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24226"/>
  <xr:revisionPtr revIDLastSave="0" documentId="13_ncr:1_{4D717593-5EBB-4262-B9AA-6E1AA888CC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putData" sheetId="1" r:id="rId1"/>
    <sheet name="Throughput" sheetId="3" r:id="rId2"/>
    <sheet name="Overview" sheetId="6" r:id="rId3"/>
    <sheet name="LOC" sheetId="5" r:id="rId4"/>
    <sheet name="CalcThroughput" sheetId="2" r:id="rId5"/>
    <sheet name="CalcLOC" sheetId="4" r:id="rId6"/>
    <sheet name="calc distribution" sheetId="9" r:id="rId7"/>
    <sheet name="Chart1" sheetId="23" r:id="rId8"/>
    <sheet name="calcSROC" sheetId="22" r:id="rId9"/>
    <sheet name="Input old" sheetId="25" r:id="rId10"/>
    <sheet name="Input new" sheetId="27" r:id="rId11"/>
    <sheet name="Production" sheetId="26" r:id="rId12"/>
  </sheets>
  <externalReferences>
    <externalReference r:id="rId13"/>
    <externalReference r:id="rId14"/>
  </externalReferences>
  <definedNames>
    <definedName name="_xlnm._FilterDatabase" localSheetId="10" hidden="1">'Input new'!$A$1:$K$105</definedName>
    <definedName name="_xlnm._FilterDatabase" localSheetId="9" hidden="1">'Input old'!$A$1:$K$105</definedName>
    <definedName name="_xlnm._FilterDatabase" localSheetId="0" hidden="1">InputData!$A$1:$E$105</definedName>
    <definedName name="_xlnm._FilterDatabase" localSheetId="11" hidden="1">Production!$A$1:$E$774</definedName>
    <definedName name="ALPHA" localSheetId="5">CalcLOC!$D$15</definedName>
    <definedName name="Am">calcSROC!$C$5:$C$37</definedName>
    <definedName name="Anfangsbestand">'[1]Calc. Throughput Diagram'!$H$2</definedName>
    <definedName name="Anzahl_RM">#REF!</definedName>
    <definedName name="AnzAPL" localSheetId="5">CalcLOC!$D$7</definedName>
    <definedName name="BImin" localSheetId="5">CalcLOC!$D$14</definedName>
    <definedName name="Bm">'[2]Calc. Distributions'!$S$7</definedName>
    <definedName name="Brel">CalcLOC!$N$24</definedName>
    <definedName name="Klassenbreite_ZAU">#REF!</definedName>
    <definedName name="Klassenbreite_ZDL">#REF!</definedName>
    <definedName name="Lm">'[2]Calc. Distributions'!$S$4</definedName>
    <definedName name="Lmax" localSheetId="5">CalcLOC!$D$9</definedName>
    <definedName name="q">CalcLOC!$D$7</definedName>
    <definedName name="Rm">'[2]Calc. Distributions'!$S$10</definedName>
    <definedName name="ZAU_Werte">[1]Data!$D$2:$D$31</definedName>
    <definedName name="ZAUm">'[2]Calc. Distributions'!$G$3</definedName>
    <definedName name="ZAUv">'[2]Calc. Distributions'!$G$8</definedName>
    <definedName name="ZDL_Werte">[1]Data!$E$2:$E$31</definedName>
    <definedName name="ZDLm">'[2]Calc. Distributions'!$O$3</definedName>
    <definedName name="ZDLmg">'[2]Calc. Distributions'!$S$11</definedName>
    <definedName name="Zeitraum">#REF!</definedName>
    <definedName name="ZU">#REF!</definedName>
    <definedName name="t_Wert">calcSROC!$B$5:$B$37</definedName>
  </definedNames>
  <calcPr calcId="191029"/>
</workbook>
</file>

<file path=xl/calcChain.xml><?xml version="1.0" encoding="utf-8"?>
<calcChain xmlns="http://schemas.openxmlformats.org/spreadsheetml/2006/main">
  <c r="B6" i="4" l="1"/>
  <c r="B5" i="4"/>
  <c r="B10" i="4"/>
  <c r="B8" i="4"/>
  <c r="B3" i="4"/>
  <c r="B2" i="4"/>
  <c r="E15" i="4"/>
  <c r="E16" i="4" s="1"/>
  <c r="E14" i="4"/>
  <c r="E13" i="4"/>
  <c r="E12" i="4"/>
  <c r="E11" i="4"/>
  <c r="E10" i="4"/>
  <c r="E9" i="4"/>
  <c r="E8" i="4"/>
  <c r="E7" i="4"/>
  <c r="E6" i="4"/>
  <c r="E5" i="4"/>
  <c r="E4" i="4"/>
  <c r="E3" i="4"/>
  <c r="C24" i="4" l="1"/>
  <c r="C25" i="4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E3" i="26"/>
  <c r="C2" i="1"/>
  <c r="G105" i="27"/>
  <c r="B105" i="27"/>
  <c r="G104" i="27"/>
  <c r="B104" i="27"/>
  <c r="G103" i="27"/>
  <c r="B103" i="27"/>
  <c r="G102" i="27"/>
  <c r="B102" i="27"/>
  <c r="G101" i="27"/>
  <c r="B101" i="27"/>
  <c r="G100" i="27"/>
  <c r="B100" i="27"/>
  <c r="G99" i="27"/>
  <c r="B99" i="27"/>
  <c r="G98" i="27"/>
  <c r="B98" i="27"/>
  <c r="G97" i="27"/>
  <c r="B97" i="27"/>
  <c r="G96" i="27"/>
  <c r="B96" i="27"/>
  <c r="G95" i="27"/>
  <c r="B95" i="27"/>
  <c r="G94" i="27"/>
  <c r="B94" i="27"/>
  <c r="G93" i="27"/>
  <c r="B93" i="27"/>
  <c r="G92" i="27"/>
  <c r="B92" i="27"/>
  <c r="G91" i="27"/>
  <c r="B91" i="27"/>
  <c r="G90" i="27"/>
  <c r="B90" i="27"/>
  <c r="G89" i="27"/>
  <c r="B89" i="27"/>
  <c r="G88" i="27"/>
  <c r="B88" i="27"/>
  <c r="G87" i="27"/>
  <c r="B87" i="27"/>
  <c r="G86" i="27"/>
  <c r="B86" i="27"/>
  <c r="G85" i="27"/>
  <c r="B85" i="27"/>
  <c r="G84" i="27"/>
  <c r="B84" i="27"/>
  <c r="G83" i="27"/>
  <c r="B83" i="27"/>
  <c r="G82" i="27"/>
  <c r="B82" i="27"/>
  <c r="G81" i="27"/>
  <c r="B81" i="27"/>
  <c r="G80" i="27"/>
  <c r="B80" i="27"/>
  <c r="G79" i="27"/>
  <c r="B79" i="27"/>
  <c r="G78" i="27"/>
  <c r="B78" i="27"/>
  <c r="G77" i="27"/>
  <c r="B77" i="27"/>
  <c r="G76" i="27"/>
  <c r="B76" i="27"/>
  <c r="G75" i="27"/>
  <c r="B75" i="27"/>
  <c r="G74" i="27"/>
  <c r="B74" i="27"/>
  <c r="G73" i="27"/>
  <c r="B73" i="27"/>
  <c r="G72" i="27"/>
  <c r="B72" i="27"/>
  <c r="G71" i="27"/>
  <c r="B71" i="27"/>
  <c r="G70" i="27"/>
  <c r="B70" i="27"/>
  <c r="G69" i="27"/>
  <c r="B69" i="27"/>
  <c r="G68" i="27"/>
  <c r="B68" i="27"/>
  <c r="G67" i="27"/>
  <c r="B67" i="27"/>
  <c r="G66" i="27"/>
  <c r="B66" i="27"/>
  <c r="G65" i="27"/>
  <c r="B65" i="27"/>
  <c r="G64" i="27"/>
  <c r="B64" i="27"/>
  <c r="G63" i="27"/>
  <c r="B63" i="27"/>
  <c r="G62" i="27"/>
  <c r="B62" i="27"/>
  <c r="G61" i="27"/>
  <c r="B61" i="27"/>
  <c r="G60" i="27"/>
  <c r="B60" i="27"/>
  <c r="G59" i="27"/>
  <c r="B59" i="27"/>
  <c r="G58" i="27"/>
  <c r="B58" i="27"/>
  <c r="G57" i="27"/>
  <c r="B57" i="27"/>
  <c r="G56" i="27"/>
  <c r="B56" i="27"/>
  <c r="G55" i="27"/>
  <c r="B55" i="27"/>
  <c r="G54" i="27"/>
  <c r="B54" i="27"/>
  <c r="G53" i="27"/>
  <c r="B53" i="27"/>
  <c r="C53" i="27" s="1"/>
  <c r="G52" i="27"/>
  <c r="B52" i="27"/>
  <c r="G51" i="27"/>
  <c r="B51" i="27"/>
  <c r="G50" i="27"/>
  <c r="B50" i="27"/>
  <c r="G49" i="27"/>
  <c r="B49" i="27"/>
  <c r="G48" i="27"/>
  <c r="B48" i="27"/>
  <c r="G47" i="27"/>
  <c r="B47" i="27"/>
  <c r="G46" i="27"/>
  <c r="B46" i="27"/>
  <c r="G45" i="27"/>
  <c r="B45" i="27"/>
  <c r="G44" i="27"/>
  <c r="B44" i="27"/>
  <c r="G43" i="27"/>
  <c r="B43" i="27"/>
  <c r="G42" i="27"/>
  <c r="B42" i="27"/>
  <c r="G41" i="27"/>
  <c r="B41" i="27"/>
  <c r="G40" i="27"/>
  <c r="B40" i="27"/>
  <c r="G39" i="27"/>
  <c r="B39" i="27"/>
  <c r="G38" i="27"/>
  <c r="B38" i="27"/>
  <c r="G37" i="27"/>
  <c r="B37" i="27"/>
  <c r="G36" i="27"/>
  <c r="B36" i="27"/>
  <c r="G35" i="27"/>
  <c r="B35" i="27"/>
  <c r="G34" i="27"/>
  <c r="C34" i="27"/>
  <c r="B34" i="27"/>
  <c r="G33" i="27"/>
  <c r="C33" i="27"/>
  <c r="B33" i="27"/>
  <c r="G32" i="27"/>
  <c r="B32" i="27"/>
  <c r="G31" i="27"/>
  <c r="B31" i="27"/>
  <c r="G30" i="27"/>
  <c r="B30" i="27"/>
  <c r="G29" i="27"/>
  <c r="C29" i="27"/>
  <c r="B29" i="27"/>
  <c r="G28" i="27"/>
  <c r="B28" i="27"/>
  <c r="G27" i="27"/>
  <c r="B27" i="27"/>
  <c r="G26" i="27"/>
  <c r="B26" i="27"/>
  <c r="G25" i="27"/>
  <c r="B25" i="27"/>
  <c r="G24" i="27"/>
  <c r="B24" i="27"/>
  <c r="G23" i="27"/>
  <c r="B23" i="27"/>
  <c r="G22" i="27"/>
  <c r="B22" i="27"/>
  <c r="G21" i="27"/>
  <c r="B21" i="27"/>
  <c r="G20" i="27"/>
  <c r="B20" i="27"/>
  <c r="G19" i="27"/>
  <c r="B19" i="27"/>
  <c r="G18" i="27"/>
  <c r="C18" i="27"/>
  <c r="B18" i="27"/>
  <c r="G17" i="27"/>
  <c r="C17" i="27"/>
  <c r="B17" i="27"/>
  <c r="G16" i="27"/>
  <c r="B16" i="27"/>
  <c r="G15" i="27"/>
  <c r="B15" i="27"/>
  <c r="G14" i="27"/>
  <c r="C14" i="27"/>
  <c r="B14" i="27"/>
  <c r="G13" i="27"/>
  <c r="B13" i="27"/>
  <c r="G12" i="27"/>
  <c r="B12" i="27"/>
  <c r="G11" i="27"/>
  <c r="B11" i="27"/>
  <c r="G10" i="27"/>
  <c r="B10" i="27"/>
  <c r="G9" i="27"/>
  <c r="B9" i="27"/>
  <c r="G8" i="27"/>
  <c r="B8" i="27"/>
  <c r="G7" i="27"/>
  <c r="B7" i="27"/>
  <c r="G6" i="27"/>
  <c r="B6" i="27"/>
  <c r="G5" i="27"/>
  <c r="B5" i="27"/>
  <c r="G4" i="27"/>
  <c r="B4" i="27"/>
  <c r="G3" i="27"/>
  <c r="B3" i="27"/>
  <c r="B2" i="27"/>
  <c r="C2" i="27" s="1"/>
  <c r="I3" i="26"/>
  <c r="B3" i="26"/>
  <c r="D2" i="26"/>
  <c r="D3" i="26" s="1"/>
  <c r="C2" i="26"/>
  <c r="C3" i="26" s="1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2" i="25"/>
  <c r="AK8" i="9"/>
  <c r="AK10" i="9"/>
  <c r="AK11" i="9"/>
  <c r="AA8" i="9"/>
  <c r="B26" i="22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10" i="22"/>
  <c r="C9" i="27" l="1"/>
  <c r="C6" i="27"/>
  <c r="C21" i="27"/>
  <c r="C38" i="27"/>
  <c r="C41" i="27"/>
  <c r="C46" i="27"/>
  <c r="C49" i="27"/>
  <c r="C26" i="27"/>
  <c r="C13" i="27"/>
  <c r="C30" i="27"/>
  <c r="C10" i="27"/>
  <c r="C25" i="27"/>
  <c r="C5" i="27"/>
  <c r="C22" i="27"/>
  <c r="C37" i="27"/>
  <c r="C42" i="27"/>
  <c r="C45" i="27"/>
  <c r="C50" i="27"/>
  <c r="C4" i="27"/>
  <c r="C8" i="27"/>
  <c r="C12" i="27"/>
  <c r="C16" i="27"/>
  <c r="C20" i="27"/>
  <c r="C24" i="27"/>
  <c r="C28" i="27"/>
  <c r="C32" i="27"/>
  <c r="C36" i="27"/>
  <c r="C40" i="27"/>
  <c r="C44" i="27"/>
  <c r="C48" i="27"/>
  <c r="C52" i="27"/>
  <c r="C3" i="27"/>
  <c r="C7" i="27"/>
  <c r="C11" i="27"/>
  <c r="C15" i="27"/>
  <c r="C19" i="27"/>
  <c r="C23" i="27"/>
  <c r="C27" i="27"/>
  <c r="C31" i="27"/>
  <c r="C35" i="27"/>
  <c r="C39" i="27"/>
  <c r="C43" i="27"/>
  <c r="C47" i="27"/>
  <c r="C51" i="27"/>
  <c r="A3" i="1"/>
  <c r="D3" i="1"/>
  <c r="L3" i="26" s="1"/>
  <c r="A4" i="1"/>
  <c r="D4" i="1"/>
  <c r="L4" i="26" s="1"/>
  <c r="A5" i="1"/>
  <c r="D5" i="1"/>
  <c r="L5" i="26" s="1"/>
  <c r="A6" i="1"/>
  <c r="D6" i="1"/>
  <c r="L6" i="26" s="1"/>
  <c r="A7" i="1"/>
  <c r="D7" i="1"/>
  <c r="L7" i="26" s="1"/>
  <c r="A8" i="1"/>
  <c r="D8" i="1"/>
  <c r="L8" i="26" s="1"/>
  <c r="A9" i="1"/>
  <c r="D9" i="1"/>
  <c r="L9" i="26" s="1"/>
  <c r="A10" i="1"/>
  <c r="D10" i="1"/>
  <c r="L10" i="26" s="1"/>
  <c r="A11" i="1"/>
  <c r="D11" i="1"/>
  <c r="L11" i="26" s="1"/>
  <c r="A12" i="1"/>
  <c r="D12" i="1"/>
  <c r="L12" i="26" s="1"/>
  <c r="A13" i="1"/>
  <c r="D13" i="1"/>
  <c r="L13" i="26" s="1"/>
  <c r="A14" i="1"/>
  <c r="D14" i="1"/>
  <c r="L14" i="26" s="1"/>
  <c r="A15" i="1"/>
  <c r="D15" i="1"/>
  <c r="L15" i="26" s="1"/>
  <c r="A16" i="1"/>
  <c r="D16" i="1"/>
  <c r="L16" i="26" s="1"/>
  <c r="A17" i="1"/>
  <c r="D17" i="1"/>
  <c r="L17" i="26" s="1"/>
  <c r="A18" i="1"/>
  <c r="D18" i="1"/>
  <c r="L18" i="26" s="1"/>
  <c r="A19" i="1"/>
  <c r="D19" i="1"/>
  <c r="L19" i="26" s="1"/>
  <c r="A20" i="1"/>
  <c r="D20" i="1"/>
  <c r="L20" i="26" s="1"/>
  <c r="A21" i="1"/>
  <c r="D21" i="1"/>
  <c r="L21" i="26" s="1"/>
  <c r="A22" i="1"/>
  <c r="D22" i="1"/>
  <c r="L22" i="26" s="1"/>
  <c r="A23" i="1"/>
  <c r="D23" i="1"/>
  <c r="L23" i="26" s="1"/>
  <c r="A24" i="1"/>
  <c r="D24" i="1"/>
  <c r="L24" i="26" s="1"/>
  <c r="A25" i="1"/>
  <c r="D25" i="1"/>
  <c r="L25" i="26" s="1"/>
  <c r="A26" i="1"/>
  <c r="D26" i="1"/>
  <c r="L26" i="26" s="1"/>
  <c r="A27" i="1"/>
  <c r="D27" i="1"/>
  <c r="L27" i="26" s="1"/>
  <c r="A28" i="1"/>
  <c r="D28" i="1"/>
  <c r="L28" i="26" s="1"/>
  <c r="A29" i="1"/>
  <c r="D29" i="1"/>
  <c r="L29" i="26" s="1"/>
  <c r="A30" i="1"/>
  <c r="D30" i="1"/>
  <c r="L30" i="26" s="1"/>
  <c r="A31" i="1"/>
  <c r="D31" i="1"/>
  <c r="L31" i="26" s="1"/>
  <c r="A32" i="1"/>
  <c r="D32" i="1"/>
  <c r="L32" i="26" s="1"/>
  <c r="A33" i="1"/>
  <c r="D33" i="1"/>
  <c r="L33" i="26" s="1"/>
  <c r="A34" i="1"/>
  <c r="D34" i="1"/>
  <c r="L34" i="26" s="1"/>
  <c r="A35" i="1"/>
  <c r="D35" i="1"/>
  <c r="L35" i="26" s="1"/>
  <c r="A36" i="1"/>
  <c r="D36" i="1"/>
  <c r="L36" i="26" s="1"/>
  <c r="A37" i="1"/>
  <c r="D37" i="1"/>
  <c r="L37" i="26" s="1"/>
  <c r="A38" i="1"/>
  <c r="D38" i="1"/>
  <c r="L38" i="26" s="1"/>
  <c r="A39" i="1"/>
  <c r="D39" i="1"/>
  <c r="L39" i="26" s="1"/>
  <c r="A40" i="1"/>
  <c r="D40" i="1"/>
  <c r="L40" i="26" s="1"/>
  <c r="A41" i="1"/>
  <c r="D41" i="1"/>
  <c r="L41" i="26" s="1"/>
  <c r="A42" i="1"/>
  <c r="D42" i="1"/>
  <c r="L42" i="26" s="1"/>
  <c r="A43" i="1"/>
  <c r="D43" i="1"/>
  <c r="L43" i="26" s="1"/>
  <c r="A44" i="1"/>
  <c r="D44" i="1"/>
  <c r="L44" i="26" s="1"/>
  <c r="A45" i="1"/>
  <c r="D45" i="1"/>
  <c r="L45" i="26" s="1"/>
  <c r="A46" i="1"/>
  <c r="D46" i="1"/>
  <c r="L46" i="26" s="1"/>
  <c r="A47" i="1"/>
  <c r="D47" i="1"/>
  <c r="L47" i="26" s="1"/>
  <c r="A48" i="1"/>
  <c r="D48" i="1"/>
  <c r="L48" i="26" s="1"/>
  <c r="A49" i="1"/>
  <c r="D49" i="1"/>
  <c r="L49" i="26" s="1"/>
  <c r="A50" i="1"/>
  <c r="D50" i="1"/>
  <c r="L50" i="26" s="1"/>
  <c r="A51" i="1"/>
  <c r="D51" i="1"/>
  <c r="L51" i="26" s="1"/>
  <c r="A52" i="1"/>
  <c r="D52" i="1"/>
  <c r="L52" i="26" s="1"/>
  <c r="A53" i="1"/>
  <c r="D53" i="1"/>
  <c r="L53" i="26" s="1"/>
  <c r="A54" i="1"/>
  <c r="D54" i="1"/>
  <c r="L54" i="26" s="1"/>
  <c r="A55" i="1"/>
  <c r="D55" i="1"/>
  <c r="L55" i="26" s="1"/>
  <c r="A56" i="1"/>
  <c r="D56" i="1"/>
  <c r="L56" i="26" s="1"/>
  <c r="A57" i="1"/>
  <c r="D57" i="1"/>
  <c r="L57" i="26" s="1"/>
  <c r="A58" i="1"/>
  <c r="D58" i="1"/>
  <c r="L58" i="26" s="1"/>
  <c r="A59" i="1"/>
  <c r="D59" i="1"/>
  <c r="L59" i="26" s="1"/>
  <c r="A60" i="1"/>
  <c r="D60" i="1"/>
  <c r="L60" i="26" s="1"/>
  <c r="A61" i="1"/>
  <c r="D61" i="1"/>
  <c r="L61" i="26" s="1"/>
  <c r="A62" i="1"/>
  <c r="D62" i="1"/>
  <c r="L62" i="26" s="1"/>
  <c r="A63" i="1"/>
  <c r="D63" i="1"/>
  <c r="L63" i="26" s="1"/>
  <c r="A64" i="1"/>
  <c r="D64" i="1"/>
  <c r="L64" i="26" s="1"/>
  <c r="A65" i="1"/>
  <c r="D65" i="1"/>
  <c r="L65" i="26" s="1"/>
  <c r="A66" i="1"/>
  <c r="D66" i="1"/>
  <c r="L66" i="26" s="1"/>
  <c r="A67" i="1"/>
  <c r="D67" i="1"/>
  <c r="L67" i="26" s="1"/>
  <c r="A68" i="1"/>
  <c r="D68" i="1"/>
  <c r="L68" i="26" s="1"/>
  <c r="A69" i="1"/>
  <c r="D69" i="1"/>
  <c r="L69" i="26" s="1"/>
  <c r="A70" i="1"/>
  <c r="D70" i="1"/>
  <c r="L70" i="26" s="1"/>
  <c r="A71" i="1"/>
  <c r="D71" i="1"/>
  <c r="L71" i="26" s="1"/>
  <c r="A72" i="1"/>
  <c r="D72" i="1"/>
  <c r="L72" i="26" s="1"/>
  <c r="A73" i="1"/>
  <c r="D73" i="1"/>
  <c r="L73" i="26" s="1"/>
  <c r="A74" i="1"/>
  <c r="D74" i="1"/>
  <c r="L74" i="26" s="1"/>
  <c r="A75" i="1"/>
  <c r="D75" i="1"/>
  <c r="L75" i="26" s="1"/>
  <c r="A76" i="1"/>
  <c r="D76" i="1"/>
  <c r="L76" i="26" s="1"/>
  <c r="A77" i="1"/>
  <c r="D77" i="1"/>
  <c r="L77" i="26" s="1"/>
  <c r="A78" i="1"/>
  <c r="D78" i="1"/>
  <c r="L78" i="26" s="1"/>
  <c r="A79" i="1"/>
  <c r="D79" i="1"/>
  <c r="L79" i="26" s="1"/>
  <c r="A80" i="1"/>
  <c r="D80" i="1"/>
  <c r="L80" i="26" s="1"/>
  <c r="A81" i="1"/>
  <c r="D81" i="1"/>
  <c r="L81" i="26" s="1"/>
  <c r="A82" i="1"/>
  <c r="D82" i="1"/>
  <c r="L82" i="26" s="1"/>
  <c r="A83" i="1"/>
  <c r="D83" i="1"/>
  <c r="L83" i="26" s="1"/>
  <c r="A84" i="1"/>
  <c r="D84" i="1"/>
  <c r="L84" i="26" s="1"/>
  <c r="A85" i="1"/>
  <c r="D85" i="1"/>
  <c r="L85" i="26" s="1"/>
  <c r="A86" i="1"/>
  <c r="D86" i="1"/>
  <c r="L86" i="26" s="1"/>
  <c r="A87" i="1"/>
  <c r="D87" i="1"/>
  <c r="L87" i="26" s="1"/>
  <c r="A88" i="1"/>
  <c r="D88" i="1"/>
  <c r="L88" i="26" s="1"/>
  <c r="A89" i="1"/>
  <c r="D89" i="1"/>
  <c r="L89" i="26" s="1"/>
  <c r="A90" i="1"/>
  <c r="D90" i="1"/>
  <c r="L90" i="26" s="1"/>
  <c r="A91" i="1"/>
  <c r="D91" i="1"/>
  <c r="L91" i="26" s="1"/>
  <c r="A92" i="1"/>
  <c r="D92" i="1"/>
  <c r="L92" i="26" s="1"/>
  <c r="A93" i="1"/>
  <c r="D93" i="1"/>
  <c r="L93" i="26" s="1"/>
  <c r="A94" i="1"/>
  <c r="D94" i="1"/>
  <c r="L94" i="26" s="1"/>
  <c r="A95" i="1"/>
  <c r="D95" i="1"/>
  <c r="L95" i="26" s="1"/>
  <c r="A96" i="1"/>
  <c r="D96" i="1"/>
  <c r="L96" i="26" s="1"/>
  <c r="A97" i="1"/>
  <c r="D97" i="1"/>
  <c r="L97" i="26" s="1"/>
  <c r="A98" i="1"/>
  <c r="D98" i="1"/>
  <c r="L98" i="26" s="1"/>
  <c r="A99" i="1"/>
  <c r="D99" i="1"/>
  <c r="L99" i="26" s="1"/>
  <c r="A100" i="1"/>
  <c r="D100" i="1"/>
  <c r="L100" i="26" s="1"/>
  <c r="A101" i="1"/>
  <c r="D101" i="1"/>
  <c r="L101" i="26" s="1"/>
  <c r="A102" i="1"/>
  <c r="D102" i="1"/>
  <c r="L102" i="26" s="1"/>
  <c r="A103" i="1"/>
  <c r="D103" i="1"/>
  <c r="L103" i="26" s="1"/>
  <c r="A104" i="1"/>
  <c r="D104" i="1"/>
  <c r="L104" i="26" s="1"/>
  <c r="A105" i="1"/>
  <c r="D105" i="1"/>
  <c r="L105" i="26" s="1"/>
  <c r="D2" i="1"/>
  <c r="L2" i="26" s="1"/>
  <c r="A2" i="1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F99" i="25" s="1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F70" i="25" s="1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C53" i="25"/>
  <c r="G52" i="25"/>
  <c r="E52" i="25"/>
  <c r="C52" i="25"/>
  <c r="G51" i="25"/>
  <c r="E51" i="25"/>
  <c r="C51" i="25"/>
  <c r="G50" i="25"/>
  <c r="E50" i="25"/>
  <c r="C50" i="25"/>
  <c r="G49" i="25"/>
  <c r="E49" i="25"/>
  <c r="F49" i="25" s="1"/>
  <c r="C49" i="25"/>
  <c r="G48" i="25"/>
  <c r="E48" i="25"/>
  <c r="C48" i="25"/>
  <c r="G47" i="25"/>
  <c r="E47" i="25"/>
  <c r="C47" i="25"/>
  <c r="G46" i="25"/>
  <c r="E46" i="25"/>
  <c r="C46" i="25"/>
  <c r="G45" i="25"/>
  <c r="E45" i="25"/>
  <c r="C45" i="25"/>
  <c r="G44" i="25"/>
  <c r="E44" i="25"/>
  <c r="C44" i="25"/>
  <c r="G43" i="25"/>
  <c r="E43" i="25"/>
  <c r="C43" i="25"/>
  <c r="G42" i="25"/>
  <c r="E42" i="25"/>
  <c r="C42" i="25"/>
  <c r="G41" i="25"/>
  <c r="E41" i="25"/>
  <c r="F41" i="25" s="1"/>
  <c r="C41" i="25"/>
  <c r="G40" i="25"/>
  <c r="E40" i="25"/>
  <c r="C40" i="25"/>
  <c r="G39" i="25"/>
  <c r="E39" i="25"/>
  <c r="C39" i="25"/>
  <c r="G38" i="25"/>
  <c r="E38" i="25"/>
  <c r="C38" i="25"/>
  <c r="G37" i="25"/>
  <c r="E37" i="25"/>
  <c r="C37" i="25"/>
  <c r="G36" i="25"/>
  <c r="E36" i="25"/>
  <c r="C36" i="25"/>
  <c r="G35" i="25"/>
  <c r="E35" i="25"/>
  <c r="C35" i="25"/>
  <c r="G34" i="25"/>
  <c r="E34" i="25"/>
  <c r="C34" i="25"/>
  <c r="G33" i="25"/>
  <c r="E33" i="25"/>
  <c r="F33" i="25" s="1"/>
  <c r="C33" i="25"/>
  <c r="G32" i="25"/>
  <c r="E32" i="25"/>
  <c r="C32" i="25"/>
  <c r="G31" i="25"/>
  <c r="E31" i="25"/>
  <c r="C31" i="25"/>
  <c r="G30" i="25"/>
  <c r="E30" i="25"/>
  <c r="C30" i="25"/>
  <c r="G29" i="25"/>
  <c r="E29" i="25"/>
  <c r="C29" i="25"/>
  <c r="G28" i="25"/>
  <c r="E28" i="25"/>
  <c r="C28" i="25"/>
  <c r="G27" i="25"/>
  <c r="E27" i="25"/>
  <c r="C27" i="25"/>
  <c r="G26" i="25"/>
  <c r="E26" i="25"/>
  <c r="C26" i="25"/>
  <c r="G25" i="25"/>
  <c r="E25" i="25"/>
  <c r="F25" i="25" s="1"/>
  <c r="C25" i="25"/>
  <c r="G24" i="25"/>
  <c r="E24" i="25"/>
  <c r="C24" i="25"/>
  <c r="G23" i="25"/>
  <c r="E23" i="25"/>
  <c r="C23" i="25"/>
  <c r="G22" i="25"/>
  <c r="E22" i="25"/>
  <c r="C22" i="25"/>
  <c r="G21" i="25"/>
  <c r="E21" i="25"/>
  <c r="C21" i="25"/>
  <c r="G20" i="25"/>
  <c r="E20" i="25"/>
  <c r="C20" i="25"/>
  <c r="G19" i="25"/>
  <c r="E19" i="25"/>
  <c r="C19" i="25"/>
  <c r="G18" i="25"/>
  <c r="E18" i="25"/>
  <c r="C18" i="25"/>
  <c r="G17" i="25"/>
  <c r="E17" i="25"/>
  <c r="C17" i="25"/>
  <c r="G16" i="25"/>
  <c r="E16" i="25"/>
  <c r="C16" i="25"/>
  <c r="G15" i="25"/>
  <c r="E15" i="25"/>
  <c r="C15" i="25"/>
  <c r="G14" i="25"/>
  <c r="E14" i="25"/>
  <c r="C14" i="25"/>
  <c r="G13" i="25"/>
  <c r="E13" i="25"/>
  <c r="C13" i="25"/>
  <c r="G12" i="25"/>
  <c r="E12" i="25"/>
  <c r="C12" i="25"/>
  <c r="G11" i="25"/>
  <c r="E11" i="25"/>
  <c r="C11" i="25"/>
  <c r="G10" i="25"/>
  <c r="E10" i="25"/>
  <c r="C10" i="25"/>
  <c r="G9" i="25"/>
  <c r="E9" i="25"/>
  <c r="F9" i="25" s="1"/>
  <c r="C9" i="25"/>
  <c r="G8" i="25"/>
  <c r="E8" i="25"/>
  <c r="C8" i="25"/>
  <c r="G7" i="25"/>
  <c r="E7" i="25"/>
  <c r="C7" i="25"/>
  <c r="G6" i="25"/>
  <c r="E6" i="25"/>
  <c r="C6" i="25"/>
  <c r="G5" i="25"/>
  <c r="E5" i="25"/>
  <c r="C5" i="25"/>
  <c r="G4" i="25"/>
  <c r="E4" i="25"/>
  <c r="C4" i="25"/>
  <c r="G3" i="25"/>
  <c r="E3" i="25"/>
  <c r="C3" i="25"/>
  <c r="E2" i="25"/>
  <c r="C2" i="25"/>
  <c r="F53" i="25" l="1"/>
  <c r="F43" i="25"/>
  <c r="F63" i="25"/>
  <c r="F15" i="25"/>
  <c r="F31" i="25"/>
  <c r="F47" i="25"/>
  <c r="F62" i="25"/>
  <c r="F86" i="25"/>
  <c r="F79" i="25"/>
  <c r="F11" i="25"/>
  <c r="F21" i="25"/>
  <c r="F54" i="25"/>
  <c r="F69" i="25"/>
  <c r="F17" i="25"/>
  <c r="F27" i="25"/>
  <c r="F37" i="25"/>
  <c r="F55" i="25"/>
  <c r="F59" i="25"/>
  <c r="F101" i="25"/>
  <c r="F5" i="25"/>
  <c r="F91" i="25"/>
  <c r="F4" i="25"/>
  <c r="F14" i="25"/>
  <c r="F30" i="25"/>
  <c r="F46" i="25"/>
  <c r="F56" i="25"/>
  <c r="F73" i="25"/>
  <c r="F90" i="25"/>
  <c r="F100" i="25"/>
  <c r="G3" i="9"/>
  <c r="G5" i="9"/>
  <c r="G7" i="9"/>
  <c r="AA7" i="9" s="1"/>
  <c r="G6" i="9"/>
  <c r="G4" i="9"/>
  <c r="F3" i="25"/>
  <c r="F12" i="25"/>
  <c r="F19" i="25"/>
  <c r="F28" i="25"/>
  <c r="F35" i="25"/>
  <c r="F44" i="25"/>
  <c r="F51" i="25"/>
  <c r="F60" i="25"/>
  <c r="F67" i="25"/>
  <c r="F77" i="25"/>
  <c r="F80" i="25"/>
  <c r="F87" i="25"/>
  <c r="F94" i="25"/>
  <c r="F97" i="25"/>
  <c r="F10" i="25"/>
  <c r="F84" i="25"/>
  <c r="F104" i="25"/>
  <c r="H7" i="26"/>
  <c r="F40" i="25"/>
  <c r="F61" i="25"/>
  <c r="F64" i="25"/>
  <c r="F71" i="25"/>
  <c r="F78" i="25"/>
  <c r="F81" i="25"/>
  <c r="F98" i="25"/>
  <c r="F74" i="25"/>
  <c r="F8" i="25"/>
  <c r="F24" i="25"/>
  <c r="F6" i="25"/>
  <c r="F13" i="25"/>
  <c r="F22" i="25"/>
  <c r="F29" i="25"/>
  <c r="F38" i="25"/>
  <c r="F45" i="25"/>
  <c r="F58" i="25"/>
  <c r="F68" i="25"/>
  <c r="F75" i="25"/>
  <c r="F85" i="25"/>
  <c r="F88" i="25"/>
  <c r="F95" i="25"/>
  <c r="F102" i="25"/>
  <c r="F105" i="25"/>
  <c r="F57" i="25"/>
  <c r="F92" i="25"/>
  <c r="F42" i="25"/>
  <c r="V5" i="9"/>
  <c r="AA6" i="9"/>
  <c r="U6" i="9" s="1"/>
  <c r="AA4" i="9"/>
  <c r="AA5" i="9"/>
  <c r="AA3" i="9"/>
  <c r="F65" i="25"/>
  <c r="F82" i="25"/>
  <c r="F18" i="25"/>
  <c r="F26" i="25"/>
  <c r="F20" i="25"/>
  <c r="F36" i="25"/>
  <c r="F52" i="25"/>
  <c r="F2" i="25"/>
  <c r="F34" i="25"/>
  <c r="F50" i="25"/>
  <c r="F72" i="25"/>
  <c r="F89" i="25"/>
  <c r="F7" i="25"/>
  <c r="F16" i="25"/>
  <c r="F23" i="25"/>
  <c r="F32" i="25"/>
  <c r="F39" i="25"/>
  <c r="F48" i="25"/>
  <c r="F66" i="25"/>
  <c r="F76" i="25"/>
  <c r="F83" i="25"/>
  <c r="F93" i="25"/>
  <c r="F96" i="25"/>
  <c r="F103" i="25"/>
  <c r="G9" i="9"/>
  <c r="AA9" i="9" s="1"/>
  <c r="I2" i="26" l="1"/>
  <c r="K100" i="26"/>
  <c r="M100" i="26" s="1"/>
  <c r="K96" i="26"/>
  <c r="M96" i="26" s="1"/>
  <c r="K92" i="26"/>
  <c r="M92" i="26" s="1"/>
  <c r="K88" i="26"/>
  <c r="M88" i="26" s="1"/>
  <c r="K84" i="26"/>
  <c r="M84" i="26" s="1"/>
  <c r="K77" i="26"/>
  <c r="M77" i="26" s="1"/>
  <c r="K73" i="26"/>
  <c r="M73" i="26" s="1"/>
  <c r="K69" i="26"/>
  <c r="M69" i="26" s="1"/>
  <c r="K65" i="26"/>
  <c r="M65" i="26" s="1"/>
  <c r="K26" i="26"/>
  <c r="M26" i="26" s="1"/>
  <c r="K22" i="26"/>
  <c r="M22" i="26" s="1"/>
  <c r="K18" i="26"/>
  <c r="M18" i="26" s="1"/>
  <c r="K14" i="26"/>
  <c r="M14" i="26" s="1"/>
  <c r="K10" i="26"/>
  <c r="M10" i="26" s="1"/>
  <c r="K3" i="26"/>
  <c r="M3" i="26" s="1"/>
  <c r="K93" i="26"/>
  <c r="M93" i="26" s="1"/>
  <c r="K27" i="26"/>
  <c r="M27" i="26" s="1"/>
  <c r="K7" i="26"/>
  <c r="M7" i="26" s="1"/>
  <c r="K104" i="26"/>
  <c r="M104" i="26" s="1"/>
  <c r="K62" i="26"/>
  <c r="M62" i="26" s="1"/>
  <c r="K46" i="26"/>
  <c r="M46" i="26" s="1"/>
  <c r="K34" i="26"/>
  <c r="M34" i="26" s="1"/>
  <c r="K103" i="26"/>
  <c r="M103" i="26" s="1"/>
  <c r="K80" i="26"/>
  <c r="M80" i="26" s="1"/>
  <c r="K61" i="26"/>
  <c r="M61" i="26" s="1"/>
  <c r="K57" i="26"/>
  <c r="M57" i="26" s="1"/>
  <c r="K53" i="26"/>
  <c r="M53" i="26" s="1"/>
  <c r="K49" i="26"/>
  <c r="M49" i="26" s="1"/>
  <c r="K45" i="26"/>
  <c r="M45" i="26" s="1"/>
  <c r="K41" i="26"/>
  <c r="M41" i="26" s="1"/>
  <c r="K37" i="26"/>
  <c r="M37" i="26" s="1"/>
  <c r="K33" i="26"/>
  <c r="M33" i="26" s="1"/>
  <c r="K29" i="26"/>
  <c r="M29" i="26" s="1"/>
  <c r="K6" i="26"/>
  <c r="M6" i="26" s="1"/>
  <c r="K99" i="26"/>
  <c r="M99" i="26" s="1"/>
  <c r="K95" i="26"/>
  <c r="M95" i="26" s="1"/>
  <c r="K91" i="26"/>
  <c r="M91" i="26" s="1"/>
  <c r="K87" i="26"/>
  <c r="M87" i="26" s="1"/>
  <c r="K83" i="26"/>
  <c r="M83" i="26" s="1"/>
  <c r="K76" i="26"/>
  <c r="M76" i="26" s="1"/>
  <c r="K72" i="26"/>
  <c r="M72" i="26" s="1"/>
  <c r="K68" i="26"/>
  <c r="M68" i="26" s="1"/>
  <c r="K25" i="26"/>
  <c r="M25" i="26" s="1"/>
  <c r="K21" i="26"/>
  <c r="M21" i="26" s="1"/>
  <c r="K17" i="26"/>
  <c r="M17" i="26" s="1"/>
  <c r="K13" i="26"/>
  <c r="M13" i="26" s="1"/>
  <c r="K9" i="26"/>
  <c r="M9" i="26" s="1"/>
  <c r="K42" i="26"/>
  <c r="M42" i="26" s="1"/>
  <c r="K102" i="26"/>
  <c r="M102" i="26" s="1"/>
  <c r="K79" i="26"/>
  <c r="M79" i="26" s="1"/>
  <c r="K64" i="26"/>
  <c r="M64" i="26" s="1"/>
  <c r="K60" i="26"/>
  <c r="M60" i="26" s="1"/>
  <c r="K56" i="26"/>
  <c r="M56" i="26" s="1"/>
  <c r="K52" i="26"/>
  <c r="M52" i="26" s="1"/>
  <c r="K48" i="26"/>
  <c r="M48" i="26" s="1"/>
  <c r="K44" i="26"/>
  <c r="M44" i="26" s="1"/>
  <c r="K40" i="26"/>
  <c r="M40" i="26" s="1"/>
  <c r="K36" i="26"/>
  <c r="M36" i="26" s="1"/>
  <c r="K32" i="26"/>
  <c r="M32" i="26" s="1"/>
  <c r="K97" i="26"/>
  <c r="M97" i="26" s="1"/>
  <c r="K70" i="26"/>
  <c r="M70" i="26" s="1"/>
  <c r="K15" i="26"/>
  <c r="M15" i="26" s="1"/>
  <c r="K58" i="26"/>
  <c r="M58" i="26" s="1"/>
  <c r="K30" i="26"/>
  <c r="M30" i="26" s="1"/>
  <c r="K98" i="26"/>
  <c r="M98" i="26" s="1"/>
  <c r="K94" i="26"/>
  <c r="M94" i="26" s="1"/>
  <c r="K90" i="26"/>
  <c r="M90" i="26" s="1"/>
  <c r="K86" i="26"/>
  <c r="M86" i="26" s="1"/>
  <c r="K75" i="26"/>
  <c r="M75" i="26" s="1"/>
  <c r="K71" i="26"/>
  <c r="M71" i="26" s="1"/>
  <c r="K67" i="26"/>
  <c r="M67" i="26" s="1"/>
  <c r="K28" i="26"/>
  <c r="M28" i="26" s="1"/>
  <c r="K24" i="26"/>
  <c r="M24" i="26" s="1"/>
  <c r="K20" i="26"/>
  <c r="M20" i="26" s="1"/>
  <c r="K16" i="26"/>
  <c r="M16" i="26" s="1"/>
  <c r="K12" i="26"/>
  <c r="M12" i="26" s="1"/>
  <c r="K8" i="26"/>
  <c r="M8" i="26" s="1"/>
  <c r="K5" i="26"/>
  <c r="M5" i="26" s="1"/>
  <c r="K101" i="26"/>
  <c r="M101" i="26" s="1"/>
  <c r="K89" i="26"/>
  <c r="M89" i="26" s="1"/>
  <c r="K74" i="26"/>
  <c r="M74" i="26" s="1"/>
  <c r="K23" i="26"/>
  <c r="M23" i="26" s="1"/>
  <c r="K11" i="26"/>
  <c r="M11" i="26" s="1"/>
  <c r="K81" i="26"/>
  <c r="M81" i="26" s="1"/>
  <c r="K50" i="26"/>
  <c r="M50" i="26" s="1"/>
  <c r="K38" i="26"/>
  <c r="M38" i="26" s="1"/>
  <c r="K105" i="26"/>
  <c r="M105" i="26" s="1"/>
  <c r="K82" i="26"/>
  <c r="M82" i="26" s="1"/>
  <c r="K78" i="26"/>
  <c r="M78" i="26" s="1"/>
  <c r="K63" i="26"/>
  <c r="M63" i="26" s="1"/>
  <c r="K59" i="26"/>
  <c r="M59" i="26" s="1"/>
  <c r="K55" i="26"/>
  <c r="M55" i="26" s="1"/>
  <c r="K51" i="26"/>
  <c r="M51" i="26" s="1"/>
  <c r="K47" i="26"/>
  <c r="M47" i="26" s="1"/>
  <c r="K43" i="26"/>
  <c r="M43" i="26" s="1"/>
  <c r="K39" i="26"/>
  <c r="M39" i="26" s="1"/>
  <c r="K35" i="26"/>
  <c r="M35" i="26" s="1"/>
  <c r="K31" i="26"/>
  <c r="M31" i="26" s="1"/>
  <c r="K2" i="26"/>
  <c r="M2" i="26" s="1"/>
  <c r="K85" i="26"/>
  <c r="M85" i="26" s="1"/>
  <c r="K66" i="26"/>
  <c r="M66" i="26" s="1"/>
  <c r="K19" i="26"/>
  <c r="M19" i="26" s="1"/>
  <c r="K4" i="26"/>
  <c r="M4" i="26" s="1"/>
  <c r="K54" i="26"/>
  <c r="M54" i="26" s="1"/>
  <c r="U7" i="9"/>
  <c r="V6" i="9"/>
  <c r="W6" i="9" s="1"/>
  <c r="X6" i="9" s="1"/>
  <c r="G2" i="2"/>
  <c r="L3" i="6"/>
  <c r="V7" i="9" l="1"/>
  <c r="W7" i="9" s="1"/>
  <c r="X7" i="9" s="1"/>
  <c r="U8" i="9"/>
  <c r="V8" i="9" l="1"/>
  <c r="W8" i="9" s="1"/>
  <c r="X8" i="9" s="1"/>
  <c r="U9" i="9"/>
  <c r="U10" i="9" l="1"/>
  <c r="V9" i="9"/>
  <c r="W9" i="9" s="1"/>
  <c r="X9" i="9" s="1"/>
  <c r="U11" i="9" l="1"/>
  <c r="V10" i="9"/>
  <c r="W10" i="9" s="1"/>
  <c r="X10" i="9" s="1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U12" i="9" l="1"/>
  <c r="V11" i="9"/>
  <c r="W11" i="9" s="1"/>
  <c r="X11" i="9" s="1"/>
  <c r="C5" i="22"/>
  <c r="V12" i="9" l="1"/>
  <c r="W12" i="9" s="1"/>
  <c r="X12" i="9" s="1"/>
  <c r="U13" i="9"/>
  <c r="V13" i="9" l="1"/>
  <c r="W13" i="9" s="1"/>
  <c r="X13" i="9" s="1"/>
  <c r="U14" i="9"/>
  <c r="U15" i="9" l="1"/>
  <c r="V15" i="9" s="1"/>
  <c r="V14" i="9"/>
  <c r="W14" i="9" s="1"/>
  <c r="X14" i="9" s="1"/>
  <c r="F7" i="2"/>
  <c r="D2" i="2"/>
  <c r="G3" i="2"/>
  <c r="C2" i="2"/>
  <c r="C3" i="2" s="1"/>
  <c r="B3" i="2"/>
  <c r="W15" i="9" l="1"/>
  <c r="X15" i="9" s="1"/>
  <c r="D3" i="2"/>
  <c r="G21" i="4"/>
  <c r="J39" i="2" l="1"/>
  <c r="J47" i="2" l="1"/>
  <c r="J48" i="2" l="1"/>
  <c r="J58" i="2"/>
  <c r="J40" i="2" l="1"/>
  <c r="J49" i="2"/>
  <c r="J41" i="2" l="1"/>
  <c r="J59" i="2" l="1"/>
  <c r="J76" i="2" l="1"/>
  <c r="J50" i="2" l="1"/>
  <c r="J77" i="2"/>
  <c r="J60" i="2" l="1"/>
  <c r="J62" i="2" l="1"/>
  <c r="J78" i="2" l="1"/>
  <c r="J42" i="2" l="1"/>
  <c r="J51" i="2" l="1"/>
  <c r="J63" i="2" l="1"/>
  <c r="J79" i="2" l="1"/>
  <c r="J80" i="2" l="1"/>
  <c r="J43" i="2" l="1"/>
  <c r="J64" i="2" l="1"/>
  <c r="J97" i="2"/>
  <c r="J98" i="2" l="1"/>
  <c r="J99" i="2"/>
  <c r="J52" i="2"/>
  <c r="J100" i="2"/>
  <c r="J81" i="2" l="1"/>
  <c r="J65" i="2" l="1"/>
  <c r="J61" i="2" l="1"/>
  <c r="J101" i="2" l="1"/>
  <c r="J82" i="2" l="1"/>
  <c r="J66" i="2" l="1"/>
  <c r="J44" i="2" l="1"/>
  <c r="J102" i="2" l="1"/>
  <c r="J103" i="2" l="1"/>
  <c r="J93" i="2" l="1"/>
  <c r="J45" i="2" l="1"/>
  <c r="J53" i="2" l="1"/>
  <c r="J67" i="2" l="1"/>
  <c r="J68" i="2" l="1"/>
  <c r="J83" i="2" l="1"/>
  <c r="J104" i="2" l="1"/>
  <c r="J54" i="2" l="1"/>
  <c r="J69" i="2" l="1"/>
  <c r="J84" i="2" l="1"/>
  <c r="J94" i="2" l="1"/>
  <c r="J92" i="2" l="1"/>
  <c r="J105" i="2" l="1"/>
  <c r="J70" i="2" l="1"/>
  <c r="J85" i="2" l="1"/>
  <c r="J95" i="2" l="1"/>
  <c r="J71" i="2" l="1"/>
  <c r="J55" i="2" l="1"/>
  <c r="J86" i="2" l="1"/>
  <c r="J56" i="2" l="1"/>
  <c r="J72" i="2" l="1"/>
  <c r="J87" i="2" l="1"/>
  <c r="J88" i="2" l="1"/>
  <c r="J46" i="2" l="1"/>
  <c r="J57" i="2" l="1"/>
  <c r="J73" i="2" l="1"/>
  <c r="J89" i="2" l="1"/>
  <c r="J96" i="2" l="1"/>
  <c r="J74" i="2" l="1"/>
  <c r="J75" i="2" l="1"/>
  <c r="J90" i="2" l="1"/>
  <c r="J91" i="2" l="1"/>
  <c r="J2" i="2" l="1"/>
  <c r="J18" i="2" l="1"/>
  <c r="J19" i="2"/>
  <c r="J35" i="2" l="1"/>
  <c r="J3" i="2" l="1"/>
  <c r="J36" i="2"/>
  <c r="J15" i="2" l="1"/>
  <c r="J37" i="2" l="1"/>
  <c r="J4" i="2"/>
  <c r="J20" i="2" l="1"/>
  <c r="J21" i="2" l="1"/>
  <c r="J5" i="2" l="1"/>
  <c r="J6" i="2" l="1"/>
  <c r="J22" i="2"/>
  <c r="J38" i="2" l="1"/>
  <c r="J23" i="2" l="1"/>
  <c r="J24" i="2" l="1"/>
  <c r="J7" i="2"/>
  <c r="J25" i="2" l="1"/>
  <c r="J26" i="2" l="1"/>
  <c r="J27" i="2" l="1"/>
  <c r="J28" i="2" l="1"/>
  <c r="J8" i="2"/>
  <c r="J17" i="2" l="1"/>
  <c r="J29" i="2" l="1"/>
  <c r="J9" i="2"/>
  <c r="J30" i="2" l="1"/>
  <c r="J31" i="2" l="1"/>
  <c r="J32" i="2" l="1"/>
  <c r="J10" i="2"/>
  <c r="J33" i="2" l="1"/>
  <c r="J11" i="2" l="1"/>
  <c r="J12" i="2" l="1"/>
  <c r="J16" i="2"/>
  <c r="J34" i="2" l="1"/>
  <c r="A6" i="9" l="1"/>
  <c r="J13" i="2"/>
  <c r="J14" i="2"/>
  <c r="A7" i="9" l="1"/>
  <c r="B7" i="9" s="1"/>
  <c r="B6" i="9"/>
  <c r="C6" i="9" s="1"/>
  <c r="D6" i="9" s="1"/>
  <c r="I25" i="2"/>
  <c r="K25" i="2" s="1"/>
  <c r="I69" i="2"/>
  <c r="K69" i="2" s="1"/>
  <c r="I16" i="2"/>
  <c r="K16" i="2" s="1"/>
  <c r="I27" i="2"/>
  <c r="K27" i="2" s="1"/>
  <c r="I46" i="2"/>
  <c r="K46" i="2" s="1"/>
  <c r="I35" i="2"/>
  <c r="K35" i="2" s="1"/>
  <c r="I96" i="2"/>
  <c r="K96" i="2" s="1"/>
  <c r="I6" i="2"/>
  <c r="K6" i="2" s="1"/>
  <c r="I81" i="2"/>
  <c r="K81" i="2" s="1"/>
  <c r="I30" i="2"/>
  <c r="K30" i="2" s="1"/>
  <c r="I101" i="2"/>
  <c r="K101" i="2" s="1"/>
  <c r="I34" i="2"/>
  <c r="K34" i="2" s="1"/>
  <c r="I32" i="2"/>
  <c r="K32" i="2" s="1"/>
  <c r="I73" i="2"/>
  <c r="K73" i="2" s="1"/>
  <c r="I87" i="2"/>
  <c r="K87" i="2" s="1"/>
  <c r="I10" i="2"/>
  <c r="K10" i="2" s="1"/>
  <c r="I56" i="2"/>
  <c r="K56" i="2" s="1"/>
  <c r="I54" i="2"/>
  <c r="K54" i="2" s="1"/>
  <c r="I20" i="2"/>
  <c r="K20" i="2" s="1"/>
  <c r="I7" i="2"/>
  <c r="K7" i="2" s="1"/>
  <c r="I8" i="2"/>
  <c r="K8" i="2" s="1"/>
  <c r="I70" i="2"/>
  <c r="K70" i="2" s="1"/>
  <c r="I51" i="2"/>
  <c r="K51" i="2" s="1"/>
  <c r="I17" i="2"/>
  <c r="K17" i="2" s="1"/>
  <c r="I33" i="2"/>
  <c r="K33" i="2" s="1"/>
  <c r="I97" i="2"/>
  <c r="K97" i="2" s="1"/>
  <c r="I71" i="2"/>
  <c r="K71" i="2" s="1"/>
  <c r="I48" i="2"/>
  <c r="K48" i="2" s="1"/>
  <c r="I80" i="2"/>
  <c r="K80" i="2" s="1"/>
  <c r="I105" i="2"/>
  <c r="K105" i="2" s="1"/>
  <c r="I37" i="2"/>
  <c r="K37" i="2" s="1"/>
  <c r="I62" i="2"/>
  <c r="K62" i="2" s="1"/>
  <c r="I72" i="2"/>
  <c r="K72" i="2" s="1"/>
  <c r="I85" i="2"/>
  <c r="K85" i="2" s="1"/>
  <c r="I100" i="2"/>
  <c r="K100" i="2" s="1"/>
  <c r="I83" i="2"/>
  <c r="K83" i="2" s="1"/>
  <c r="I104" i="2"/>
  <c r="K104" i="2" s="1"/>
  <c r="I50" i="2"/>
  <c r="K50" i="2" s="1"/>
  <c r="I76" i="2"/>
  <c r="K76" i="2" s="1"/>
  <c r="I21" i="2"/>
  <c r="K21" i="2" s="1"/>
  <c r="I103" i="2"/>
  <c r="K103" i="2" s="1"/>
  <c r="I36" i="2"/>
  <c r="K36" i="2" s="1"/>
  <c r="I64" i="2"/>
  <c r="K64" i="2" s="1"/>
  <c r="I23" i="2"/>
  <c r="K23" i="2" s="1"/>
  <c r="I49" i="2"/>
  <c r="K49" i="2" s="1"/>
  <c r="I55" i="2"/>
  <c r="K55" i="2" s="1"/>
  <c r="I67" i="2"/>
  <c r="K67" i="2" s="1"/>
  <c r="I11" i="2"/>
  <c r="K11" i="2" s="1"/>
  <c r="I3" i="2"/>
  <c r="K3" i="2" s="1"/>
  <c r="I90" i="2"/>
  <c r="K90" i="2" s="1"/>
  <c r="I94" i="2"/>
  <c r="K94" i="2" s="1"/>
  <c r="I91" i="2"/>
  <c r="K91" i="2" s="1"/>
  <c r="I52" i="2"/>
  <c r="K52" i="2" s="1"/>
  <c r="I61" i="2"/>
  <c r="K61" i="2" s="1"/>
  <c r="I14" i="2"/>
  <c r="K14" i="2" s="1"/>
  <c r="I98" i="2"/>
  <c r="K98" i="2" s="1"/>
  <c r="I79" i="2"/>
  <c r="K79" i="2" s="1"/>
  <c r="I93" i="2"/>
  <c r="K93" i="2" s="1"/>
  <c r="I40" i="2"/>
  <c r="K40" i="2" s="1"/>
  <c r="I65" i="2"/>
  <c r="K65" i="2" s="1"/>
  <c r="I31" i="2"/>
  <c r="K31" i="2" s="1"/>
  <c r="I42" i="2"/>
  <c r="K42" i="2" s="1"/>
  <c r="I78" i="2"/>
  <c r="K78" i="2" s="1"/>
  <c r="I47" i="2"/>
  <c r="K47" i="2" s="1"/>
  <c r="I38" i="2"/>
  <c r="K38" i="2" s="1"/>
  <c r="I75" i="2"/>
  <c r="K75" i="2" s="1"/>
  <c r="I24" i="2"/>
  <c r="K24" i="2" s="1"/>
  <c r="I9" i="2"/>
  <c r="K9" i="2" s="1"/>
  <c r="I2" i="2"/>
  <c r="K2" i="2" s="1"/>
  <c r="I4" i="2"/>
  <c r="K4" i="2" s="1"/>
  <c r="I18" i="2"/>
  <c r="K18" i="2" s="1"/>
  <c r="I28" i="2"/>
  <c r="K28" i="2" s="1"/>
  <c r="I19" i="2"/>
  <c r="K19" i="2" s="1"/>
  <c r="I57" i="2"/>
  <c r="K57" i="2" s="1"/>
  <c r="I89" i="2"/>
  <c r="K89" i="2" s="1"/>
  <c r="I63" i="2"/>
  <c r="K63" i="2" s="1"/>
  <c r="I92" i="2"/>
  <c r="K92" i="2" s="1"/>
  <c r="I77" i="2"/>
  <c r="K77" i="2" s="1"/>
  <c r="I84" i="2"/>
  <c r="K84" i="2" s="1"/>
  <c r="I5" i="2"/>
  <c r="K5" i="2" s="1"/>
  <c r="L5" i="6"/>
  <c r="I12" i="2"/>
  <c r="K12" i="2" s="1"/>
  <c r="I26" i="2"/>
  <c r="K26" i="2" s="1"/>
  <c r="I59" i="2"/>
  <c r="K59" i="2" s="1"/>
  <c r="I60" i="2"/>
  <c r="K60" i="2" s="1"/>
  <c r="I45" i="2"/>
  <c r="K45" i="2" s="1"/>
  <c r="I102" i="2"/>
  <c r="K102" i="2" s="1"/>
  <c r="I88" i="2"/>
  <c r="K88" i="2" s="1"/>
  <c r="I15" i="2"/>
  <c r="K15" i="2" s="1"/>
  <c r="I74" i="2"/>
  <c r="K74" i="2" s="1"/>
  <c r="I68" i="2"/>
  <c r="K68" i="2" s="1"/>
  <c r="I53" i="2"/>
  <c r="K53" i="2" s="1"/>
  <c r="I22" i="2"/>
  <c r="K22" i="2" s="1"/>
  <c r="I66" i="2"/>
  <c r="K66" i="2" s="1"/>
  <c r="I58" i="2"/>
  <c r="K58" i="2" s="1"/>
  <c r="I44" i="2"/>
  <c r="K44" i="2" s="1"/>
  <c r="I29" i="2"/>
  <c r="K29" i="2" s="1"/>
  <c r="I99" i="2"/>
  <c r="K99" i="2" s="1"/>
  <c r="I95" i="2"/>
  <c r="K95" i="2" s="1"/>
  <c r="I86" i="2"/>
  <c r="K86" i="2" s="1"/>
  <c r="I82" i="2"/>
  <c r="K82" i="2" s="1"/>
  <c r="I13" i="2"/>
  <c r="K13" i="2" s="1"/>
  <c r="I39" i="2"/>
  <c r="K39" i="2" s="1"/>
  <c r="I43" i="2"/>
  <c r="K43" i="2" s="1"/>
  <c r="I41" i="2"/>
  <c r="K41" i="2" s="1"/>
  <c r="B7" i="4" l="1"/>
  <c r="B9" i="4" s="1"/>
  <c r="G9" i="4" s="1"/>
  <c r="A8" i="9"/>
  <c r="B8" i="9" s="1"/>
  <c r="C8" i="9" s="1"/>
  <c r="C7" i="9"/>
  <c r="D7" i="9" s="1"/>
  <c r="G14" i="4" l="1"/>
  <c r="H11" i="4"/>
  <c r="H5" i="4"/>
  <c r="H7" i="4"/>
  <c r="H3" i="4"/>
  <c r="L6" i="6"/>
  <c r="H12" i="4"/>
  <c r="H8" i="4"/>
  <c r="H13" i="4"/>
  <c r="H4" i="4"/>
  <c r="G4" i="4"/>
  <c r="I4" i="4" s="1"/>
  <c r="J4" i="4" s="1"/>
  <c r="H10" i="4"/>
  <c r="G12" i="4"/>
  <c r="G11" i="4"/>
  <c r="I11" i="4" s="1"/>
  <c r="J11" i="4" s="1"/>
  <c r="G3" i="4"/>
  <c r="G13" i="4"/>
  <c r="I13" i="4" s="1"/>
  <c r="J13" i="4" s="1"/>
  <c r="H14" i="4"/>
  <c r="B21" i="4"/>
  <c r="G10" i="4"/>
  <c r="G8" i="4"/>
  <c r="H6" i="4"/>
  <c r="H15" i="4"/>
  <c r="I15" i="4" s="1"/>
  <c r="G5" i="4"/>
  <c r="I5" i="4" s="1"/>
  <c r="J5" i="4" s="1"/>
  <c r="G7" i="4"/>
  <c r="I7" i="4" s="1"/>
  <c r="J7" i="4" s="1"/>
  <c r="H9" i="4"/>
  <c r="I9" i="4" s="1"/>
  <c r="J9" i="4" s="1"/>
  <c r="G15" i="4"/>
  <c r="G6" i="4"/>
  <c r="A9" i="9"/>
  <c r="B9" i="9" s="1"/>
  <c r="C9" i="9" s="1"/>
  <c r="D8" i="9"/>
  <c r="A10" i="9"/>
  <c r="B10" i="9" s="1"/>
  <c r="I3" i="4" l="1"/>
  <c r="J3" i="4" s="1"/>
  <c r="I10" i="4"/>
  <c r="J10" i="4" s="1"/>
  <c r="I6" i="4"/>
  <c r="J6" i="4" s="1"/>
  <c r="I12" i="4"/>
  <c r="J12" i="4" s="1"/>
  <c r="I8" i="4"/>
  <c r="J8" i="4" s="1"/>
  <c r="I14" i="4"/>
  <c r="J14" i="4" s="1"/>
  <c r="J15" i="4"/>
  <c r="I16" i="4"/>
  <c r="B22" i="4" s="1"/>
  <c r="B25" i="4" s="1"/>
  <c r="D9" i="9"/>
  <c r="C10" i="9"/>
  <c r="A11" i="9"/>
  <c r="B11" i="9" s="1"/>
  <c r="D10" i="9" l="1"/>
  <c r="C11" i="9"/>
  <c r="D11" i="9" s="1"/>
  <c r="A12" i="9"/>
  <c r="B12" i="9" s="1"/>
  <c r="C12" i="9" l="1"/>
  <c r="D12" i="9" s="1"/>
  <c r="A13" i="9"/>
  <c r="B13" i="9" s="1"/>
  <c r="C13" i="9" l="1"/>
  <c r="D13" i="9" s="1"/>
  <c r="A14" i="9"/>
  <c r="B14" i="9" s="1"/>
  <c r="C14" i="9" l="1"/>
  <c r="D14" i="9" s="1"/>
  <c r="A15" i="9"/>
  <c r="B15" i="9" s="1"/>
  <c r="C15" i="9" l="1"/>
  <c r="D15" i="9" s="1"/>
  <c r="H5" i="1" l="1"/>
  <c r="L15" i="6" l="1"/>
  <c r="E5" i="27"/>
  <c r="F5" i="27" s="1"/>
  <c r="B5" i="1" s="1"/>
  <c r="E5" i="1" s="1"/>
  <c r="E13" i="27"/>
  <c r="F13" i="27" s="1"/>
  <c r="B13" i="1" s="1"/>
  <c r="E13" i="1" s="1"/>
  <c r="E21" i="27"/>
  <c r="F21" i="27" s="1"/>
  <c r="B21" i="1" s="1"/>
  <c r="E21" i="1" s="1"/>
  <c r="E29" i="27"/>
  <c r="F29" i="27" s="1"/>
  <c r="B29" i="1" s="1"/>
  <c r="E29" i="1" s="1"/>
  <c r="E37" i="27"/>
  <c r="F37" i="27" s="1"/>
  <c r="B37" i="1" s="1"/>
  <c r="E37" i="1" s="1"/>
  <c r="E45" i="27"/>
  <c r="F45" i="27" s="1"/>
  <c r="B45" i="1" s="1"/>
  <c r="E45" i="1" s="1"/>
  <c r="E53" i="27"/>
  <c r="F53" i="27" s="1"/>
  <c r="B53" i="1" s="1"/>
  <c r="E53" i="1" s="1"/>
  <c r="E61" i="27"/>
  <c r="F61" i="27" s="1"/>
  <c r="B61" i="1" s="1"/>
  <c r="E61" i="1" s="1"/>
  <c r="E69" i="27"/>
  <c r="F69" i="27" s="1"/>
  <c r="B69" i="1" s="1"/>
  <c r="E69" i="1" s="1"/>
  <c r="E77" i="27"/>
  <c r="F77" i="27" s="1"/>
  <c r="B77" i="1" s="1"/>
  <c r="E77" i="1" s="1"/>
  <c r="E85" i="27"/>
  <c r="F85" i="27" s="1"/>
  <c r="B85" i="1" s="1"/>
  <c r="E85" i="1" s="1"/>
  <c r="E93" i="27"/>
  <c r="F93" i="27" s="1"/>
  <c r="B93" i="1" s="1"/>
  <c r="E93" i="1" s="1"/>
  <c r="E101" i="27"/>
  <c r="F101" i="27" s="1"/>
  <c r="B101" i="1" s="1"/>
  <c r="E101" i="1" s="1"/>
  <c r="E22" i="27"/>
  <c r="F22" i="27" s="1"/>
  <c r="B22" i="1" s="1"/>
  <c r="E22" i="1" s="1"/>
  <c r="E62" i="27"/>
  <c r="F62" i="27" s="1"/>
  <c r="B62" i="1" s="1"/>
  <c r="E62" i="1" s="1"/>
  <c r="E102" i="27"/>
  <c r="F102" i="27" s="1"/>
  <c r="B102" i="1" s="1"/>
  <c r="E102" i="1" s="1"/>
  <c r="E15" i="27"/>
  <c r="F15" i="27" s="1"/>
  <c r="B15" i="1" s="1"/>
  <c r="E15" i="1" s="1"/>
  <c r="E39" i="27"/>
  <c r="F39" i="27" s="1"/>
  <c r="B39" i="1" s="1"/>
  <c r="E39" i="1" s="1"/>
  <c r="E71" i="27"/>
  <c r="F71" i="27" s="1"/>
  <c r="B71" i="1" s="1"/>
  <c r="E71" i="1" s="1"/>
  <c r="E95" i="27"/>
  <c r="F95" i="27" s="1"/>
  <c r="B95" i="1" s="1"/>
  <c r="E95" i="1" s="1"/>
  <c r="E24" i="27"/>
  <c r="F24" i="27" s="1"/>
  <c r="B24" i="1" s="1"/>
  <c r="E24" i="1" s="1"/>
  <c r="E80" i="27"/>
  <c r="F80" i="27" s="1"/>
  <c r="B80" i="1" s="1"/>
  <c r="E80" i="1" s="1"/>
  <c r="E104" i="27"/>
  <c r="F104" i="27" s="1"/>
  <c r="B104" i="1" s="1"/>
  <c r="E104" i="1" s="1"/>
  <c r="E9" i="27"/>
  <c r="F9" i="27" s="1"/>
  <c r="B9" i="1" s="1"/>
  <c r="E9" i="1" s="1"/>
  <c r="E17" i="27"/>
  <c r="F17" i="27" s="1"/>
  <c r="B17" i="1" s="1"/>
  <c r="E17" i="1" s="1"/>
  <c r="E25" i="27"/>
  <c r="F25" i="27" s="1"/>
  <c r="B25" i="1" s="1"/>
  <c r="E25" i="1" s="1"/>
  <c r="E33" i="27"/>
  <c r="F33" i="27" s="1"/>
  <c r="B33" i="1" s="1"/>
  <c r="E33" i="1" s="1"/>
  <c r="E41" i="27"/>
  <c r="F41" i="27" s="1"/>
  <c r="B41" i="1" s="1"/>
  <c r="E41" i="1" s="1"/>
  <c r="E49" i="27"/>
  <c r="F49" i="27" s="1"/>
  <c r="B49" i="1" s="1"/>
  <c r="E49" i="1" s="1"/>
  <c r="E57" i="27"/>
  <c r="F57" i="27" s="1"/>
  <c r="B57" i="1" s="1"/>
  <c r="E57" i="1" s="1"/>
  <c r="E65" i="27"/>
  <c r="F65" i="27" s="1"/>
  <c r="B65" i="1" s="1"/>
  <c r="E65" i="1" s="1"/>
  <c r="E73" i="27"/>
  <c r="F73" i="27" s="1"/>
  <c r="B73" i="1" s="1"/>
  <c r="E73" i="1" s="1"/>
  <c r="E81" i="27"/>
  <c r="F81" i="27" s="1"/>
  <c r="B81" i="1" s="1"/>
  <c r="E81" i="1" s="1"/>
  <c r="E89" i="27"/>
  <c r="F89" i="27" s="1"/>
  <c r="B89" i="1" s="1"/>
  <c r="E89" i="1" s="1"/>
  <c r="E97" i="27"/>
  <c r="F97" i="27" s="1"/>
  <c r="B97" i="1" s="1"/>
  <c r="E97" i="1" s="1"/>
  <c r="E105" i="27"/>
  <c r="F105" i="27" s="1"/>
  <c r="B105" i="1" s="1"/>
  <c r="E105" i="1" s="1"/>
  <c r="E10" i="27"/>
  <c r="F10" i="27" s="1"/>
  <c r="B10" i="1" s="1"/>
  <c r="E10" i="1" s="1"/>
  <c r="E18" i="27"/>
  <c r="F18" i="27" s="1"/>
  <c r="B18" i="1" s="1"/>
  <c r="E18" i="1" s="1"/>
  <c r="E26" i="27"/>
  <c r="F26" i="27" s="1"/>
  <c r="B26" i="1" s="1"/>
  <c r="E26" i="1" s="1"/>
  <c r="E34" i="27"/>
  <c r="F34" i="27" s="1"/>
  <c r="B34" i="1" s="1"/>
  <c r="E34" i="1" s="1"/>
  <c r="E42" i="27"/>
  <c r="F42" i="27" s="1"/>
  <c r="B42" i="1" s="1"/>
  <c r="E42" i="1" s="1"/>
  <c r="E50" i="27"/>
  <c r="F50" i="27" s="1"/>
  <c r="B50" i="1" s="1"/>
  <c r="E50" i="1" s="1"/>
  <c r="E58" i="27"/>
  <c r="F58" i="27" s="1"/>
  <c r="B58" i="1" s="1"/>
  <c r="E58" i="1" s="1"/>
  <c r="E66" i="27"/>
  <c r="F66" i="27" s="1"/>
  <c r="B66" i="1" s="1"/>
  <c r="E66" i="1" s="1"/>
  <c r="E74" i="27"/>
  <c r="F74" i="27" s="1"/>
  <c r="B74" i="1" s="1"/>
  <c r="E74" i="1" s="1"/>
  <c r="E82" i="27"/>
  <c r="F82" i="27" s="1"/>
  <c r="B82" i="1" s="1"/>
  <c r="E82" i="1" s="1"/>
  <c r="E90" i="27"/>
  <c r="F90" i="27" s="1"/>
  <c r="B90" i="1" s="1"/>
  <c r="E90" i="1" s="1"/>
  <c r="E98" i="27"/>
  <c r="F98" i="27" s="1"/>
  <c r="B98" i="1" s="1"/>
  <c r="E98" i="1" s="1"/>
  <c r="E55" i="27"/>
  <c r="F55" i="27" s="1"/>
  <c r="B55" i="1" s="1"/>
  <c r="E55" i="1" s="1"/>
  <c r="E32" i="27"/>
  <c r="F32" i="27" s="1"/>
  <c r="B32" i="1" s="1"/>
  <c r="E32" i="1" s="1"/>
  <c r="E72" i="27"/>
  <c r="F72" i="27" s="1"/>
  <c r="B72" i="1" s="1"/>
  <c r="E72" i="1" s="1"/>
  <c r="E3" i="27"/>
  <c r="F3" i="27" s="1"/>
  <c r="B3" i="1" s="1"/>
  <c r="E3" i="1" s="1"/>
  <c r="E11" i="27"/>
  <c r="F11" i="27" s="1"/>
  <c r="B11" i="1" s="1"/>
  <c r="E11" i="1" s="1"/>
  <c r="E19" i="27"/>
  <c r="F19" i="27" s="1"/>
  <c r="B19" i="1" s="1"/>
  <c r="E19" i="1" s="1"/>
  <c r="E27" i="27"/>
  <c r="F27" i="27" s="1"/>
  <c r="B27" i="1" s="1"/>
  <c r="E27" i="1" s="1"/>
  <c r="E35" i="27"/>
  <c r="F35" i="27" s="1"/>
  <c r="B35" i="1" s="1"/>
  <c r="E35" i="1" s="1"/>
  <c r="E43" i="27"/>
  <c r="F43" i="27" s="1"/>
  <c r="B43" i="1" s="1"/>
  <c r="E43" i="1" s="1"/>
  <c r="E51" i="27"/>
  <c r="F51" i="27" s="1"/>
  <c r="B51" i="1" s="1"/>
  <c r="E51" i="1" s="1"/>
  <c r="E59" i="27"/>
  <c r="F59" i="27" s="1"/>
  <c r="B59" i="1" s="1"/>
  <c r="E59" i="1" s="1"/>
  <c r="E67" i="27"/>
  <c r="F67" i="27" s="1"/>
  <c r="B67" i="1" s="1"/>
  <c r="E67" i="1" s="1"/>
  <c r="E75" i="27"/>
  <c r="F75" i="27" s="1"/>
  <c r="B75" i="1" s="1"/>
  <c r="E75" i="1" s="1"/>
  <c r="E83" i="27"/>
  <c r="F83" i="27" s="1"/>
  <c r="B83" i="1" s="1"/>
  <c r="E83" i="1" s="1"/>
  <c r="E91" i="27"/>
  <c r="F91" i="27" s="1"/>
  <c r="B91" i="1" s="1"/>
  <c r="E91" i="1" s="1"/>
  <c r="E99" i="27"/>
  <c r="F99" i="27" s="1"/>
  <c r="B99" i="1" s="1"/>
  <c r="E99" i="1" s="1"/>
  <c r="E14" i="27"/>
  <c r="F14" i="27" s="1"/>
  <c r="B14" i="1" s="1"/>
  <c r="E14" i="1" s="1"/>
  <c r="E38" i="27"/>
  <c r="F38" i="27" s="1"/>
  <c r="B38" i="1" s="1"/>
  <c r="E38" i="1" s="1"/>
  <c r="E54" i="27"/>
  <c r="F54" i="27" s="1"/>
  <c r="B54" i="1" s="1"/>
  <c r="E54" i="1" s="1"/>
  <c r="E78" i="27"/>
  <c r="F78" i="27" s="1"/>
  <c r="B78" i="1" s="1"/>
  <c r="E78" i="1" s="1"/>
  <c r="E86" i="27"/>
  <c r="F86" i="27" s="1"/>
  <c r="B86" i="1" s="1"/>
  <c r="E86" i="1" s="1"/>
  <c r="E94" i="27"/>
  <c r="F94" i="27" s="1"/>
  <c r="B94" i="1" s="1"/>
  <c r="E94" i="1" s="1"/>
  <c r="E7" i="27"/>
  <c r="F7" i="27" s="1"/>
  <c r="B7" i="1" s="1"/>
  <c r="E7" i="1" s="1"/>
  <c r="E31" i="27"/>
  <c r="F31" i="27" s="1"/>
  <c r="B31" i="1" s="1"/>
  <c r="E31" i="1" s="1"/>
  <c r="E63" i="27"/>
  <c r="F63" i="27" s="1"/>
  <c r="B63" i="1" s="1"/>
  <c r="E63" i="1" s="1"/>
  <c r="E87" i="27"/>
  <c r="F87" i="27" s="1"/>
  <c r="B87" i="1" s="1"/>
  <c r="E87" i="1" s="1"/>
  <c r="E103" i="27"/>
  <c r="F103" i="27" s="1"/>
  <c r="B103" i="1" s="1"/>
  <c r="E103" i="1" s="1"/>
  <c r="E8" i="27"/>
  <c r="F8" i="27" s="1"/>
  <c r="B8" i="1" s="1"/>
  <c r="E8" i="1" s="1"/>
  <c r="E48" i="27"/>
  <c r="F48" i="27" s="1"/>
  <c r="B48" i="1" s="1"/>
  <c r="E48" i="1" s="1"/>
  <c r="E56" i="27"/>
  <c r="F56" i="27" s="1"/>
  <c r="B56" i="1" s="1"/>
  <c r="E56" i="1" s="1"/>
  <c r="E88" i="27"/>
  <c r="F88" i="27" s="1"/>
  <c r="B88" i="1" s="1"/>
  <c r="E88" i="1" s="1"/>
  <c r="E4" i="27"/>
  <c r="F4" i="27" s="1"/>
  <c r="B4" i="1" s="1"/>
  <c r="E4" i="1" s="1"/>
  <c r="E12" i="27"/>
  <c r="F12" i="27" s="1"/>
  <c r="B12" i="1" s="1"/>
  <c r="E12" i="1" s="1"/>
  <c r="E20" i="27"/>
  <c r="F20" i="27" s="1"/>
  <c r="B20" i="1" s="1"/>
  <c r="E20" i="1" s="1"/>
  <c r="E28" i="27"/>
  <c r="F28" i="27" s="1"/>
  <c r="B28" i="1" s="1"/>
  <c r="E28" i="1" s="1"/>
  <c r="E36" i="27"/>
  <c r="F36" i="27" s="1"/>
  <c r="B36" i="1" s="1"/>
  <c r="E36" i="1" s="1"/>
  <c r="E44" i="27"/>
  <c r="F44" i="27" s="1"/>
  <c r="B44" i="1" s="1"/>
  <c r="E44" i="1" s="1"/>
  <c r="E52" i="27"/>
  <c r="F52" i="27" s="1"/>
  <c r="B52" i="1" s="1"/>
  <c r="E52" i="1" s="1"/>
  <c r="E60" i="27"/>
  <c r="F60" i="27" s="1"/>
  <c r="B60" i="1" s="1"/>
  <c r="E60" i="1" s="1"/>
  <c r="E68" i="27"/>
  <c r="F68" i="27" s="1"/>
  <c r="B68" i="1" s="1"/>
  <c r="E68" i="1" s="1"/>
  <c r="E76" i="27"/>
  <c r="F76" i="27" s="1"/>
  <c r="B76" i="1" s="1"/>
  <c r="E76" i="1" s="1"/>
  <c r="E84" i="27"/>
  <c r="F84" i="27" s="1"/>
  <c r="B84" i="1" s="1"/>
  <c r="E84" i="1" s="1"/>
  <c r="E92" i="27"/>
  <c r="F92" i="27" s="1"/>
  <c r="B92" i="1" s="1"/>
  <c r="E92" i="1" s="1"/>
  <c r="E100" i="27"/>
  <c r="F100" i="27" s="1"/>
  <c r="B100" i="1" s="1"/>
  <c r="E100" i="1" s="1"/>
  <c r="E6" i="27"/>
  <c r="F6" i="27" s="1"/>
  <c r="B6" i="1" s="1"/>
  <c r="E6" i="1" s="1"/>
  <c r="E30" i="27"/>
  <c r="F30" i="27" s="1"/>
  <c r="B30" i="1" s="1"/>
  <c r="E30" i="1" s="1"/>
  <c r="E46" i="27"/>
  <c r="F46" i="27" s="1"/>
  <c r="B46" i="1" s="1"/>
  <c r="E46" i="1" s="1"/>
  <c r="E70" i="27"/>
  <c r="F70" i="27" s="1"/>
  <c r="B70" i="1" s="1"/>
  <c r="E70" i="1" s="1"/>
  <c r="E23" i="27"/>
  <c r="F23" i="27" s="1"/>
  <c r="B23" i="1" s="1"/>
  <c r="E23" i="1" s="1"/>
  <c r="E47" i="27"/>
  <c r="F47" i="27" s="1"/>
  <c r="B47" i="1" s="1"/>
  <c r="E47" i="1" s="1"/>
  <c r="E79" i="27"/>
  <c r="F79" i="27" s="1"/>
  <c r="B79" i="1" s="1"/>
  <c r="E79" i="1" s="1"/>
  <c r="E16" i="27"/>
  <c r="F16" i="27" s="1"/>
  <c r="B16" i="1" s="1"/>
  <c r="E16" i="1" s="1"/>
  <c r="E40" i="27"/>
  <c r="F40" i="27" s="1"/>
  <c r="B40" i="1" s="1"/>
  <c r="E40" i="1" s="1"/>
  <c r="E64" i="27"/>
  <c r="F64" i="27" s="1"/>
  <c r="B64" i="1" s="1"/>
  <c r="E64" i="1" s="1"/>
  <c r="E96" i="27"/>
  <c r="F96" i="27" s="1"/>
  <c r="B96" i="1" s="1"/>
  <c r="E96" i="1" s="1"/>
  <c r="E2" i="27"/>
  <c r="F2" i="27" s="1"/>
  <c r="B2" i="1" s="1"/>
  <c r="F7" i="22"/>
  <c r="F12" i="22"/>
  <c r="F32" i="22"/>
  <c r="F25" i="22"/>
  <c r="F35" i="22"/>
  <c r="E25" i="22"/>
  <c r="E6" i="22"/>
  <c r="E13" i="22"/>
  <c r="E7" i="22"/>
  <c r="E21" i="22"/>
  <c r="E32" i="22"/>
  <c r="G32" i="22" s="1"/>
  <c r="E35" i="22"/>
  <c r="E16" i="22"/>
  <c r="E29" i="22"/>
  <c r="E23" i="22"/>
  <c r="E17" i="22"/>
  <c r="E9" i="22"/>
  <c r="E36" i="22"/>
  <c r="E30" i="22"/>
  <c r="F31" i="22"/>
  <c r="E12" i="22"/>
  <c r="F29" i="22"/>
  <c r="F8" i="22"/>
  <c r="F13" i="22"/>
  <c r="E27" i="22"/>
  <c r="E19" i="22"/>
  <c r="E10" i="22"/>
  <c r="F34" i="22"/>
  <c r="F15" i="22"/>
  <c r="F20" i="22"/>
  <c r="F30" i="22"/>
  <c r="E22" i="22"/>
  <c r="F16" i="22"/>
  <c r="F22" i="22"/>
  <c r="F17" i="22"/>
  <c r="F18" i="22"/>
  <c r="F24" i="22"/>
  <c r="E34" i="22"/>
  <c r="E5" i="22"/>
  <c r="E15" i="22"/>
  <c r="F36" i="22"/>
  <c r="F26" i="22"/>
  <c r="F21" i="22"/>
  <c r="F33" i="22"/>
  <c r="F19" i="22"/>
  <c r="E26" i="22"/>
  <c r="E24" i="22"/>
  <c r="E37" i="22"/>
  <c r="E11" i="22"/>
  <c r="E18" i="22"/>
  <c r="E33" i="22"/>
  <c r="E28" i="22"/>
  <c r="E20" i="22"/>
  <c r="F27" i="22"/>
  <c r="F5" i="22"/>
  <c r="L18" i="6"/>
  <c r="F23" i="22"/>
  <c r="F9" i="22"/>
  <c r="F10" i="22"/>
  <c r="E31" i="22"/>
  <c r="E8" i="22"/>
  <c r="F37" i="22"/>
  <c r="F14" i="22"/>
  <c r="F28" i="22"/>
  <c r="F11" i="22"/>
  <c r="F6" i="22"/>
  <c r="E14" i="22"/>
  <c r="G25" i="22" l="1"/>
  <c r="G15" i="22"/>
  <c r="G35" i="22"/>
  <c r="H35" i="22" s="1"/>
  <c r="G34" i="22"/>
  <c r="H34" i="22" s="1"/>
  <c r="G10" i="22"/>
  <c r="G12" i="22"/>
  <c r="H12" i="22" s="1"/>
  <c r="G7" i="22"/>
  <c r="H7" i="22" s="1"/>
  <c r="G31" i="22"/>
  <c r="H31" i="22" s="1"/>
  <c r="G20" i="22"/>
  <c r="H20" i="22" s="1"/>
  <c r="G16" i="22"/>
  <c r="G14" i="22"/>
  <c r="G11" i="22"/>
  <c r="H11" i="22" s="1"/>
  <c r="F6" i="2"/>
  <c r="F8" i="2" s="1"/>
  <c r="A3" i="26"/>
  <c r="A2" i="26" s="1"/>
  <c r="A3" i="2"/>
  <c r="A2" i="2" s="1"/>
  <c r="H6" i="26"/>
  <c r="I7" i="26" s="1"/>
  <c r="I1" i="26"/>
  <c r="G1" i="2"/>
  <c r="B14" i="4" s="1"/>
  <c r="C29" i="4" s="1"/>
  <c r="E2" i="1"/>
  <c r="G33" i="22"/>
  <c r="G9" i="22"/>
  <c r="G28" i="22"/>
  <c r="H10" i="22"/>
  <c r="H32" i="22"/>
  <c r="G18" i="22"/>
  <c r="G19" i="22"/>
  <c r="G17" i="22"/>
  <c r="G27" i="22"/>
  <c r="G21" i="22"/>
  <c r="H14" i="22"/>
  <c r="G8" i="22"/>
  <c r="G37" i="22"/>
  <c r="G23" i="22"/>
  <c r="Q7" i="9"/>
  <c r="AK7" i="9" s="1"/>
  <c r="Q9" i="9"/>
  <c r="AK9" i="9" s="1"/>
  <c r="Q6" i="9"/>
  <c r="Q3" i="9"/>
  <c r="Q4" i="9"/>
  <c r="H25" i="22"/>
  <c r="H15" i="22"/>
  <c r="G30" i="22"/>
  <c r="G29" i="22"/>
  <c r="G13" i="22"/>
  <c r="H16" i="22"/>
  <c r="G24" i="22"/>
  <c r="G26" i="22"/>
  <c r="G5" i="22"/>
  <c r="G22" i="22"/>
  <c r="G36" i="22"/>
  <c r="G6" i="22"/>
  <c r="G7" i="2" l="1"/>
  <c r="Q5" i="9"/>
  <c r="AK5" i="9" s="1"/>
  <c r="C31" i="4"/>
  <c r="L8" i="6" s="1"/>
  <c r="A4" i="26"/>
  <c r="C4" i="26" s="1"/>
  <c r="L12" i="6"/>
  <c r="A4" i="2"/>
  <c r="B4" i="2" s="1"/>
  <c r="B5" i="2" s="1"/>
  <c r="H17" i="22"/>
  <c r="H28" i="22"/>
  <c r="H24" i="22"/>
  <c r="H29" i="22"/>
  <c r="H27" i="22"/>
  <c r="AK4" i="9"/>
  <c r="D54" i="22"/>
  <c r="H19" i="22"/>
  <c r="H33" i="22"/>
  <c r="AK3" i="9"/>
  <c r="H18" i="22"/>
  <c r="B4" i="26"/>
  <c r="H30" i="22"/>
  <c r="H5" i="22"/>
  <c r="AK6" i="9"/>
  <c r="K6" i="9"/>
  <c r="H23" i="22"/>
  <c r="H21" i="22"/>
  <c r="H6" i="22"/>
  <c r="H13" i="22"/>
  <c r="H26" i="22"/>
  <c r="H37" i="22"/>
  <c r="H8" i="22"/>
  <c r="H9" i="22"/>
  <c r="H36" i="22"/>
  <c r="H22" i="22"/>
  <c r="A5" i="26" l="1"/>
  <c r="A6" i="26" s="1"/>
  <c r="C4" i="2"/>
  <c r="C5" i="2" s="1"/>
  <c r="A5" i="2"/>
  <c r="A6" i="2" s="1"/>
  <c r="B6" i="2"/>
  <c r="B7" i="2" s="1"/>
  <c r="C6" i="2"/>
  <c r="A7" i="2"/>
  <c r="A8" i="2" s="1"/>
  <c r="B5" i="26"/>
  <c r="E5" i="26" s="1"/>
  <c r="E4" i="26"/>
  <c r="K7" i="9"/>
  <c r="L6" i="9"/>
  <c r="M6" i="9" s="1"/>
  <c r="N6" i="9" s="1"/>
  <c r="AE6" i="9"/>
  <c r="C6" i="26"/>
  <c r="B6" i="26"/>
  <c r="A7" i="26"/>
  <c r="A8" i="26" s="1"/>
  <c r="D4" i="26"/>
  <c r="D5" i="26" s="1"/>
  <c r="C5" i="26"/>
  <c r="D4" i="2" l="1"/>
  <c r="L7" i="9"/>
  <c r="M7" i="9" s="1"/>
  <c r="N7" i="9" s="1"/>
  <c r="K8" i="9"/>
  <c r="B8" i="26"/>
  <c r="C8" i="26"/>
  <c r="A9" i="26"/>
  <c r="A10" i="26" s="1"/>
  <c r="B7" i="26"/>
  <c r="E7" i="26" s="1"/>
  <c r="E6" i="26"/>
  <c r="C8" i="2"/>
  <c r="B8" i="2"/>
  <c r="B9" i="2" s="1"/>
  <c r="A9" i="2"/>
  <c r="A10" i="2" s="1"/>
  <c r="D6" i="2"/>
  <c r="D7" i="2" s="1"/>
  <c r="C7" i="2"/>
  <c r="D6" i="26"/>
  <c r="D7" i="26" s="1"/>
  <c r="C7" i="26"/>
  <c r="AF6" i="9"/>
  <c r="AG6" i="9" s="1"/>
  <c r="AH6" i="9" s="1"/>
  <c r="AE7" i="9"/>
  <c r="D5" i="2"/>
  <c r="B10" i="26" l="1"/>
  <c r="C10" i="26"/>
  <c r="A11" i="26"/>
  <c r="A12" i="26" s="1"/>
  <c r="D8" i="26"/>
  <c r="D9" i="26" s="1"/>
  <c r="C9" i="26"/>
  <c r="E8" i="26"/>
  <c r="B9" i="26"/>
  <c r="E9" i="26" s="1"/>
  <c r="AF7" i="9"/>
  <c r="AG7" i="9" s="1"/>
  <c r="AH7" i="9" s="1"/>
  <c r="AE8" i="9"/>
  <c r="B10" i="2"/>
  <c r="B11" i="2" s="1"/>
  <c r="C10" i="2"/>
  <c r="A11" i="2"/>
  <c r="A12" i="2" s="1"/>
  <c r="L8" i="9"/>
  <c r="M8" i="9" s="1"/>
  <c r="N8" i="9" s="1"/>
  <c r="K9" i="9"/>
  <c r="D8" i="2"/>
  <c r="D9" i="2" s="1"/>
  <c r="C9" i="2"/>
  <c r="B12" i="2" l="1"/>
  <c r="B13" i="2" s="1"/>
  <c r="C12" i="2"/>
  <c r="A13" i="2"/>
  <c r="A14" i="2" s="1"/>
  <c r="D10" i="2"/>
  <c r="D11" i="2" s="1"/>
  <c r="C11" i="2"/>
  <c r="B12" i="26"/>
  <c r="C12" i="26"/>
  <c r="A13" i="26"/>
  <c r="A14" i="26" s="1"/>
  <c r="C11" i="26"/>
  <c r="D10" i="26"/>
  <c r="D11" i="26" s="1"/>
  <c r="B11" i="26"/>
  <c r="E11" i="26" s="1"/>
  <c r="E10" i="26"/>
  <c r="L9" i="9"/>
  <c r="M9" i="9" s="1"/>
  <c r="N9" i="9" s="1"/>
  <c r="K10" i="9"/>
  <c r="AF8" i="9"/>
  <c r="AG8" i="9" s="1"/>
  <c r="AH8" i="9" s="1"/>
  <c r="AE9" i="9"/>
  <c r="B13" i="26" l="1"/>
  <c r="E13" i="26" s="1"/>
  <c r="E12" i="26"/>
  <c r="AF9" i="9"/>
  <c r="AG9" i="9" s="1"/>
  <c r="AH9" i="9" s="1"/>
  <c r="AE10" i="9"/>
  <c r="B14" i="26"/>
  <c r="C14" i="26"/>
  <c r="A15" i="26"/>
  <c r="A16" i="26" s="1"/>
  <c r="D12" i="26"/>
  <c r="D13" i="26" s="1"/>
  <c r="C13" i="26"/>
  <c r="K11" i="9"/>
  <c r="L10" i="9"/>
  <c r="M10" i="9" s="1"/>
  <c r="N10" i="9" s="1"/>
  <c r="C14" i="2"/>
  <c r="B14" i="2"/>
  <c r="B15" i="2" s="1"/>
  <c r="A15" i="2"/>
  <c r="A16" i="2" s="1"/>
  <c r="C13" i="2"/>
  <c r="D12" i="2"/>
  <c r="D13" i="2" l="1"/>
  <c r="B16" i="26"/>
  <c r="C16" i="26"/>
  <c r="A17" i="26"/>
  <c r="A18" i="26" s="1"/>
  <c r="C15" i="26"/>
  <c r="D14" i="26"/>
  <c r="D15" i="26" s="1"/>
  <c r="E14" i="26"/>
  <c r="B15" i="26"/>
  <c r="E15" i="26" s="1"/>
  <c r="D14" i="2"/>
  <c r="D15" i="2" s="1"/>
  <c r="C15" i="2"/>
  <c r="AF10" i="9"/>
  <c r="AG10" i="9" s="1"/>
  <c r="AH10" i="9" s="1"/>
  <c r="AE11" i="9"/>
  <c r="B16" i="2"/>
  <c r="B17" i="2" s="1"/>
  <c r="C16" i="2"/>
  <c r="A17" i="2"/>
  <c r="A18" i="2" s="1"/>
  <c r="L11" i="9"/>
  <c r="M11" i="9" s="1"/>
  <c r="N11" i="9" s="1"/>
  <c r="K12" i="9"/>
  <c r="D16" i="2" l="1"/>
  <c r="D17" i="2" s="1"/>
  <c r="C17" i="2"/>
  <c r="L12" i="9"/>
  <c r="M12" i="9" s="1"/>
  <c r="N12" i="9" s="1"/>
  <c r="K13" i="9"/>
  <c r="C18" i="2"/>
  <c r="B18" i="2"/>
  <c r="B19" i="2" s="1"/>
  <c r="A19" i="2"/>
  <c r="A20" i="2" s="1"/>
  <c r="AF11" i="9"/>
  <c r="AG11" i="9" s="1"/>
  <c r="AH11" i="9" s="1"/>
  <c r="AE12" i="9"/>
  <c r="C18" i="26"/>
  <c r="B18" i="26"/>
  <c r="A19" i="26"/>
  <c r="A20" i="26" s="1"/>
  <c r="D16" i="26"/>
  <c r="D17" i="26" s="1"/>
  <c r="C17" i="26"/>
  <c r="B17" i="26"/>
  <c r="E17" i="26" s="1"/>
  <c r="E16" i="26"/>
  <c r="D18" i="2" l="1"/>
  <c r="D19" i="2" s="1"/>
  <c r="C19" i="2"/>
  <c r="B20" i="2"/>
  <c r="B21" i="2" s="1"/>
  <c r="C20" i="2"/>
  <c r="A21" i="2"/>
  <c r="A22" i="2" s="1"/>
  <c r="B20" i="26"/>
  <c r="C20" i="26"/>
  <c r="A21" i="26"/>
  <c r="A22" i="26" s="1"/>
  <c r="L13" i="9"/>
  <c r="M13" i="9" s="1"/>
  <c r="N13" i="9" s="1"/>
  <c r="K14" i="9"/>
  <c r="D18" i="26"/>
  <c r="D19" i="26" s="1"/>
  <c r="C19" i="26"/>
  <c r="E18" i="26"/>
  <c r="B19" i="26"/>
  <c r="E19" i="26" s="1"/>
  <c r="AE13" i="9"/>
  <c r="AF12" i="9"/>
  <c r="AG12" i="9" s="1"/>
  <c r="AH12" i="9" s="1"/>
  <c r="C21" i="26" l="1"/>
  <c r="D20" i="26"/>
  <c r="D21" i="26" s="1"/>
  <c r="B22" i="26"/>
  <c r="C22" i="26"/>
  <c r="A23" i="26"/>
  <c r="A24" i="26" s="1"/>
  <c r="AF13" i="9"/>
  <c r="AG13" i="9" s="1"/>
  <c r="AH13" i="9" s="1"/>
  <c r="AE14" i="9"/>
  <c r="D20" i="2"/>
  <c r="D21" i="2" s="1"/>
  <c r="C21" i="2"/>
  <c r="B21" i="26"/>
  <c r="E21" i="26" s="1"/>
  <c r="E20" i="26"/>
  <c r="B22" i="2"/>
  <c r="B23" i="2" s="1"/>
  <c r="C22" i="2"/>
  <c r="A23" i="2"/>
  <c r="A24" i="2" s="1"/>
  <c r="L14" i="9"/>
  <c r="M14" i="9" s="1"/>
  <c r="N14" i="9" s="1"/>
  <c r="K15" i="9"/>
  <c r="L15" i="9" s="1"/>
  <c r="M15" i="9" l="1"/>
  <c r="N15" i="9" s="1"/>
  <c r="AF14" i="9"/>
  <c r="AG14" i="9" s="1"/>
  <c r="AH14" i="9" s="1"/>
  <c r="AE15" i="9"/>
  <c r="AF15" i="9" s="1"/>
  <c r="AG15" i="9" s="1"/>
  <c r="AH15" i="9" s="1"/>
  <c r="D22" i="2"/>
  <c r="D23" i="2" s="1"/>
  <c r="C23" i="2"/>
  <c r="B24" i="26"/>
  <c r="C24" i="26"/>
  <c r="A25" i="26"/>
  <c r="A26" i="26" s="1"/>
  <c r="D22" i="26"/>
  <c r="D23" i="26" s="1"/>
  <c r="C23" i="26"/>
  <c r="C24" i="2"/>
  <c r="B24" i="2"/>
  <c r="B25" i="2" s="1"/>
  <c r="A25" i="2"/>
  <c r="A26" i="2" s="1"/>
  <c r="B23" i="26"/>
  <c r="E23" i="26" s="1"/>
  <c r="E22" i="26"/>
  <c r="B26" i="26" l="1"/>
  <c r="C26" i="26"/>
  <c r="A27" i="26"/>
  <c r="A28" i="26" s="1"/>
  <c r="D24" i="26"/>
  <c r="D25" i="26" s="1"/>
  <c r="C25" i="26"/>
  <c r="E24" i="26"/>
  <c r="B25" i="26"/>
  <c r="E25" i="26" s="1"/>
  <c r="C26" i="2"/>
  <c r="B26" i="2"/>
  <c r="B27" i="2" s="1"/>
  <c r="A27" i="2"/>
  <c r="A28" i="2" s="1"/>
  <c r="D24" i="2"/>
  <c r="D25" i="2" s="1"/>
  <c r="C25" i="2"/>
  <c r="C28" i="2" l="1"/>
  <c r="B28" i="2"/>
  <c r="B29" i="2" s="1"/>
  <c r="A29" i="2"/>
  <c r="A30" i="2" s="1"/>
  <c r="D26" i="2"/>
  <c r="D27" i="2" s="1"/>
  <c r="C27" i="2"/>
  <c r="B28" i="26"/>
  <c r="C28" i="26"/>
  <c r="A29" i="26"/>
  <c r="A30" i="26" s="1"/>
  <c r="D26" i="26"/>
  <c r="D27" i="26" s="1"/>
  <c r="C27" i="26"/>
  <c r="E26" i="26"/>
  <c r="B27" i="26"/>
  <c r="E27" i="26" s="1"/>
  <c r="D28" i="26" l="1"/>
  <c r="D29" i="26" s="1"/>
  <c r="C29" i="26"/>
  <c r="B30" i="26"/>
  <c r="C30" i="26"/>
  <c r="A31" i="26"/>
  <c r="A32" i="26" s="1"/>
  <c r="E28" i="26"/>
  <c r="B29" i="26"/>
  <c r="E29" i="26" s="1"/>
  <c r="C30" i="2"/>
  <c r="B30" i="2"/>
  <c r="B31" i="2" s="1"/>
  <c r="A31" i="2"/>
  <c r="A32" i="2" s="1"/>
  <c r="D28" i="2"/>
  <c r="D29" i="2" s="1"/>
  <c r="C29" i="2"/>
  <c r="D30" i="26" l="1"/>
  <c r="D31" i="26" s="1"/>
  <c r="C31" i="26"/>
  <c r="D30" i="2"/>
  <c r="D31" i="2" s="1"/>
  <c r="C31" i="2"/>
  <c r="B32" i="26"/>
  <c r="C32" i="26"/>
  <c r="A33" i="26"/>
  <c r="A34" i="26" s="1"/>
  <c r="B31" i="26"/>
  <c r="E31" i="26" s="1"/>
  <c r="E30" i="26"/>
  <c r="C32" i="2"/>
  <c r="B32" i="2"/>
  <c r="B33" i="2" s="1"/>
  <c r="A33" i="2"/>
  <c r="A34" i="2" s="1"/>
  <c r="B34" i="26" l="1"/>
  <c r="C34" i="26"/>
  <c r="A35" i="26"/>
  <c r="A36" i="26" s="1"/>
  <c r="C33" i="26"/>
  <c r="D32" i="26"/>
  <c r="D33" i="26" s="1"/>
  <c r="C34" i="2"/>
  <c r="B34" i="2"/>
  <c r="B35" i="2" s="1"/>
  <c r="A35" i="2"/>
  <c r="A36" i="2" s="1"/>
  <c r="B33" i="26"/>
  <c r="E33" i="26" s="1"/>
  <c r="E32" i="26"/>
  <c r="D32" i="2"/>
  <c r="D33" i="2" s="1"/>
  <c r="C33" i="2"/>
  <c r="B36" i="2" l="1"/>
  <c r="B37" i="2" s="1"/>
  <c r="C36" i="2"/>
  <c r="A37" i="2"/>
  <c r="A38" i="2" s="1"/>
  <c r="D34" i="2"/>
  <c r="D35" i="2" s="1"/>
  <c r="C35" i="2"/>
  <c r="B36" i="26"/>
  <c r="C36" i="26"/>
  <c r="A37" i="26"/>
  <c r="A38" i="26" s="1"/>
  <c r="D34" i="26"/>
  <c r="D35" i="26" s="1"/>
  <c r="C35" i="26"/>
  <c r="B35" i="26"/>
  <c r="E35" i="26" s="1"/>
  <c r="E34" i="26"/>
  <c r="D36" i="26" l="1"/>
  <c r="D37" i="26" s="1"/>
  <c r="C37" i="26"/>
  <c r="B38" i="26"/>
  <c r="C38" i="26"/>
  <c r="A39" i="26"/>
  <c r="A40" i="26" s="1"/>
  <c r="B37" i="26"/>
  <c r="E37" i="26" s="1"/>
  <c r="E36" i="26"/>
  <c r="C38" i="2"/>
  <c r="B38" i="2"/>
  <c r="B39" i="2" s="1"/>
  <c r="A39" i="2"/>
  <c r="A40" i="2" s="1"/>
  <c r="D36" i="2"/>
  <c r="D37" i="2" s="1"/>
  <c r="C37" i="2"/>
  <c r="D38" i="2" l="1"/>
  <c r="D39" i="2" s="1"/>
  <c r="C39" i="2"/>
  <c r="D38" i="26"/>
  <c r="D39" i="26" s="1"/>
  <c r="C39" i="26"/>
  <c r="B39" i="26"/>
  <c r="E39" i="26" s="1"/>
  <c r="E38" i="26"/>
  <c r="B40" i="26"/>
  <c r="C40" i="26"/>
  <c r="A41" i="26"/>
  <c r="A42" i="26" s="1"/>
  <c r="C40" i="2"/>
  <c r="B40" i="2"/>
  <c r="B41" i="2" s="1"/>
  <c r="A41" i="2"/>
  <c r="A42" i="2" s="1"/>
  <c r="D40" i="26" l="1"/>
  <c r="D41" i="26" s="1"/>
  <c r="C41" i="26"/>
  <c r="B41" i="26"/>
  <c r="E41" i="26" s="1"/>
  <c r="E40" i="26"/>
  <c r="C42" i="2"/>
  <c r="B42" i="2"/>
  <c r="B43" i="2" s="1"/>
  <c r="A43" i="2"/>
  <c r="A44" i="2" s="1"/>
  <c r="D40" i="2"/>
  <c r="D41" i="2" s="1"/>
  <c r="C41" i="2"/>
  <c r="B42" i="26"/>
  <c r="C42" i="26"/>
  <c r="A43" i="26"/>
  <c r="A44" i="26" s="1"/>
  <c r="B44" i="2" l="1"/>
  <c r="B45" i="2" s="1"/>
  <c r="C44" i="2"/>
  <c r="A45" i="2"/>
  <c r="A46" i="2" s="1"/>
  <c r="D42" i="2"/>
  <c r="D43" i="2" s="1"/>
  <c r="C43" i="2"/>
  <c r="C44" i="26"/>
  <c r="B44" i="26"/>
  <c r="A45" i="26"/>
  <c r="A46" i="26" s="1"/>
  <c r="E42" i="26"/>
  <c r="B43" i="26"/>
  <c r="E43" i="26" s="1"/>
  <c r="D42" i="26"/>
  <c r="D43" i="26" s="1"/>
  <c r="C43" i="26"/>
  <c r="B45" i="26" l="1"/>
  <c r="E45" i="26" s="1"/>
  <c r="E44" i="26"/>
  <c r="D44" i="26"/>
  <c r="D45" i="26" s="1"/>
  <c r="C45" i="26"/>
  <c r="C46" i="26"/>
  <c r="B46" i="26"/>
  <c r="A47" i="26"/>
  <c r="A48" i="26" s="1"/>
  <c r="C46" i="2"/>
  <c r="B46" i="2"/>
  <c r="B47" i="2" s="1"/>
  <c r="A47" i="2"/>
  <c r="A48" i="2" s="1"/>
  <c r="D44" i="2"/>
  <c r="D45" i="2" s="1"/>
  <c r="C45" i="2"/>
  <c r="B48" i="26" l="1"/>
  <c r="C48" i="26"/>
  <c r="A49" i="26"/>
  <c r="A50" i="26" s="1"/>
  <c r="D46" i="26"/>
  <c r="D47" i="26" s="1"/>
  <c r="C47" i="26"/>
  <c r="E46" i="26"/>
  <c r="B47" i="26"/>
  <c r="E47" i="26" s="1"/>
  <c r="D46" i="2"/>
  <c r="D47" i="2" s="1"/>
  <c r="C47" i="2"/>
  <c r="B48" i="2"/>
  <c r="B49" i="2" s="1"/>
  <c r="C48" i="2"/>
  <c r="A49" i="2"/>
  <c r="A50" i="2" s="1"/>
  <c r="B50" i="2" l="1"/>
  <c r="B51" i="2" s="1"/>
  <c r="C50" i="2"/>
  <c r="A51" i="2"/>
  <c r="A52" i="2" s="1"/>
  <c r="C49" i="2"/>
  <c r="D48" i="2"/>
  <c r="D49" i="2" s="1"/>
  <c r="B50" i="26"/>
  <c r="C50" i="26"/>
  <c r="A51" i="26"/>
  <c r="A52" i="26" s="1"/>
  <c r="D48" i="26"/>
  <c r="D49" i="26" s="1"/>
  <c r="C49" i="26"/>
  <c r="B49" i="26"/>
  <c r="E49" i="26" s="1"/>
  <c r="E48" i="26"/>
  <c r="C51" i="26" l="1"/>
  <c r="D50" i="26"/>
  <c r="D51" i="26" s="1"/>
  <c r="B51" i="26"/>
  <c r="E51" i="26" s="1"/>
  <c r="E50" i="26"/>
  <c r="B52" i="26"/>
  <c r="C52" i="26"/>
  <c r="A53" i="26"/>
  <c r="A54" i="26" s="1"/>
  <c r="B52" i="2"/>
  <c r="B53" i="2" s="1"/>
  <c r="C52" i="2"/>
  <c r="A53" i="2"/>
  <c r="A54" i="2" s="1"/>
  <c r="D50" i="2"/>
  <c r="D51" i="2" s="1"/>
  <c r="C51" i="2"/>
  <c r="B54" i="26" l="1"/>
  <c r="C54" i="26"/>
  <c r="A55" i="26"/>
  <c r="A56" i="26" s="1"/>
  <c r="C53" i="26"/>
  <c r="D52" i="26"/>
  <c r="D53" i="26" s="1"/>
  <c r="E52" i="26"/>
  <c r="B53" i="26"/>
  <c r="E53" i="26" s="1"/>
  <c r="B54" i="2"/>
  <c r="B55" i="2" s="1"/>
  <c r="C54" i="2"/>
  <c r="A55" i="2"/>
  <c r="A56" i="2" s="1"/>
  <c r="D52" i="2"/>
  <c r="D53" i="2" s="1"/>
  <c r="C53" i="2"/>
  <c r="B56" i="2" l="1"/>
  <c r="B57" i="2" s="1"/>
  <c r="C56" i="2"/>
  <c r="A57" i="2"/>
  <c r="A58" i="2" s="1"/>
  <c r="D54" i="2"/>
  <c r="D55" i="2" s="1"/>
  <c r="C55" i="2"/>
  <c r="B56" i="26"/>
  <c r="C56" i="26"/>
  <c r="A57" i="26"/>
  <c r="A58" i="26" s="1"/>
  <c r="D54" i="26"/>
  <c r="D55" i="26" s="1"/>
  <c r="C55" i="26"/>
  <c r="B55" i="26"/>
  <c r="E55" i="26" s="1"/>
  <c r="E54" i="26"/>
  <c r="D56" i="26" l="1"/>
  <c r="D57" i="26" s="1"/>
  <c r="C57" i="26"/>
  <c r="H56" i="26"/>
  <c r="B57" i="26"/>
  <c r="E57" i="26" s="1"/>
  <c r="E56" i="26"/>
  <c r="B58" i="26"/>
  <c r="C58" i="26"/>
  <c r="A59" i="26"/>
  <c r="A60" i="26" s="1"/>
  <c r="C58" i="2"/>
  <c r="B58" i="2"/>
  <c r="B59" i="2" s="1"/>
  <c r="A59" i="2"/>
  <c r="A60" i="2" s="1"/>
  <c r="D56" i="2"/>
  <c r="D57" i="2" s="1"/>
  <c r="C57" i="2"/>
  <c r="F56" i="2"/>
  <c r="D58" i="26" l="1"/>
  <c r="D59" i="26" s="1"/>
  <c r="C59" i="26"/>
  <c r="B60" i="26"/>
  <c r="C60" i="26"/>
  <c r="A61" i="26"/>
  <c r="A62" i="26" s="1"/>
  <c r="E58" i="26"/>
  <c r="B59" i="26"/>
  <c r="E59" i="26" s="1"/>
  <c r="B60" i="2"/>
  <c r="B61" i="2" s="1"/>
  <c r="C60" i="2"/>
  <c r="A61" i="2"/>
  <c r="A62" i="2" s="1"/>
  <c r="D58" i="2"/>
  <c r="D59" i="2" s="1"/>
  <c r="C59" i="2"/>
  <c r="B62" i="26" l="1"/>
  <c r="C62" i="26"/>
  <c r="A63" i="26"/>
  <c r="A64" i="26" s="1"/>
  <c r="D60" i="26"/>
  <c r="D61" i="26" s="1"/>
  <c r="C61" i="26"/>
  <c r="B61" i="26"/>
  <c r="E61" i="26" s="1"/>
  <c r="E60" i="26"/>
  <c r="B62" i="2"/>
  <c r="B63" i="2" s="1"/>
  <c r="C62" i="2"/>
  <c r="A63" i="2"/>
  <c r="A64" i="2" s="1"/>
  <c r="C61" i="2"/>
  <c r="D60" i="2"/>
  <c r="D61" i="2" s="1"/>
  <c r="B64" i="2" l="1"/>
  <c r="B65" i="2" s="1"/>
  <c r="C64" i="2"/>
  <c r="A65" i="2"/>
  <c r="A66" i="2" s="1"/>
  <c r="C63" i="2"/>
  <c r="D62" i="2"/>
  <c r="D63" i="2" s="1"/>
  <c r="B64" i="26"/>
  <c r="C64" i="26"/>
  <c r="A65" i="26"/>
  <c r="A66" i="26" s="1"/>
  <c r="C63" i="26"/>
  <c r="D62" i="26"/>
  <c r="D63" i="26" s="1"/>
  <c r="B63" i="26"/>
  <c r="E63" i="26" s="1"/>
  <c r="E62" i="26"/>
  <c r="C65" i="26" l="1"/>
  <c r="D64" i="26"/>
  <c r="D65" i="26" s="1"/>
  <c r="B66" i="26"/>
  <c r="C66" i="26"/>
  <c r="A67" i="26"/>
  <c r="A68" i="26" s="1"/>
  <c r="E64" i="26"/>
  <c r="B65" i="26"/>
  <c r="E65" i="26" s="1"/>
  <c r="B66" i="2"/>
  <c r="B67" i="2" s="1"/>
  <c r="C66" i="2"/>
  <c r="A67" i="2"/>
  <c r="A68" i="2" s="1"/>
  <c r="D64" i="2"/>
  <c r="D65" i="2" s="1"/>
  <c r="C65" i="2"/>
  <c r="B68" i="26" l="1"/>
  <c r="C68" i="26"/>
  <c r="A69" i="26"/>
  <c r="A70" i="26" s="1"/>
  <c r="D66" i="26"/>
  <c r="D67" i="26" s="1"/>
  <c r="C67" i="26"/>
  <c r="B67" i="26"/>
  <c r="E67" i="26" s="1"/>
  <c r="E66" i="26"/>
  <c r="B68" i="2"/>
  <c r="B69" i="2" s="1"/>
  <c r="C68" i="2"/>
  <c r="A69" i="2"/>
  <c r="A70" i="2" s="1"/>
  <c r="C67" i="2"/>
  <c r="D66" i="2"/>
  <c r="D67" i="2" s="1"/>
  <c r="C69" i="2" l="1"/>
  <c r="D68" i="2"/>
  <c r="D69" i="2" s="1"/>
  <c r="C70" i="2"/>
  <c r="B70" i="2"/>
  <c r="B71" i="2" s="1"/>
  <c r="A71" i="2"/>
  <c r="A72" i="2" s="1"/>
  <c r="B70" i="26"/>
  <c r="C70" i="26"/>
  <c r="A71" i="26"/>
  <c r="A72" i="26" s="1"/>
  <c r="D68" i="26"/>
  <c r="D69" i="26" s="1"/>
  <c r="C69" i="26"/>
  <c r="E68" i="26"/>
  <c r="B69" i="26"/>
  <c r="E69" i="26" s="1"/>
  <c r="C71" i="26" l="1"/>
  <c r="D70" i="26"/>
  <c r="D71" i="26" s="1"/>
  <c r="E70" i="26"/>
  <c r="B71" i="26"/>
  <c r="E71" i="26" s="1"/>
  <c r="D70" i="2"/>
  <c r="D71" i="2" s="1"/>
  <c r="C71" i="2"/>
  <c r="B72" i="26"/>
  <c r="C72" i="26"/>
  <c r="A73" i="26"/>
  <c r="A74" i="26" s="1"/>
  <c r="B72" i="2"/>
  <c r="B73" i="2" s="1"/>
  <c r="C72" i="2"/>
  <c r="A73" i="2"/>
  <c r="A74" i="2" s="1"/>
  <c r="B73" i="26" l="1"/>
  <c r="E73" i="26" s="1"/>
  <c r="E72" i="26"/>
  <c r="D72" i="2"/>
  <c r="D73" i="2" s="1"/>
  <c r="C73" i="2"/>
  <c r="C73" i="26"/>
  <c r="D72" i="26"/>
  <c r="D73" i="26" s="1"/>
  <c r="B74" i="2"/>
  <c r="B75" i="2" s="1"/>
  <c r="C74" i="2"/>
  <c r="A75" i="2"/>
  <c r="A76" i="2" s="1"/>
  <c r="B74" i="26"/>
  <c r="C74" i="26"/>
  <c r="A75" i="26"/>
  <c r="A76" i="26" s="1"/>
  <c r="C75" i="2" l="1"/>
  <c r="D74" i="2"/>
  <c r="D75" i="2" s="1"/>
  <c r="C76" i="26"/>
  <c r="B76" i="26"/>
  <c r="A77" i="26"/>
  <c r="A78" i="26" s="1"/>
  <c r="D74" i="26"/>
  <c r="D75" i="26" s="1"/>
  <c r="C75" i="26"/>
  <c r="B75" i="26"/>
  <c r="E75" i="26" s="1"/>
  <c r="E74" i="26"/>
  <c r="B76" i="2"/>
  <c r="B77" i="2" s="1"/>
  <c r="C76" i="2"/>
  <c r="A77" i="2"/>
  <c r="A78" i="2" s="1"/>
  <c r="B78" i="2" l="1"/>
  <c r="B79" i="2" s="1"/>
  <c r="C78" i="2"/>
  <c r="A79" i="2"/>
  <c r="A80" i="2" s="1"/>
  <c r="B78" i="26"/>
  <c r="C78" i="26"/>
  <c r="A79" i="26"/>
  <c r="A80" i="26" s="1"/>
  <c r="B77" i="26"/>
  <c r="E77" i="26" s="1"/>
  <c r="E76" i="26"/>
  <c r="C77" i="2"/>
  <c r="D76" i="2"/>
  <c r="D77" i="2" s="1"/>
  <c r="C77" i="26"/>
  <c r="D76" i="26"/>
  <c r="D77" i="26" s="1"/>
  <c r="C79" i="26" l="1"/>
  <c r="D78" i="26"/>
  <c r="D79" i="26" s="1"/>
  <c r="E78" i="26"/>
  <c r="B79" i="26"/>
  <c r="E79" i="26" s="1"/>
  <c r="B80" i="26"/>
  <c r="C80" i="26"/>
  <c r="A81" i="26"/>
  <c r="A82" i="26" s="1"/>
  <c r="C80" i="2"/>
  <c r="B80" i="2"/>
  <c r="B81" i="2" s="1"/>
  <c r="A81" i="2"/>
  <c r="A82" i="2" s="1"/>
  <c r="C79" i="2"/>
  <c r="D78" i="2"/>
  <c r="D79" i="2" s="1"/>
  <c r="B82" i="26" l="1"/>
  <c r="C82" i="26"/>
  <c r="A83" i="26"/>
  <c r="A84" i="26" s="1"/>
  <c r="D80" i="2"/>
  <c r="D81" i="2" s="1"/>
  <c r="C81" i="2"/>
  <c r="D80" i="26"/>
  <c r="D81" i="26" s="1"/>
  <c r="C81" i="26"/>
  <c r="B81" i="26"/>
  <c r="E81" i="26" s="1"/>
  <c r="E80" i="26"/>
  <c r="B82" i="2"/>
  <c r="B83" i="2" s="1"/>
  <c r="C82" i="2"/>
  <c r="A83" i="2"/>
  <c r="A84" i="2" s="1"/>
  <c r="B84" i="2" l="1"/>
  <c r="B85" i="2" s="1"/>
  <c r="C84" i="2"/>
  <c r="A85" i="2"/>
  <c r="A86" i="2" s="1"/>
  <c r="D82" i="2"/>
  <c r="D83" i="2" s="1"/>
  <c r="C83" i="2"/>
  <c r="B84" i="26"/>
  <c r="C84" i="26"/>
  <c r="A85" i="26"/>
  <c r="A86" i="26" s="1"/>
  <c r="D82" i="26"/>
  <c r="D83" i="26" s="1"/>
  <c r="C83" i="26"/>
  <c r="E82" i="26"/>
  <c r="B83" i="26"/>
  <c r="E83" i="26" s="1"/>
  <c r="C85" i="26" l="1"/>
  <c r="D84" i="26"/>
  <c r="D85" i="26" s="1"/>
  <c r="E84" i="26"/>
  <c r="B85" i="26"/>
  <c r="E85" i="26" s="1"/>
  <c r="B86" i="26"/>
  <c r="C86" i="26"/>
  <c r="A87" i="26"/>
  <c r="A88" i="26" s="1"/>
  <c r="B86" i="2"/>
  <c r="B87" i="2" s="1"/>
  <c r="C86" i="2"/>
  <c r="A87" i="2"/>
  <c r="A88" i="2" s="1"/>
  <c r="D84" i="2"/>
  <c r="D85" i="2" s="1"/>
  <c r="C85" i="2"/>
  <c r="C87" i="26" l="1"/>
  <c r="D86" i="26"/>
  <c r="D87" i="26" s="1"/>
  <c r="B88" i="26"/>
  <c r="C88" i="26"/>
  <c r="A89" i="26"/>
  <c r="A90" i="26" s="1"/>
  <c r="B87" i="26"/>
  <c r="E87" i="26" s="1"/>
  <c r="E86" i="26"/>
  <c r="B88" i="2"/>
  <c r="B89" i="2" s="1"/>
  <c r="C88" i="2"/>
  <c r="A89" i="2"/>
  <c r="A90" i="2" s="1"/>
  <c r="D86" i="2"/>
  <c r="D87" i="2" s="1"/>
  <c r="C87" i="2"/>
  <c r="C89" i="26" l="1"/>
  <c r="D88" i="26"/>
  <c r="D89" i="26" s="1"/>
  <c r="B90" i="26"/>
  <c r="C90" i="26"/>
  <c r="A91" i="26"/>
  <c r="A92" i="26" s="1"/>
  <c r="E88" i="26"/>
  <c r="B89" i="26"/>
  <c r="E89" i="26" s="1"/>
  <c r="B90" i="2"/>
  <c r="B91" i="2" s="1"/>
  <c r="C90" i="2"/>
  <c r="A91" i="2"/>
  <c r="A92" i="2" s="1"/>
  <c r="C89" i="2"/>
  <c r="D88" i="2"/>
  <c r="D89" i="2" s="1"/>
  <c r="B92" i="26" l="1"/>
  <c r="C92" i="26"/>
  <c r="A93" i="26"/>
  <c r="A94" i="26" s="1"/>
  <c r="C91" i="26"/>
  <c r="D90" i="26"/>
  <c r="D91" i="26" s="1"/>
  <c r="E90" i="26"/>
  <c r="B91" i="26"/>
  <c r="E91" i="26" s="1"/>
  <c r="B92" i="2"/>
  <c r="B93" i="2" s="1"/>
  <c r="C92" i="2"/>
  <c r="A93" i="2"/>
  <c r="A94" i="2" s="1"/>
  <c r="C91" i="2"/>
  <c r="D90" i="2"/>
  <c r="D91" i="2" s="1"/>
  <c r="B94" i="2" l="1"/>
  <c r="B95" i="2" s="1"/>
  <c r="C94" i="2"/>
  <c r="A95" i="2"/>
  <c r="A96" i="2" s="1"/>
  <c r="C93" i="2"/>
  <c r="D92" i="2"/>
  <c r="D93" i="2" s="1"/>
  <c r="B94" i="26"/>
  <c r="C94" i="26"/>
  <c r="A95" i="26"/>
  <c r="A96" i="26" s="1"/>
  <c r="D92" i="26"/>
  <c r="D93" i="26" s="1"/>
  <c r="C93" i="26"/>
  <c r="B93" i="26"/>
  <c r="E93" i="26" s="1"/>
  <c r="E92" i="26"/>
  <c r="D94" i="26" l="1"/>
  <c r="D95" i="26" s="1"/>
  <c r="C95" i="26"/>
  <c r="B96" i="26"/>
  <c r="C96" i="26"/>
  <c r="A97" i="26"/>
  <c r="A98" i="26" s="1"/>
  <c r="E94" i="26"/>
  <c r="B95" i="26"/>
  <c r="E95" i="26" s="1"/>
  <c r="B96" i="2"/>
  <c r="C96" i="2"/>
  <c r="A97" i="2"/>
  <c r="A98" i="2" s="1"/>
  <c r="C95" i="2"/>
  <c r="D94" i="2"/>
  <c r="D95" i="2" s="1"/>
  <c r="F95" i="2" l="1"/>
  <c r="B97" i="2"/>
  <c r="B98" i="26"/>
  <c r="C98" i="26"/>
  <c r="A99" i="26"/>
  <c r="A100" i="26" s="1"/>
  <c r="H96" i="26"/>
  <c r="D96" i="26"/>
  <c r="D97" i="26" s="1"/>
  <c r="C97" i="26"/>
  <c r="E96" i="26"/>
  <c r="H95" i="26"/>
  <c r="B97" i="26"/>
  <c r="E97" i="26" s="1"/>
  <c r="B98" i="2"/>
  <c r="B99" i="2" s="1"/>
  <c r="C98" i="2"/>
  <c r="A99" i="2"/>
  <c r="A100" i="2" s="1"/>
  <c r="C97" i="2"/>
  <c r="F96" i="2"/>
  <c r="D96" i="2"/>
  <c r="D97" i="2" s="1"/>
  <c r="C100" i="2" l="1"/>
  <c r="B100" i="2"/>
  <c r="B101" i="2" s="1"/>
  <c r="A101" i="2"/>
  <c r="A102" i="2" s="1"/>
  <c r="C99" i="2"/>
  <c r="D98" i="2"/>
  <c r="D99" i="2" s="1"/>
  <c r="B100" i="26"/>
  <c r="C100" i="26"/>
  <c r="A101" i="26"/>
  <c r="A102" i="26" s="1"/>
  <c r="D98" i="26"/>
  <c r="D99" i="26" s="1"/>
  <c r="C99" i="26"/>
  <c r="E98" i="26"/>
  <c r="B99" i="26"/>
  <c r="E99" i="26" s="1"/>
  <c r="D100" i="26" l="1"/>
  <c r="D101" i="26" s="1"/>
  <c r="C101" i="26"/>
  <c r="B102" i="26"/>
  <c r="C102" i="26"/>
  <c r="A103" i="26"/>
  <c r="A104" i="26" s="1"/>
  <c r="B101" i="26"/>
  <c r="E101" i="26" s="1"/>
  <c r="E100" i="26"/>
  <c r="C102" i="2"/>
  <c r="B102" i="2"/>
  <c r="B103" i="2" s="1"/>
  <c r="A103" i="2"/>
  <c r="A104" i="2" s="1"/>
  <c r="D100" i="2"/>
  <c r="D101" i="2" s="1"/>
  <c r="C101" i="2"/>
  <c r="C103" i="2" l="1"/>
  <c r="D102" i="2"/>
  <c r="D103" i="2" s="1"/>
  <c r="B104" i="26"/>
  <c r="C104" i="26"/>
  <c r="A105" i="26"/>
  <c r="A106" i="26" s="1"/>
  <c r="C103" i="26"/>
  <c r="D102" i="26"/>
  <c r="D103" i="26" s="1"/>
  <c r="E102" i="26"/>
  <c r="B103" i="26"/>
  <c r="E103" i="26" s="1"/>
  <c r="C104" i="2"/>
  <c r="B104" i="2"/>
  <c r="B105" i="2" s="1"/>
  <c r="A105" i="2"/>
  <c r="A106" i="2" s="1"/>
  <c r="C106" i="2" l="1"/>
  <c r="B106" i="2"/>
  <c r="B107" i="2" s="1"/>
  <c r="A107" i="2"/>
  <c r="A108" i="2" s="1"/>
  <c r="B106" i="26"/>
  <c r="C106" i="26"/>
  <c r="A107" i="26"/>
  <c r="A108" i="26" s="1"/>
  <c r="D104" i="26"/>
  <c r="D105" i="26" s="1"/>
  <c r="C105" i="26"/>
  <c r="B105" i="26"/>
  <c r="E105" i="26" s="1"/>
  <c r="E104" i="26"/>
  <c r="D104" i="2"/>
  <c r="D105" i="2" s="1"/>
  <c r="C105" i="2"/>
  <c r="C107" i="26" l="1"/>
  <c r="D106" i="26"/>
  <c r="D107" i="26" s="1"/>
  <c r="B107" i="26"/>
  <c r="E107" i="26" s="1"/>
  <c r="E106" i="26"/>
  <c r="B108" i="26"/>
  <c r="C108" i="26"/>
  <c r="A109" i="26"/>
  <c r="A110" i="26" s="1"/>
  <c r="C108" i="2"/>
  <c r="B108" i="2"/>
  <c r="B109" i="2" s="1"/>
  <c r="A109" i="2"/>
  <c r="A110" i="2" s="1"/>
  <c r="D106" i="2"/>
  <c r="D107" i="2" s="1"/>
  <c r="C107" i="2"/>
  <c r="B110" i="26" l="1"/>
  <c r="C110" i="26"/>
  <c r="A111" i="26"/>
  <c r="A112" i="26" s="1"/>
  <c r="D108" i="2"/>
  <c r="D109" i="2" s="1"/>
  <c r="C109" i="2"/>
  <c r="D108" i="26"/>
  <c r="D109" i="26" s="1"/>
  <c r="C109" i="26"/>
  <c r="B109" i="26"/>
  <c r="E109" i="26" s="1"/>
  <c r="E108" i="26"/>
  <c r="B110" i="2"/>
  <c r="B111" i="2" s="1"/>
  <c r="C110" i="2"/>
  <c r="A111" i="2"/>
  <c r="A112" i="2" s="1"/>
  <c r="B112" i="2" l="1"/>
  <c r="B113" i="2" s="1"/>
  <c r="C112" i="2"/>
  <c r="A113" i="2"/>
  <c r="A114" i="2" s="1"/>
  <c r="C111" i="2"/>
  <c r="D110" i="2"/>
  <c r="D111" i="2" s="1"/>
  <c r="B112" i="26"/>
  <c r="C112" i="26"/>
  <c r="A113" i="26"/>
  <c r="A114" i="26" s="1"/>
  <c r="D110" i="26"/>
  <c r="D111" i="26" s="1"/>
  <c r="C111" i="26"/>
  <c r="B111" i="26"/>
  <c r="E111" i="26" s="1"/>
  <c r="E110" i="26"/>
  <c r="D112" i="26" l="1"/>
  <c r="D113" i="26" s="1"/>
  <c r="C113" i="26"/>
  <c r="B114" i="26"/>
  <c r="C114" i="26"/>
  <c r="A115" i="26"/>
  <c r="A116" i="26" s="1"/>
  <c r="B113" i="26"/>
  <c r="E113" i="26" s="1"/>
  <c r="E112" i="26"/>
  <c r="C114" i="2"/>
  <c r="B114" i="2"/>
  <c r="B115" i="2" s="1"/>
  <c r="A115" i="2"/>
  <c r="A116" i="2" s="1"/>
  <c r="D112" i="2"/>
  <c r="D113" i="2" s="1"/>
  <c r="C113" i="2"/>
  <c r="D114" i="2" l="1"/>
  <c r="D115" i="2" s="1"/>
  <c r="C115" i="2"/>
  <c r="B116" i="26"/>
  <c r="C116" i="26"/>
  <c r="A117" i="26"/>
  <c r="A118" i="26" s="1"/>
  <c r="E114" i="26"/>
  <c r="B115" i="26"/>
  <c r="E115" i="26" s="1"/>
  <c r="D114" i="26"/>
  <c r="D115" i="26" s="1"/>
  <c r="C115" i="26"/>
  <c r="B116" i="2"/>
  <c r="B117" i="2" s="1"/>
  <c r="C116" i="2"/>
  <c r="A117" i="2"/>
  <c r="A118" i="2" s="1"/>
  <c r="B118" i="2" l="1"/>
  <c r="B119" i="2" s="1"/>
  <c r="C118" i="2"/>
  <c r="A119" i="2"/>
  <c r="A120" i="2" s="1"/>
  <c r="B118" i="26"/>
  <c r="C118" i="26"/>
  <c r="A119" i="26"/>
  <c r="A120" i="26" s="1"/>
  <c r="C117" i="26"/>
  <c r="D116" i="26"/>
  <c r="D117" i="26" s="1"/>
  <c r="B117" i="26"/>
  <c r="E117" i="26" s="1"/>
  <c r="E116" i="26"/>
  <c r="C117" i="2"/>
  <c r="D116" i="2"/>
  <c r="D117" i="2" s="1"/>
  <c r="C119" i="26" l="1"/>
  <c r="D118" i="26"/>
  <c r="D119" i="26" s="1"/>
  <c r="E118" i="26"/>
  <c r="B119" i="26"/>
  <c r="E119" i="26" s="1"/>
  <c r="C120" i="26"/>
  <c r="B120" i="26"/>
  <c r="A121" i="26"/>
  <c r="A122" i="26" s="1"/>
  <c r="C120" i="2"/>
  <c r="B120" i="2"/>
  <c r="B121" i="2" s="1"/>
  <c r="A121" i="2"/>
  <c r="A122" i="2" s="1"/>
  <c r="D118" i="2"/>
  <c r="D119" i="2" s="1"/>
  <c r="C119" i="2"/>
  <c r="B122" i="26" l="1"/>
  <c r="C122" i="26"/>
  <c r="A123" i="26"/>
  <c r="A124" i="26" s="1"/>
  <c r="E120" i="26"/>
  <c r="B121" i="26"/>
  <c r="E121" i="26" s="1"/>
  <c r="D120" i="2"/>
  <c r="D121" i="2" s="1"/>
  <c r="C121" i="2"/>
  <c r="C121" i="26"/>
  <c r="D120" i="26"/>
  <c r="D121" i="26" s="1"/>
  <c r="B122" i="2"/>
  <c r="B123" i="2" s="1"/>
  <c r="C122" i="2"/>
  <c r="A123" i="2"/>
  <c r="A124" i="2" s="1"/>
  <c r="B124" i="2" l="1"/>
  <c r="B125" i="2" s="1"/>
  <c r="C124" i="2"/>
  <c r="A125" i="2"/>
  <c r="A126" i="2" s="1"/>
  <c r="C123" i="2"/>
  <c r="D122" i="2"/>
  <c r="D123" i="2" s="1"/>
  <c r="B124" i="26"/>
  <c r="C124" i="26"/>
  <c r="A125" i="26"/>
  <c r="A126" i="26" s="1"/>
  <c r="C123" i="26"/>
  <c r="D122" i="26"/>
  <c r="D123" i="26" s="1"/>
  <c r="E122" i="26"/>
  <c r="B123" i="26"/>
  <c r="E123" i="26" s="1"/>
  <c r="D124" i="26" l="1"/>
  <c r="D125" i="26" s="1"/>
  <c r="C125" i="26"/>
  <c r="B126" i="26"/>
  <c r="C126" i="26"/>
  <c r="A127" i="26"/>
  <c r="A128" i="26" s="1"/>
  <c r="B125" i="26"/>
  <c r="E125" i="26" s="1"/>
  <c r="E124" i="26"/>
  <c r="B126" i="2"/>
  <c r="B127" i="2" s="1"/>
  <c r="C126" i="2"/>
  <c r="A127" i="2"/>
  <c r="A128" i="2" s="1"/>
  <c r="D124" i="2"/>
  <c r="D125" i="2" s="1"/>
  <c r="C125" i="2"/>
  <c r="B128" i="26" l="1"/>
  <c r="C128" i="26"/>
  <c r="A129" i="26"/>
  <c r="A130" i="26" s="1"/>
  <c r="C127" i="26"/>
  <c r="D126" i="26"/>
  <c r="D127" i="26" s="1"/>
  <c r="B127" i="26"/>
  <c r="E127" i="26" s="1"/>
  <c r="E126" i="26"/>
  <c r="C128" i="2"/>
  <c r="B128" i="2"/>
  <c r="B129" i="2" s="1"/>
  <c r="A129" i="2"/>
  <c r="A130" i="2" s="1"/>
  <c r="C127" i="2"/>
  <c r="D126" i="2"/>
  <c r="D127" i="2" s="1"/>
  <c r="B130" i="2" l="1"/>
  <c r="B131" i="2" s="1"/>
  <c r="C130" i="2"/>
  <c r="A131" i="2"/>
  <c r="A132" i="2" s="1"/>
  <c r="D128" i="2"/>
  <c r="D129" i="2" s="1"/>
  <c r="C129" i="2"/>
  <c r="B130" i="26"/>
  <c r="C130" i="26"/>
  <c r="A131" i="26"/>
  <c r="A132" i="26" s="1"/>
  <c r="D128" i="26"/>
  <c r="D129" i="26" s="1"/>
  <c r="C129" i="26"/>
  <c r="B129" i="26"/>
  <c r="E129" i="26" s="1"/>
  <c r="E128" i="26"/>
  <c r="D130" i="26" l="1"/>
  <c r="D131" i="26" s="1"/>
  <c r="C131" i="26"/>
  <c r="B132" i="26"/>
  <c r="C132" i="26"/>
  <c r="A133" i="26"/>
  <c r="A134" i="26" s="1"/>
  <c r="B131" i="26"/>
  <c r="E131" i="26" s="1"/>
  <c r="E130" i="26"/>
  <c r="B132" i="2"/>
  <c r="B133" i="2" s="1"/>
  <c r="C132" i="2"/>
  <c r="A133" i="2"/>
  <c r="A134" i="2" s="1"/>
  <c r="D130" i="2"/>
  <c r="D131" i="2" s="1"/>
  <c r="C131" i="2"/>
  <c r="C133" i="26" l="1"/>
  <c r="D132" i="26"/>
  <c r="D133" i="26" s="1"/>
  <c r="E132" i="26"/>
  <c r="B133" i="26"/>
  <c r="E133" i="26" s="1"/>
  <c r="B134" i="26"/>
  <c r="C134" i="26"/>
  <c r="A135" i="26"/>
  <c r="A136" i="26" s="1"/>
  <c r="C134" i="2"/>
  <c r="B134" i="2"/>
  <c r="B135" i="2" s="1"/>
  <c r="A135" i="2"/>
  <c r="A136" i="2" s="1"/>
  <c r="D132" i="2"/>
  <c r="D133" i="2" s="1"/>
  <c r="C133" i="2"/>
  <c r="B136" i="26" l="1"/>
  <c r="C136" i="26"/>
  <c r="A137" i="26"/>
  <c r="A138" i="26" s="1"/>
  <c r="D134" i="26"/>
  <c r="D135" i="26" s="1"/>
  <c r="C135" i="26"/>
  <c r="C135" i="2"/>
  <c r="D134" i="2"/>
  <c r="D135" i="2" s="1"/>
  <c r="B135" i="26"/>
  <c r="E135" i="26" s="1"/>
  <c r="E134" i="26"/>
  <c r="C136" i="2"/>
  <c r="B136" i="2"/>
  <c r="B137" i="2" s="1"/>
  <c r="A137" i="2"/>
  <c r="A138" i="2" s="1"/>
  <c r="D136" i="2" l="1"/>
  <c r="D137" i="2" s="1"/>
  <c r="C137" i="2"/>
  <c r="B138" i="2"/>
  <c r="B139" i="2" s="1"/>
  <c r="C138" i="2"/>
  <c r="A139" i="2"/>
  <c r="A140" i="2" s="1"/>
  <c r="B138" i="26"/>
  <c r="C138" i="26"/>
  <c r="A139" i="26"/>
  <c r="A140" i="26" s="1"/>
  <c r="D136" i="26"/>
  <c r="D137" i="26" s="1"/>
  <c r="C137" i="26"/>
  <c r="B137" i="26"/>
  <c r="E137" i="26" s="1"/>
  <c r="E136" i="26"/>
  <c r="C139" i="26" l="1"/>
  <c r="D138" i="26"/>
  <c r="D139" i="26" s="1"/>
  <c r="B139" i="26"/>
  <c r="E139" i="26" s="1"/>
  <c r="E138" i="26"/>
  <c r="D138" i="2"/>
  <c r="D139" i="2" s="1"/>
  <c r="C139" i="2"/>
  <c r="B140" i="26"/>
  <c r="C140" i="26"/>
  <c r="A141" i="26"/>
  <c r="A142" i="26" s="1"/>
  <c r="B140" i="2"/>
  <c r="B141" i="2" s="1"/>
  <c r="C140" i="2"/>
  <c r="A141" i="2"/>
  <c r="A142" i="2" s="1"/>
  <c r="C141" i="26" l="1"/>
  <c r="D140" i="26"/>
  <c r="D141" i="26" s="1"/>
  <c r="E140" i="26"/>
  <c r="B141" i="26"/>
  <c r="E141" i="26" s="1"/>
  <c r="D140" i="2"/>
  <c r="D141" i="2" s="1"/>
  <c r="C141" i="2"/>
  <c r="B142" i="2"/>
  <c r="B143" i="2" s="1"/>
  <c r="C142" i="2"/>
  <c r="A143" i="2"/>
  <c r="A144" i="2" s="1"/>
  <c r="C142" i="26"/>
  <c r="B142" i="26"/>
  <c r="A143" i="26"/>
  <c r="A144" i="26" s="1"/>
  <c r="D142" i="2" l="1"/>
  <c r="D143" i="2" s="1"/>
  <c r="C143" i="2"/>
  <c r="B144" i="26"/>
  <c r="C144" i="26"/>
  <c r="A145" i="26"/>
  <c r="A146" i="26" s="1"/>
  <c r="B143" i="26"/>
  <c r="E143" i="26" s="1"/>
  <c r="E142" i="26"/>
  <c r="C143" i="26"/>
  <c r="D142" i="26"/>
  <c r="D143" i="26" s="1"/>
  <c r="C144" i="2"/>
  <c r="B144" i="2"/>
  <c r="B145" i="2" s="1"/>
  <c r="A145" i="2"/>
  <c r="A146" i="2" s="1"/>
  <c r="B146" i="2" l="1"/>
  <c r="B147" i="2" s="1"/>
  <c r="C146" i="2"/>
  <c r="A147" i="2"/>
  <c r="A148" i="2" s="1"/>
  <c r="B146" i="26"/>
  <c r="C146" i="26"/>
  <c r="A147" i="26"/>
  <c r="A148" i="26" s="1"/>
  <c r="D144" i="26"/>
  <c r="D145" i="26" s="1"/>
  <c r="C145" i="26"/>
  <c r="C145" i="2"/>
  <c r="D144" i="2"/>
  <c r="D145" i="2" s="1"/>
  <c r="B145" i="26"/>
  <c r="E145" i="26" s="1"/>
  <c r="E144" i="26"/>
  <c r="B148" i="26" l="1"/>
  <c r="C148" i="26"/>
  <c r="A149" i="26"/>
  <c r="A150" i="26" s="1"/>
  <c r="D146" i="26"/>
  <c r="D147" i="26" s="1"/>
  <c r="C147" i="26"/>
  <c r="B147" i="26"/>
  <c r="E147" i="26" s="1"/>
  <c r="E146" i="26"/>
  <c r="B148" i="2"/>
  <c r="B149" i="2" s="1"/>
  <c r="C148" i="2"/>
  <c r="A149" i="2"/>
  <c r="A150" i="2" s="1"/>
  <c r="D146" i="2"/>
  <c r="D147" i="2" s="1"/>
  <c r="C147" i="2"/>
  <c r="C150" i="2" l="1"/>
  <c r="B150" i="2"/>
  <c r="B151" i="2" s="1"/>
  <c r="A151" i="2"/>
  <c r="A152" i="2" s="1"/>
  <c r="C149" i="2"/>
  <c r="D148" i="2"/>
  <c r="D149" i="2" s="1"/>
  <c r="B150" i="26"/>
  <c r="C150" i="26"/>
  <c r="A151" i="26"/>
  <c r="A152" i="26" s="1"/>
  <c r="C149" i="26"/>
  <c r="D148" i="26"/>
  <c r="D149" i="26" s="1"/>
  <c r="E148" i="26"/>
  <c r="B149" i="26"/>
  <c r="E149" i="26" s="1"/>
  <c r="D150" i="26" l="1"/>
  <c r="D151" i="26" s="1"/>
  <c r="C151" i="26"/>
  <c r="B152" i="26"/>
  <c r="C152" i="26"/>
  <c r="A153" i="26"/>
  <c r="A154" i="26" s="1"/>
  <c r="E150" i="26"/>
  <c r="B151" i="26"/>
  <c r="E151" i="26" s="1"/>
  <c r="C152" i="2"/>
  <c r="B152" i="2"/>
  <c r="B153" i="2" s="1"/>
  <c r="A153" i="2"/>
  <c r="A154" i="2" s="1"/>
  <c r="D150" i="2"/>
  <c r="D151" i="2" s="1"/>
  <c r="C151" i="2"/>
  <c r="D152" i="2" l="1"/>
  <c r="D153" i="2" s="1"/>
  <c r="C153" i="2"/>
  <c r="D152" i="26"/>
  <c r="D153" i="26" s="1"/>
  <c r="C153" i="26"/>
  <c r="E152" i="26"/>
  <c r="B153" i="26"/>
  <c r="E153" i="26" s="1"/>
  <c r="B154" i="26"/>
  <c r="C154" i="26"/>
  <c r="A155" i="26"/>
  <c r="A156" i="26" s="1"/>
  <c r="B154" i="2"/>
  <c r="B155" i="2" s="1"/>
  <c r="C154" i="2"/>
  <c r="A155" i="2"/>
  <c r="A156" i="2" s="1"/>
  <c r="D154" i="26" l="1"/>
  <c r="D155" i="26" s="1"/>
  <c r="C155" i="26"/>
  <c r="B155" i="26"/>
  <c r="E155" i="26" s="1"/>
  <c r="E154" i="26"/>
  <c r="C156" i="2"/>
  <c r="B156" i="2"/>
  <c r="B157" i="2" s="1"/>
  <c r="A157" i="2"/>
  <c r="A158" i="2" s="1"/>
  <c r="D154" i="2"/>
  <c r="D155" i="2" s="1"/>
  <c r="C155" i="2"/>
  <c r="B156" i="26"/>
  <c r="C156" i="26"/>
  <c r="A157" i="26"/>
  <c r="A158" i="26" s="1"/>
  <c r="B158" i="2" l="1"/>
  <c r="B159" i="2" s="1"/>
  <c r="C158" i="2"/>
  <c r="A159" i="2"/>
  <c r="A160" i="2" s="1"/>
  <c r="C157" i="26"/>
  <c r="D156" i="26"/>
  <c r="D157" i="26" s="1"/>
  <c r="C157" i="2"/>
  <c r="D156" i="2"/>
  <c r="D157" i="2" s="1"/>
  <c r="B158" i="26"/>
  <c r="C158" i="26"/>
  <c r="A159" i="26"/>
  <c r="A160" i="26" s="1"/>
  <c r="B157" i="26"/>
  <c r="E157" i="26" s="1"/>
  <c r="E156" i="26"/>
  <c r="B159" i="26" l="1"/>
  <c r="E159" i="26" s="1"/>
  <c r="E158" i="26"/>
  <c r="B160" i="26"/>
  <c r="C160" i="26"/>
  <c r="A161" i="26"/>
  <c r="A162" i="26" s="1"/>
  <c r="C159" i="26"/>
  <c r="D158" i="26"/>
  <c r="D159" i="26" s="1"/>
  <c r="B160" i="2"/>
  <c r="B161" i="2" s="1"/>
  <c r="C160" i="2"/>
  <c r="A161" i="2"/>
  <c r="A162" i="2" s="1"/>
  <c r="D158" i="2"/>
  <c r="D159" i="2" s="1"/>
  <c r="C159" i="2"/>
  <c r="B162" i="26" l="1"/>
  <c r="C162" i="26"/>
  <c r="A163" i="26"/>
  <c r="A164" i="26" s="1"/>
  <c r="C161" i="26"/>
  <c r="D160" i="26"/>
  <c r="D161" i="26" s="1"/>
  <c r="B161" i="26"/>
  <c r="E161" i="26" s="1"/>
  <c r="E160" i="26"/>
  <c r="B162" i="2"/>
  <c r="B163" i="2" s="1"/>
  <c r="C162" i="2"/>
  <c r="A163" i="2"/>
  <c r="A164" i="2" s="1"/>
  <c r="D160" i="2"/>
  <c r="D161" i="2" s="1"/>
  <c r="C161" i="2"/>
  <c r="D162" i="2" l="1"/>
  <c r="D163" i="2" s="1"/>
  <c r="C163" i="2"/>
  <c r="C164" i="2"/>
  <c r="B164" i="2"/>
  <c r="B165" i="2" s="1"/>
  <c r="A165" i="2"/>
  <c r="A166" i="2" s="1"/>
  <c r="B164" i="26"/>
  <c r="C164" i="26"/>
  <c r="A165" i="26"/>
  <c r="A166" i="26" s="1"/>
  <c r="D162" i="26"/>
  <c r="D163" i="26" s="1"/>
  <c r="C163" i="26"/>
  <c r="B163" i="26"/>
  <c r="E163" i="26" s="1"/>
  <c r="E162" i="26"/>
  <c r="B166" i="26" l="1"/>
  <c r="C166" i="26"/>
  <c r="A167" i="26"/>
  <c r="A168" i="26" s="1"/>
  <c r="E164" i="26"/>
  <c r="B165" i="26"/>
  <c r="E165" i="26" s="1"/>
  <c r="B166" i="2"/>
  <c r="B167" i="2" s="1"/>
  <c r="C166" i="2"/>
  <c r="A167" i="2"/>
  <c r="A168" i="2" s="1"/>
  <c r="C165" i="2"/>
  <c r="D164" i="2"/>
  <c r="D165" i="2" s="1"/>
  <c r="D164" i="26"/>
  <c r="D165" i="26" s="1"/>
  <c r="C165" i="26"/>
  <c r="C167" i="2" l="1"/>
  <c r="D166" i="2"/>
  <c r="D167" i="2" s="1"/>
  <c r="C168" i="2"/>
  <c r="B168" i="2"/>
  <c r="B169" i="2" s="1"/>
  <c r="A169" i="2"/>
  <c r="A170" i="2" s="1"/>
  <c r="B168" i="26"/>
  <c r="C168" i="26"/>
  <c r="A169" i="26"/>
  <c r="A170" i="26" s="1"/>
  <c r="C167" i="26"/>
  <c r="D166" i="26"/>
  <c r="D167" i="26" s="1"/>
  <c r="B167" i="26"/>
  <c r="E167" i="26" s="1"/>
  <c r="E166" i="26"/>
  <c r="D168" i="26" l="1"/>
  <c r="D169" i="26" s="1"/>
  <c r="C169" i="26"/>
  <c r="B169" i="26"/>
  <c r="E169" i="26" s="1"/>
  <c r="E168" i="26"/>
  <c r="C170" i="2"/>
  <c r="B170" i="2"/>
  <c r="B171" i="2" s="1"/>
  <c r="A171" i="2"/>
  <c r="A172" i="2" s="1"/>
  <c r="B170" i="26"/>
  <c r="C170" i="26"/>
  <c r="A171" i="26"/>
  <c r="A172" i="26" s="1"/>
  <c r="D168" i="2"/>
  <c r="D169" i="2" s="1"/>
  <c r="C169" i="2"/>
  <c r="C172" i="2" l="1"/>
  <c r="B172" i="2"/>
  <c r="B173" i="2" s="1"/>
  <c r="A173" i="2"/>
  <c r="A174" i="2" s="1"/>
  <c r="B171" i="26"/>
  <c r="E171" i="26" s="1"/>
  <c r="E170" i="26"/>
  <c r="C171" i="2"/>
  <c r="D170" i="2"/>
  <c r="D171" i="2" s="1"/>
  <c r="B172" i="26"/>
  <c r="C172" i="26"/>
  <c r="A173" i="26"/>
  <c r="A174" i="26" s="1"/>
  <c r="D170" i="26"/>
  <c r="D171" i="26" s="1"/>
  <c r="C171" i="26"/>
  <c r="B174" i="26" l="1"/>
  <c r="C174" i="26"/>
  <c r="A175" i="26"/>
  <c r="A176" i="26" s="1"/>
  <c r="C173" i="26"/>
  <c r="D172" i="26"/>
  <c r="D173" i="26" s="1"/>
  <c r="B173" i="26"/>
  <c r="E173" i="26" s="1"/>
  <c r="E172" i="26"/>
  <c r="B174" i="2"/>
  <c r="B175" i="2" s="1"/>
  <c r="C174" i="2"/>
  <c r="A175" i="2"/>
  <c r="A176" i="2" s="1"/>
  <c r="C173" i="2"/>
  <c r="D172" i="2"/>
  <c r="D173" i="2" s="1"/>
  <c r="C175" i="2" l="1"/>
  <c r="D174" i="2"/>
  <c r="D175" i="2" s="1"/>
  <c r="B176" i="2"/>
  <c r="B177" i="2" s="1"/>
  <c r="C176" i="2"/>
  <c r="A177" i="2"/>
  <c r="A178" i="2" s="1"/>
  <c r="B176" i="26"/>
  <c r="C176" i="26"/>
  <c r="A177" i="26"/>
  <c r="A178" i="26" s="1"/>
  <c r="C175" i="26"/>
  <c r="D174" i="26"/>
  <c r="D175" i="26" s="1"/>
  <c r="B175" i="26"/>
  <c r="E175" i="26" s="1"/>
  <c r="E174" i="26"/>
  <c r="D176" i="26" l="1"/>
  <c r="D177" i="26" s="1"/>
  <c r="C177" i="26"/>
  <c r="B178" i="26"/>
  <c r="C178" i="26"/>
  <c r="A179" i="26"/>
  <c r="A180" i="26" s="1"/>
  <c r="C178" i="2"/>
  <c r="B178" i="2"/>
  <c r="B179" i="2" s="1"/>
  <c r="A179" i="2"/>
  <c r="A180" i="2" s="1"/>
  <c r="C177" i="2"/>
  <c r="D176" i="2"/>
  <c r="D177" i="2" s="1"/>
  <c r="E176" i="26"/>
  <c r="B177" i="26"/>
  <c r="E177" i="26" s="1"/>
  <c r="C179" i="2" l="1"/>
  <c r="D178" i="2"/>
  <c r="D179" i="2" s="1"/>
  <c r="B180" i="26"/>
  <c r="C180" i="26"/>
  <c r="A181" i="26"/>
  <c r="A182" i="26" s="1"/>
  <c r="D178" i="26"/>
  <c r="D179" i="26" s="1"/>
  <c r="C179" i="26"/>
  <c r="B180" i="2"/>
  <c r="B181" i="2" s="1"/>
  <c r="C180" i="2"/>
  <c r="A181" i="2"/>
  <c r="A182" i="2" s="1"/>
  <c r="E178" i="26"/>
  <c r="B179" i="26"/>
  <c r="E179" i="26" s="1"/>
  <c r="B182" i="2" l="1"/>
  <c r="B183" i="2" s="1"/>
  <c r="C182" i="2"/>
  <c r="A183" i="2"/>
  <c r="A184" i="2" s="1"/>
  <c r="B182" i="26"/>
  <c r="C182" i="26"/>
  <c r="A183" i="26"/>
  <c r="A184" i="26" s="1"/>
  <c r="D180" i="26"/>
  <c r="D181" i="26" s="1"/>
  <c r="C181" i="26"/>
  <c r="B181" i="26"/>
  <c r="E181" i="26" s="1"/>
  <c r="E180" i="26"/>
  <c r="D180" i="2"/>
  <c r="D181" i="2" s="1"/>
  <c r="C181" i="2"/>
  <c r="D182" i="26" l="1"/>
  <c r="D183" i="26" s="1"/>
  <c r="C183" i="26"/>
  <c r="B183" i="26"/>
  <c r="E183" i="26" s="1"/>
  <c r="E182" i="26"/>
  <c r="B184" i="26"/>
  <c r="C184" i="26"/>
  <c r="A185" i="26"/>
  <c r="A186" i="26" s="1"/>
  <c r="C184" i="2"/>
  <c r="B184" i="2"/>
  <c r="B185" i="2" s="1"/>
  <c r="A185" i="2"/>
  <c r="A186" i="2" s="1"/>
  <c r="D182" i="2"/>
  <c r="D183" i="2" s="1"/>
  <c r="C183" i="2"/>
  <c r="D184" i="2" l="1"/>
  <c r="D185" i="2" s="1"/>
  <c r="C185" i="2"/>
  <c r="B186" i="26"/>
  <c r="C186" i="26"/>
  <c r="A187" i="26"/>
  <c r="A188" i="26" s="1"/>
  <c r="C185" i="26"/>
  <c r="D184" i="26"/>
  <c r="D185" i="26" s="1"/>
  <c r="E184" i="26"/>
  <c r="B185" i="26"/>
  <c r="E185" i="26" s="1"/>
  <c r="B186" i="2"/>
  <c r="B187" i="2" s="1"/>
  <c r="C186" i="2"/>
  <c r="A187" i="2"/>
  <c r="A188" i="2" s="1"/>
  <c r="B188" i="2" l="1"/>
  <c r="B189" i="2" s="1"/>
  <c r="C188" i="2"/>
  <c r="A189" i="2"/>
  <c r="A190" i="2" s="1"/>
  <c r="B188" i="26"/>
  <c r="C188" i="26"/>
  <c r="A189" i="26"/>
  <c r="A190" i="26" s="1"/>
  <c r="C187" i="26"/>
  <c r="D186" i="26"/>
  <c r="D187" i="26" s="1"/>
  <c r="B187" i="26"/>
  <c r="E187" i="26" s="1"/>
  <c r="E186" i="26"/>
  <c r="C187" i="2"/>
  <c r="D186" i="2"/>
  <c r="D187" i="2" s="1"/>
  <c r="B190" i="26" l="1"/>
  <c r="C190" i="26"/>
  <c r="A191" i="26"/>
  <c r="A192" i="26" s="1"/>
  <c r="D188" i="26"/>
  <c r="D189" i="26" s="1"/>
  <c r="C189" i="26"/>
  <c r="B189" i="26"/>
  <c r="E189" i="26" s="1"/>
  <c r="E188" i="26"/>
  <c r="B190" i="2"/>
  <c r="B191" i="2" s="1"/>
  <c r="C190" i="2"/>
  <c r="A191" i="2"/>
  <c r="A192" i="2" s="1"/>
  <c r="C189" i="2"/>
  <c r="D188" i="2"/>
  <c r="D189" i="2" s="1"/>
  <c r="C192" i="2" l="1"/>
  <c r="B192" i="2"/>
  <c r="B193" i="2" s="1"/>
  <c r="A193" i="2"/>
  <c r="A194" i="2" s="1"/>
  <c r="D190" i="2"/>
  <c r="D191" i="2" s="1"/>
  <c r="C191" i="2"/>
  <c r="B192" i="26"/>
  <c r="C192" i="26"/>
  <c r="A193" i="26"/>
  <c r="A194" i="26" s="1"/>
  <c r="C191" i="26"/>
  <c r="D190" i="26"/>
  <c r="D191" i="26" s="1"/>
  <c r="B191" i="26"/>
  <c r="E191" i="26" s="1"/>
  <c r="E190" i="26"/>
  <c r="D192" i="26" l="1"/>
  <c r="D193" i="26" s="1"/>
  <c r="C193" i="26"/>
  <c r="B193" i="26"/>
  <c r="E193" i="26" s="1"/>
  <c r="E192" i="26"/>
  <c r="B194" i="26"/>
  <c r="C194" i="26"/>
  <c r="A195" i="26"/>
  <c r="A196" i="26" s="1"/>
  <c r="C194" i="2"/>
  <c r="B194" i="2"/>
  <c r="B195" i="2" s="1"/>
  <c r="A195" i="2"/>
  <c r="A196" i="2" s="1"/>
  <c r="C193" i="2"/>
  <c r="D192" i="2"/>
  <c r="D193" i="2" s="1"/>
  <c r="D194" i="2" l="1"/>
  <c r="D195" i="2" s="1"/>
  <c r="C195" i="2"/>
  <c r="B196" i="26"/>
  <c r="C196" i="26"/>
  <c r="A197" i="26"/>
  <c r="A198" i="26" s="1"/>
  <c r="B195" i="26"/>
  <c r="E195" i="26" s="1"/>
  <c r="E194" i="26"/>
  <c r="D194" i="26"/>
  <c r="D195" i="26" s="1"/>
  <c r="C195" i="26"/>
  <c r="C196" i="2"/>
  <c r="B196" i="2"/>
  <c r="B197" i="2" s="1"/>
  <c r="A197" i="2"/>
  <c r="A198" i="2" s="1"/>
  <c r="B198" i="2" l="1"/>
  <c r="B199" i="2" s="1"/>
  <c r="C198" i="2"/>
  <c r="A199" i="2"/>
  <c r="A200" i="2" s="1"/>
  <c r="B198" i="26"/>
  <c r="C198" i="26"/>
  <c r="A199" i="26"/>
  <c r="A200" i="26" s="1"/>
  <c r="D196" i="26"/>
  <c r="D197" i="26" s="1"/>
  <c r="C197" i="26"/>
  <c r="E196" i="26"/>
  <c r="B197" i="26"/>
  <c r="E197" i="26" s="1"/>
  <c r="D196" i="2"/>
  <c r="D197" i="2" s="1"/>
  <c r="C197" i="2"/>
  <c r="B200" i="26" l="1"/>
  <c r="C200" i="26"/>
  <c r="A201" i="26"/>
  <c r="A202" i="26" s="1"/>
  <c r="E198" i="26"/>
  <c r="B199" i="26"/>
  <c r="E199" i="26" s="1"/>
  <c r="C199" i="26"/>
  <c r="D198" i="26"/>
  <c r="D199" i="26" s="1"/>
  <c r="C200" i="2"/>
  <c r="B200" i="2"/>
  <c r="B201" i="2" s="1"/>
  <c r="A201" i="2"/>
  <c r="A202" i="2" s="1"/>
  <c r="D198" i="2"/>
  <c r="D199" i="2" s="1"/>
  <c r="C199" i="2"/>
  <c r="B202" i="2" l="1"/>
  <c r="B203" i="2" s="1"/>
  <c r="C202" i="2"/>
  <c r="A203" i="2"/>
  <c r="A204" i="2" s="1"/>
  <c r="C201" i="2"/>
  <c r="D200" i="2"/>
  <c r="D201" i="2" s="1"/>
  <c r="B202" i="26"/>
  <c r="C202" i="26"/>
  <c r="A203" i="26"/>
  <c r="A204" i="26" s="1"/>
  <c r="D200" i="26"/>
  <c r="D201" i="26" s="1"/>
  <c r="C201" i="26"/>
  <c r="B201" i="26"/>
  <c r="E201" i="26" s="1"/>
  <c r="E200" i="26"/>
  <c r="B204" i="26" l="1"/>
  <c r="C204" i="26"/>
  <c r="A205" i="26"/>
  <c r="A206" i="26" s="1"/>
  <c r="B203" i="26"/>
  <c r="E203" i="26" s="1"/>
  <c r="E202" i="26"/>
  <c r="D202" i="26"/>
  <c r="D203" i="26" s="1"/>
  <c r="C203" i="26"/>
  <c r="C204" i="2"/>
  <c r="B204" i="2"/>
  <c r="B205" i="2" s="1"/>
  <c r="A205" i="2"/>
  <c r="A206" i="2" s="1"/>
  <c r="C203" i="2"/>
  <c r="D202" i="2"/>
  <c r="D203" i="2" s="1"/>
  <c r="D204" i="2" l="1"/>
  <c r="D205" i="2" s="1"/>
  <c r="C205" i="2"/>
  <c r="B206" i="2"/>
  <c r="B207" i="2" s="1"/>
  <c r="C206" i="2"/>
  <c r="A207" i="2"/>
  <c r="A208" i="2" s="1"/>
  <c r="B206" i="26"/>
  <c r="C206" i="26"/>
  <c r="A207" i="26"/>
  <c r="A208" i="26" s="1"/>
  <c r="C205" i="26"/>
  <c r="D204" i="26"/>
  <c r="D205" i="26" s="1"/>
  <c r="E204" i="26"/>
  <c r="B205" i="26"/>
  <c r="E205" i="26" s="1"/>
  <c r="B208" i="26" l="1"/>
  <c r="C208" i="26"/>
  <c r="A209" i="26"/>
  <c r="A210" i="26" s="1"/>
  <c r="D206" i="26"/>
  <c r="D207" i="26" s="1"/>
  <c r="C207" i="26"/>
  <c r="C208" i="2"/>
  <c r="B208" i="2"/>
  <c r="B209" i="2" s="1"/>
  <c r="A209" i="2"/>
  <c r="A210" i="2" s="1"/>
  <c r="B207" i="26"/>
  <c r="E207" i="26" s="1"/>
  <c r="E206" i="26"/>
  <c r="D206" i="2"/>
  <c r="D207" i="2" s="1"/>
  <c r="C207" i="2"/>
  <c r="D208" i="26" l="1"/>
  <c r="D209" i="26" s="1"/>
  <c r="C209" i="26"/>
  <c r="C210" i="2"/>
  <c r="B210" i="2"/>
  <c r="B211" i="2" s="1"/>
  <c r="A211" i="2"/>
  <c r="A212" i="2" s="1"/>
  <c r="D208" i="2"/>
  <c r="D209" i="2" s="1"/>
  <c r="C209" i="2"/>
  <c r="B210" i="26"/>
  <c r="C210" i="26"/>
  <c r="A211" i="26"/>
  <c r="A212" i="26" s="1"/>
  <c r="B209" i="26"/>
  <c r="E209" i="26" s="1"/>
  <c r="E208" i="26"/>
  <c r="B211" i="26" l="1"/>
  <c r="E211" i="26" s="1"/>
  <c r="E210" i="26"/>
  <c r="B212" i="2"/>
  <c r="B213" i="2" s="1"/>
  <c r="C212" i="2"/>
  <c r="A213" i="2"/>
  <c r="A214" i="2" s="1"/>
  <c r="C211" i="2"/>
  <c r="D210" i="2"/>
  <c r="D211" i="2" s="1"/>
  <c r="B212" i="26"/>
  <c r="C212" i="26"/>
  <c r="A213" i="26"/>
  <c r="A214" i="26" s="1"/>
  <c r="D210" i="26"/>
  <c r="D211" i="26" s="1"/>
  <c r="C211" i="26"/>
  <c r="B213" i="26" l="1"/>
  <c r="E213" i="26" s="1"/>
  <c r="E212" i="26"/>
  <c r="C214" i="2"/>
  <c r="B214" i="2"/>
  <c r="B215" i="2" s="1"/>
  <c r="A215" i="2"/>
  <c r="A216" i="2" s="1"/>
  <c r="D212" i="2"/>
  <c r="D213" i="2" s="1"/>
  <c r="C213" i="2"/>
  <c r="B214" i="26"/>
  <c r="C214" i="26"/>
  <c r="A215" i="26"/>
  <c r="A216" i="26" s="1"/>
  <c r="C213" i="26"/>
  <c r="D212" i="26"/>
  <c r="D213" i="26" s="1"/>
  <c r="B215" i="26" l="1"/>
  <c r="E215" i="26" s="1"/>
  <c r="E214" i="26"/>
  <c r="C216" i="2"/>
  <c r="B216" i="2"/>
  <c r="B217" i="2" s="1"/>
  <c r="A217" i="2"/>
  <c r="A218" i="2" s="1"/>
  <c r="C215" i="2"/>
  <c r="D214" i="2"/>
  <c r="D215" i="2" s="1"/>
  <c r="B216" i="26"/>
  <c r="C216" i="26"/>
  <c r="A217" i="26"/>
  <c r="A218" i="26" s="1"/>
  <c r="C215" i="26"/>
  <c r="D214" i="26"/>
  <c r="D215" i="26" s="1"/>
  <c r="E216" i="26" l="1"/>
  <c r="B217" i="26"/>
  <c r="E217" i="26" s="1"/>
  <c r="B218" i="2"/>
  <c r="B219" i="2" s="1"/>
  <c r="C218" i="2"/>
  <c r="A219" i="2"/>
  <c r="A220" i="2" s="1"/>
  <c r="C217" i="2"/>
  <c r="D216" i="2"/>
  <c r="D217" i="2" s="1"/>
  <c r="B218" i="26"/>
  <c r="C218" i="26"/>
  <c r="A219" i="26"/>
  <c r="A220" i="26" s="1"/>
  <c r="D216" i="26"/>
  <c r="D217" i="26" s="1"/>
  <c r="C217" i="26"/>
  <c r="B219" i="26" l="1"/>
  <c r="E219" i="26" s="1"/>
  <c r="E218" i="26"/>
  <c r="B220" i="2"/>
  <c r="B221" i="2" s="1"/>
  <c r="C220" i="2"/>
  <c r="A221" i="2"/>
  <c r="A222" i="2" s="1"/>
  <c r="D218" i="2"/>
  <c r="D219" i="2" s="1"/>
  <c r="C219" i="2"/>
  <c r="B220" i="26"/>
  <c r="C220" i="26"/>
  <c r="A221" i="26"/>
  <c r="A222" i="26" s="1"/>
  <c r="D218" i="26"/>
  <c r="D219" i="26" s="1"/>
  <c r="C219" i="26"/>
  <c r="C221" i="2" l="1"/>
  <c r="D220" i="2"/>
  <c r="D221" i="2" s="1"/>
  <c r="E220" i="26"/>
  <c r="B221" i="26"/>
  <c r="E221" i="26" s="1"/>
  <c r="B222" i="2"/>
  <c r="B223" i="2" s="1"/>
  <c r="C222" i="2"/>
  <c r="A223" i="2"/>
  <c r="A224" i="2" s="1"/>
  <c r="B222" i="26"/>
  <c r="C222" i="26"/>
  <c r="A223" i="26"/>
  <c r="A224" i="26" s="1"/>
  <c r="D220" i="26"/>
  <c r="D221" i="26" s="1"/>
  <c r="C221" i="26"/>
  <c r="B223" i="26" l="1"/>
  <c r="E223" i="26" s="1"/>
  <c r="E222" i="26"/>
  <c r="C223" i="2"/>
  <c r="D222" i="2"/>
  <c r="D223" i="2" s="1"/>
  <c r="C224" i="2"/>
  <c r="B224" i="2"/>
  <c r="B225" i="2" s="1"/>
  <c r="A225" i="2"/>
  <c r="A226" i="2" s="1"/>
  <c r="B224" i="26"/>
  <c r="C224" i="26"/>
  <c r="A225" i="26"/>
  <c r="A226" i="26" s="1"/>
  <c r="D222" i="26"/>
  <c r="D223" i="26" s="1"/>
  <c r="C223" i="26"/>
  <c r="C226" i="2" l="1"/>
  <c r="B226" i="2"/>
  <c r="B227" i="2" s="1"/>
  <c r="A227" i="2"/>
  <c r="A228" i="2" s="1"/>
  <c r="D224" i="2"/>
  <c r="D225" i="2" s="1"/>
  <c r="C225" i="2"/>
  <c r="B225" i="26"/>
  <c r="E225" i="26" s="1"/>
  <c r="E224" i="26"/>
  <c r="B226" i="26"/>
  <c r="C226" i="26"/>
  <c r="A227" i="26"/>
  <c r="A228" i="26" s="1"/>
  <c r="D224" i="26"/>
  <c r="D225" i="26" s="1"/>
  <c r="C225" i="26"/>
  <c r="B227" i="26" l="1"/>
  <c r="E227" i="26" s="1"/>
  <c r="E226" i="26"/>
  <c r="B228" i="26"/>
  <c r="C228" i="26"/>
  <c r="A229" i="26"/>
  <c r="A230" i="26" s="1"/>
  <c r="C227" i="26"/>
  <c r="D226" i="26"/>
  <c r="D227" i="26" s="1"/>
  <c r="C228" i="2"/>
  <c r="B228" i="2"/>
  <c r="B229" i="2" s="1"/>
  <c r="A229" i="2"/>
  <c r="A230" i="2" s="1"/>
  <c r="D226" i="2"/>
  <c r="D227" i="2" s="1"/>
  <c r="C227" i="2"/>
  <c r="D228" i="2" l="1"/>
  <c r="D229" i="2" s="1"/>
  <c r="C229" i="2"/>
  <c r="B230" i="26"/>
  <c r="C230" i="26"/>
  <c r="A231" i="26"/>
  <c r="A232" i="26" s="1"/>
  <c r="D228" i="26"/>
  <c r="D229" i="26" s="1"/>
  <c r="C229" i="26"/>
  <c r="B229" i="26"/>
  <c r="E229" i="26" s="1"/>
  <c r="E228" i="26"/>
  <c r="B230" i="2"/>
  <c r="B231" i="2" s="1"/>
  <c r="C230" i="2"/>
  <c r="A231" i="2"/>
  <c r="A232" i="2" s="1"/>
  <c r="C232" i="2" l="1"/>
  <c r="B232" i="2"/>
  <c r="B233" i="2" s="1"/>
  <c r="A233" i="2"/>
  <c r="A234" i="2" s="1"/>
  <c r="B232" i="26"/>
  <c r="C232" i="26"/>
  <c r="A233" i="26"/>
  <c r="A234" i="26" s="1"/>
  <c r="D230" i="26"/>
  <c r="D231" i="26" s="1"/>
  <c r="C231" i="26"/>
  <c r="C231" i="2"/>
  <c r="D230" i="2"/>
  <c r="D231" i="2" s="1"/>
  <c r="E230" i="26"/>
  <c r="B231" i="26"/>
  <c r="E231" i="26" s="1"/>
  <c r="B234" i="26" l="1"/>
  <c r="C234" i="26"/>
  <c r="A235" i="26"/>
  <c r="A236" i="26" s="1"/>
  <c r="C233" i="26"/>
  <c r="D232" i="26"/>
  <c r="D233" i="26" s="1"/>
  <c r="B233" i="26"/>
  <c r="E233" i="26" s="1"/>
  <c r="E232" i="26"/>
  <c r="C234" i="2"/>
  <c r="B234" i="2"/>
  <c r="B235" i="2" s="1"/>
  <c r="A235" i="2"/>
  <c r="A236" i="2" s="1"/>
  <c r="C233" i="2"/>
  <c r="D232" i="2"/>
  <c r="D233" i="2" s="1"/>
  <c r="B236" i="2" l="1"/>
  <c r="B237" i="2" s="1"/>
  <c r="C236" i="2"/>
  <c r="A237" i="2"/>
  <c r="A238" i="2" s="1"/>
  <c r="C235" i="2"/>
  <c r="D234" i="2"/>
  <c r="D235" i="2" s="1"/>
  <c r="B236" i="26"/>
  <c r="C236" i="26"/>
  <c r="A237" i="26"/>
  <c r="A238" i="26" s="1"/>
  <c r="D234" i="26"/>
  <c r="D235" i="26" s="1"/>
  <c r="C235" i="26"/>
  <c r="E234" i="26"/>
  <c r="B235" i="26"/>
  <c r="E235" i="26" s="1"/>
  <c r="B238" i="26" l="1"/>
  <c r="C238" i="26"/>
  <c r="A239" i="26"/>
  <c r="A240" i="26" s="1"/>
  <c r="B237" i="26"/>
  <c r="E237" i="26" s="1"/>
  <c r="E236" i="26"/>
  <c r="D236" i="26"/>
  <c r="D237" i="26" s="1"/>
  <c r="C237" i="26"/>
  <c r="B238" i="2"/>
  <c r="B239" i="2" s="1"/>
  <c r="C238" i="2"/>
  <c r="A239" i="2"/>
  <c r="A240" i="2" s="1"/>
  <c r="D236" i="2"/>
  <c r="D237" i="2" s="1"/>
  <c r="C237" i="2"/>
  <c r="B240" i="2" l="1"/>
  <c r="B241" i="2" s="1"/>
  <c r="C240" i="2"/>
  <c r="A241" i="2"/>
  <c r="A242" i="2" s="1"/>
  <c r="D238" i="2"/>
  <c r="D239" i="2" s="1"/>
  <c r="C239" i="2"/>
  <c r="B240" i="26"/>
  <c r="C240" i="26"/>
  <c r="A241" i="26"/>
  <c r="A242" i="26" s="1"/>
  <c r="D238" i="26"/>
  <c r="D239" i="26" s="1"/>
  <c r="C239" i="26"/>
  <c r="E238" i="26"/>
  <c r="B239" i="26"/>
  <c r="E239" i="26" s="1"/>
  <c r="B242" i="26" l="1"/>
  <c r="C242" i="26"/>
  <c r="A243" i="26"/>
  <c r="A244" i="26" s="1"/>
  <c r="E240" i="26"/>
  <c r="B241" i="26"/>
  <c r="E241" i="26" s="1"/>
  <c r="C241" i="26"/>
  <c r="D240" i="26"/>
  <c r="D241" i="26" s="1"/>
  <c r="C242" i="2"/>
  <c r="B242" i="2"/>
  <c r="B243" i="2" s="1"/>
  <c r="A243" i="2"/>
  <c r="A244" i="2" s="1"/>
  <c r="D240" i="2"/>
  <c r="D241" i="2" s="1"/>
  <c r="C241" i="2"/>
  <c r="D242" i="2" l="1"/>
  <c r="D243" i="2" s="1"/>
  <c r="C243" i="2"/>
  <c r="B244" i="2"/>
  <c r="B245" i="2" s="1"/>
  <c r="C244" i="2"/>
  <c r="A245" i="2"/>
  <c r="A246" i="2" s="1"/>
  <c r="B244" i="26"/>
  <c r="C244" i="26"/>
  <c r="A245" i="26"/>
  <c r="A246" i="26" s="1"/>
  <c r="D242" i="26"/>
  <c r="D243" i="26" s="1"/>
  <c r="C243" i="26"/>
  <c r="E242" i="26"/>
  <c r="B243" i="26"/>
  <c r="E243" i="26" s="1"/>
  <c r="D244" i="26" l="1"/>
  <c r="D245" i="26" s="1"/>
  <c r="C245" i="26"/>
  <c r="C246" i="2"/>
  <c r="B246" i="2"/>
  <c r="B247" i="2" s="1"/>
  <c r="A247" i="2"/>
  <c r="A248" i="2" s="1"/>
  <c r="C245" i="2"/>
  <c r="D244" i="2"/>
  <c r="D245" i="2" s="1"/>
  <c r="E244" i="26"/>
  <c r="B245" i="26"/>
  <c r="E245" i="26" s="1"/>
  <c r="B246" i="26"/>
  <c r="C246" i="26"/>
  <c r="A247" i="26"/>
  <c r="A248" i="26" s="1"/>
  <c r="B248" i="26" l="1"/>
  <c r="C248" i="26"/>
  <c r="A249" i="26"/>
  <c r="A250" i="26" s="1"/>
  <c r="B248" i="2"/>
  <c r="B249" i="2" s="1"/>
  <c r="C248" i="2"/>
  <c r="A249" i="2"/>
  <c r="A250" i="2" s="1"/>
  <c r="C247" i="2"/>
  <c r="D246" i="2"/>
  <c r="D247" i="2" s="1"/>
  <c r="B247" i="26"/>
  <c r="E247" i="26" s="1"/>
  <c r="E246" i="26"/>
  <c r="C247" i="26"/>
  <c r="D246" i="26"/>
  <c r="D247" i="26" s="1"/>
  <c r="C250" i="2" l="1"/>
  <c r="B250" i="2"/>
  <c r="B251" i="2" s="1"/>
  <c r="A251" i="2"/>
  <c r="A252" i="2" s="1"/>
  <c r="D248" i="2"/>
  <c r="D249" i="2" s="1"/>
  <c r="C249" i="2"/>
  <c r="B250" i="26"/>
  <c r="C250" i="26"/>
  <c r="A251" i="26"/>
  <c r="A252" i="26" s="1"/>
  <c r="D248" i="26"/>
  <c r="D249" i="26" s="1"/>
  <c r="C249" i="26"/>
  <c r="B249" i="26"/>
  <c r="E249" i="26" s="1"/>
  <c r="E248" i="26"/>
  <c r="B252" i="26" l="1"/>
  <c r="C252" i="26"/>
  <c r="A253" i="26"/>
  <c r="A254" i="26" s="1"/>
  <c r="D250" i="26"/>
  <c r="D251" i="26" s="1"/>
  <c r="C251" i="26"/>
  <c r="B251" i="26"/>
  <c r="E251" i="26" s="1"/>
  <c r="E250" i="26"/>
  <c r="C252" i="2"/>
  <c r="B252" i="2"/>
  <c r="B253" i="2" s="1"/>
  <c r="A253" i="2"/>
  <c r="A254" i="2" s="1"/>
  <c r="D250" i="2"/>
  <c r="D251" i="2" s="1"/>
  <c r="C251" i="2"/>
  <c r="B254" i="2" l="1"/>
  <c r="B255" i="2" s="1"/>
  <c r="C254" i="2"/>
  <c r="A255" i="2"/>
  <c r="A256" i="2" s="1"/>
  <c r="D252" i="2"/>
  <c r="D253" i="2" s="1"/>
  <c r="C253" i="2"/>
  <c r="B254" i="26"/>
  <c r="C254" i="26"/>
  <c r="A255" i="26"/>
  <c r="A256" i="26" s="1"/>
  <c r="D252" i="26"/>
  <c r="D253" i="26" s="1"/>
  <c r="C253" i="26"/>
  <c r="E252" i="26"/>
  <c r="B253" i="26"/>
  <c r="E253" i="26" s="1"/>
  <c r="B256" i="26" l="1"/>
  <c r="C256" i="26"/>
  <c r="A257" i="26"/>
  <c r="A258" i="26" s="1"/>
  <c r="C255" i="26"/>
  <c r="D254" i="26"/>
  <c r="D255" i="26" s="1"/>
  <c r="E254" i="26"/>
  <c r="B255" i="26"/>
  <c r="E255" i="26" s="1"/>
  <c r="C256" i="2"/>
  <c r="B256" i="2"/>
  <c r="B257" i="2" s="1"/>
  <c r="A257" i="2"/>
  <c r="A258" i="2" s="1"/>
  <c r="D254" i="2"/>
  <c r="D255" i="2" s="1"/>
  <c r="C255" i="2"/>
  <c r="D256" i="2" l="1"/>
  <c r="D257" i="2" s="1"/>
  <c r="C257" i="2"/>
  <c r="B258" i="2"/>
  <c r="B259" i="2" s="1"/>
  <c r="C258" i="2"/>
  <c r="A259" i="2"/>
  <c r="A260" i="2" s="1"/>
  <c r="B258" i="26"/>
  <c r="C258" i="26"/>
  <c r="A259" i="26"/>
  <c r="A260" i="26" s="1"/>
  <c r="C257" i="26"/>
  <c r="D256" i="26"/>
  <c r="D257" i="26" s="1"/>
  <c r="B257" i="26"/>
  <c r="E257" i="26" s="1"/>
  <c r="E256" i="26"/>
  <c r="B260" i="26" l="1"/>
  <c r="C260" i="26"/>
  <c r="A261" i="26"/>
  <c r="A262" i="26" s="1"/>
  <c r="D258" i="26"/>
  <c r="D259" i="26" s="1"/>
  <c r="C259" i="26"/>
  <c r="B259" i="26"/>
  <c r="E259" i="26" s="1"/>
  <c r="E258" i="26"/>
  <c r="C260" i="2"/>
  <c r="B260" i="2"/>
  <c r="B261" i="2" s="1"/>
  <c r="A261" i="2"/>
  <c r="A262" i="2" s="1"/>
  <c r="D258" i="2"/>
  <c r="D259" i="2" s="1"/>
  <c r="C259" i="2"/>
  <c r="C262" i="2" l="1"/>
  <c r="B262" i="2"/>
  <c r="B263" i="2" s="1"/>
  <c r="A263" i="2"/>
  <c r="A264" i="2" s="1"/>
  <c r="C261" i="2"/>
  <c r="D260" i="2"/>
  <c r="D261" i="2" s="1"/>
  <c r="B262" i="26"/>
  <c r="C262" i="26"/>
  <c r="A263" i="26"/>
  <c r="A264" i="26" s="1"/>
  <c r="D260" i="26"/>
  <c r="D261" i="26" s="1"/>
  <c r="C261" i="26"/>
  <c r="B261" i="26"/>
  <c r="E261" i="26" s="1"/>
  <c r="E260" i="26"/>
  <c r="B264" i="26" l="1"/>
  <c r="C264" i="26"/>
  <c r="A265" i="26"/>
  <c r="A266" i="26" s="1"/>
  <c r="B263" i="26"/>
  <c r="E263" i="26" s="1"/>
  <c r="E262" i="26"/>
  <c r="D262" i="26"/>
  <c r="D263" i="26" s="1"/>
  <c r="C263" i="26"/>
  <c r="B264" i="2"/>
  <c r="B265" i="2" s="1"/>
  <c r="C264" i="2"/>
  <c r="A265" i="2"/>
  <c r="A266" i="2" s="1"/>
  <c r="D262" i="2"/>
  <c r="D263" i="2" s="1"/>
  <c r="C263" i="2"/>
  <c r="D264" i="2" l="1"/>
  <c r="D265" i="2" s="1"/>
  <c r="C265" i="2"/>
  <c r="B266" i="2"/>
  <c r="B267" i="2" s="1"/>
  <c r="C266" i="2"/>
  <c r="A267" i="2"/>
  <c r="A268" i="2" s="1"/>
  <c r="B266" i="26"/>
  <c r="C266" i="26"/>
  <c r="A267" i="26"/>
  <c r="A268" i="26" s="1"/>
  <c r="C265" i="26"/>
  <c r="D264" i="26"/>
  <c r="D265" i="26" s="1"/>
  <c r="B265" i="26"/>
  <c r="E265" i="26" s="1"/>
  <c r="E264" i="26"/>
  <c r="B268" i="26" l="1"/>
  <c r="C268" i="26"/>
  <c r="A269" i="26"/>
  <c r="A270" i="26" s="1"/>
  <c r="C267" i="26"/>
  <c r="D266" i="26"/>
  <c r="D267" i="26" s="1"/>
  <c r="D266" i="2"/>
  <c r="D267" i="2" s="1"/>
  <c r="C267" i="2"/>
  <c r="E266" i="26"/>
  <c r="B267" i="26"/>
  <c r="E267" i="26" s="1"/>
  <c r="B268" i="2"/>
  <c r="B269" i="2" s="1"/>
  <c r="C268" i="2"/>
  <c r="A269" i="2"/>
  <c r="A270" i="2" s="1"/>
  <c r="C270" i="2" l="1"/>
  <c r="B270" i="2"/>
  <c r="B271" i="2" s="1"/>
  <c r="A271" i="2"/>
  <c r="A272" i="2" s="1"/>
  <c r="C269" i="2"/>
  <c r="D268" i="2"/>
  <c r="D269" i="2" s="1"/>
  <c r="B270" i="26"/>
  <c r="C270" i="26"/>
  <c r="A271" i="26"/>
  <c r="A272" i="26" s="1"/>
  <c r="D268" i="26"/>
  <c r="D269" i="26" s="1"/>
  <c r="C269" i="26"/>
  <c r="B269" i="26"/>
  <c r="E269" i="26" s="1"/>
  <c r="E268" i="26"/>
  <c r="B272" i="26" l="1"/>
  <c r="C272" i="26"/>
  <c r="A273" i="26"/>
  <c r="A274" i="26" s="1"/>
  <c r="C271" i="26"/>
  <c r="D270" i="26"/>
  <c r="D271" i="26" s="1"/>
  <c r="E270" i="26"/>
  <c r="B271" i="26"/>
  <c r="E271" i="26" s="1"/>
  <c r="B272" i="2"/>
  <c r="B273" i="2" s="1"/>
  <c r="C272" i="2"/>
  <c r="A273" i="2"/>
  <c r="A274" i="2" s="1"/>
  <c r="C271" i="2"/>
  <c r="D270" i="2"/>
  <c r="D271" i="2" s="1"/>
  <c r="C274" i="2" l="1"/>
  <c r="B274" i="2"/>
  <c r="B275" i="2" s="1"/>
  <c r="A275" i="2"/>
  <c r="A276" i="2" s="1"/>
  <c r="C273" i="2"/>
  <c r="D272" i="2"/>
  <c r="D273" i="2" s="1"/>
  <c r="B274" i="26"/>
  <c r="C274" i="26"/>
  <c r="A275" i="26"/>
  <c r="A276" i="26" s="1"/>
  <c r="C273" i="26"/>
  <c r="D272" i="26"/>
  <c r="D273" i="26" s="1"/>
  <c r="E272" i="26"/>
  <c r="B273" i="26"/>
  <c r="E273" i="26" s="1"/>
  <c r="B276" i="26" l="1"/>
  <c r="C276" i="26"/>
  <c r="A277" i="26"/>
  <c r="A278" i="26" s="1"/>
  <c r="D274" i="26"/>
  <c r="D275" i="26" s="1"/>
  <c r="C275" i="26"/>
  <c r="B275" i="26"/>
  <c r="E275" i="26" s="1"/>
  <c r="E274" i="26"/>
  <c r="B276" i="2"/>
  <c r="B277" i="2" s="1"/>
  <c r="C276" i="2"/>
  <c r="A277" i="2"/>
  <c r="A278" i="2" s="1"/>
  <c r="C275" i="2"/>
  <c r="D274" i="2"/>
  <c r="D275" i="2" s="1"/>
  <c r="C277" i="2" l="1"/>
  <c r="D276" i="2"/>
  <c r="D277" i="2" s="1"/>
  <c r="B278" i="2"/>
  <c r="B279" i="2" s="1"/>
  <c r="C278" i="2"/>
  <c r="A279" i="2"/>
  <c r="A280" i="2" s="1"/>
  <c r="B278" i="26"/>
  <c r="C278" i="26"/>
  <c r="A279" i="26"/>
  <c r="A280" i="26" s="1"/>
  <c r="C277" i="26"/>
  <c r="D276" i="26"/>
  <c r="D277" i="26" s="1"/>
  <c r="B277" i="26"/>
  <c r="E277" i="26" s="1"/>
  <c r="E276" i="26"/>
  <c r="B279" i="26" l="1"/>
  <c r="E279" i="26" s="1"/>
  <c r="E278" i="26"/>
  <c r="B280" i="26"/>
  <c r="C280" i="26"/>
  <c r="A281" i="26"/>
  <c r="A282" i="26" s="1"/>
  <c r="C279" i="2"/>
  <c r="D278" i="2"/>
  <c r="D279" i="2" s="1"/>
  <c r="D278" i="26"/>
  <c r="D279" i="26" s="1"/>
  <c r="C279" i="26"/>
  <c r="C280" i="2"/>
  <c r="B280" i="2"/>
  <c r="B281" i="2" s="1"/>
  <c r="A281" i="2"/>
  <c r="A282" i="2" s="1"/>
  <c r="B282" i="2" l="1"/>
  <c r="B283" i="2" s="1"/>
  <c r="C282" i="2"/>
  <c r="A283" i="2"/>
  <c r="A284" i="2" s="1"/>
  <c r="B282" i="26"/>
  <c r="C282" i="26"/>
  <c r="A283" i="26"/>
  <c r="A284" i="26" s="1"/>
  <c r="D280" i="26"/>
  <c r="D281" i="26" s="1"/>
  <c r="C281" i="26"/>
  <c r="E280" i="26"/>
  <c r="B281" i="26"/>
  <c r="E281" i="26" s="1"/>
  <c r="C281" i="2"/>
  <c r="D280" i="2"/>
  <c r="D281" i="2" s="1"/>
  <c r="C283" i="26" l="1"/>
  <c r="D282" i="26"/>
  <c r="D283" i="26" s="1"/>
  <c r="B283" i="26"/>
  <c r="E283" i="26" s="1"/>
  <c r="E282" i="26"/>
  <c r="B284" i="26"/>
  <c r="C284" i="26"/>
  <c r="A285" i="26"/>
  <c r="A286" i="26" s="1"/>
  <c r="B284" i="2"/>
  <c r="B285" i="2" s="1"/>
  <c r="C284" i="2"/>
  <c r="A285" i="2"/>
  <c r="A286" i="2" s="1"/>
  <c r="D282" i="2"/>
  <c r="D283" i="2" s="1"/>
  <c r="C283" i="2"/>
  <c r="E284" i="26" l="1"/>
  <c r="B285" i="26"/>
  <c r="E285" i="26" s="1"/>
  <c r="D284" i="26"/>
  <c r="D285" i="26" s="1"/>
  <c r="C285" i="26"/>
  <c r="B286" i="26"/>
  <c r="C286" i="26"/>
  <c r="A287" i="26"/>
  <c r="A288" i="26" s="1"/>
  <c r="B286" i="2"/>
  <c r="B287" i="2" s="1"/>
  <c r="C286" i="2"/>
  <c r="A287" i="2"/>
  <c r="A288" i="2" s="1"/>
  <c r="D284" i="2"/>
  <c r="D285" i="2" s="1"/>
  <c r="C285" i="2"/>
  <c r="B288" i="26" l="1"/>
  <c r="C288" i="26"/>
  <c r="A289" i="26"/>
  <c r="A290" i="26" s="1"/>
  <c r="D286" i="26"/>
  <c r="D287" i="26" s="1"/>
  <c r="C287" i="26"/>
  <c r="B287" i="26"/>
  <c r="E287" i="26" s="1"/>
  <c r="E286" i="26"/>
  <c r="B288" i="2"/>
  <c r="B289" i="2" s="1"/>
  <c r="C288" i="2"/>
  <c r="A289" i="2"/>
  <c r="A290" i="2" s="1"/>
  <c r="C287" i="2"/>
  <c r="D286" i="2"/>
  <c r="D287" i="2" s="1"/>
  <c r="D288" i="2" l="1"/>
  <c r="D289" i="2" s="1"/>
  <c r="C289" i="2"/>
  <c r="B290" i="2"/>
  <c r="B291" i="2" s="1"/>
  <c r="C290" i="2"/>
  <c r="A291" i="2"/>
  <c r="A292" i="2" s="1"/>
  <c r="B290" i="26"/>
  <c r="C290" i="26"/>
  <c r="A291" i="26"/>
  <c r="A292" i="26" s="1"/>
  <c r="D288" i="26"/>
  <c r="D289" i="26" s="1"/>
  <c r="C289" i="26"/>
  <c r="B289" i="26"/>
  <c r="E289" i="26" s="1"/>
  <c r="E288" i="26"/>
  <c r="D290" i="26" l="1"/>
  <c r="D291" i="26" s="1"/>
  <c r="C291" i="26"/>
  <c r="B291" i="26"/>
  <c r="E291" i="26" s="1"/>
  <c r="E290" i="26"/>
  <c r="B292" i="26"/>
  <c r="C292" i="26"/>
  <c r="A293" i="26"/>
  <c r="A294" i="26" s="1"/>
  <c r="C292" i="2"/>
  <c r="B292" i="2"/>
  <c r="B293" i="2" s="1"/>
  <c r="A293" i="2"/>
  <c r="A294" i="2" s="1"/>
  <c r="D290" i="2"/>
  <c r="D291" i="2" s="1"/>
  <c r="C291" i="2"/>
  <c r="D292" i="2" l="1"/>
  <c r="D293" i="2" s="1"/>
  <c r="C293" i="2"/>
  <c r="B294" i="26"/>
  <c r="C294" i="26"/>
  <c r="A295" i="26"/>
  <c r="A296" i="26" s="1"/>
  <c r="B293" i="26"/>
  <c r="E293" i="26" s="1"/>
  <c r="E292" i="26"/>
  <c r="C293" i="26"/>
  <c r="D292" i="26"/>
  <c r="D293" i="26" s="1"/>
  <c r="B294" i="2"/>
  <c r="B295" i="2" s="1"/>
  <c r="C294" i="2"/>
  <c r="A295" i="2"/>
  <c r="A296" i="2" s="1"/>
  <c r="B296" i="2" l="1"/>
  <c r="B297" i="2" s="1"/>
  <c r="C296" i="2"/>
  <c r="A297" i="2"/>
  <c r="A298" i="2" s="1"/>
  <c r="B296" i="26"/>
  <c r="C296" i="26"/>
  <c r="A297" i="26"/>
  <c r="A298" i="26" s="1"/>
  <c r="D294" i="26"/>
  <c r="D295" i="26" s="1"/>
  <c r="C295" i="26"/>
  <c r="D294" i="2"/>
  <c r="D295" i="2" s="1"/>
  <c r="C295" i="2"/>
  <c r="E294" i="26"/>
  <c r="B295" i="26"/>
  <c r="E295" i="26" s="1"/>
  <c r="B298" i="26" l="1"/>
  <c r="C298" i="26"/>
  <c r="A299" i="26"/>
  <c r="A300" i="26" s="1"/>
  <c r="D296" i="26"/>
  <c r="D297" i="26" s="1"/>
  <c r="C297" i="26"/>
  <c r="B297" i="26"/>
  <c r="E297" i="26" s="1"/>
  <c r="E296" i="26"/>
  <c r="C298" i="2"/>
  <c r="B298" i="2"/>
  <c r="B299" i="2" s="1"/>
  <c r="A299" i="2"/>
  <c r="A300" i="2" s="1"/>
  <c r="D296" i="2"/>
  <c r="D297" i="2" s="1"/>
  <c r="C297" i="2"/>
  <c r="B300" i="2" l="1"/>
  <c r="B301" i="2" s="1"/>
  <c r="C300" i="2"/>
  <c r="A301" i="2"/>
  <c r="A302" i="2" s="1"/>
  <c r="C299" i="2"/>
  <c r="D298" i="2"/>
  <c r="D299" i="2" s="1"/>
  <c r="B300" i="26"/>
  <c r="C300" i="26"/>
  <c r="A301" i="26"/>
  <c r="A302" i="26" s="1"/>
  <c r="D298" i="26"/>
  <c r="D299" i="26" s="1"/>
  <c r="C299" i="26"/>
  <c r="E298" i="26"/>
  <c r="B299" i="26"/>
  <c r="E299" i="26" s="1"/>
  <c r="B302" i="26" l="1"/>
  <c r="C302" i="26"/>
  <c r="A303" i="26"/>
  <c r="A304" i="26" s="1"/>
  <c r="B301" i="26"/>
  <c r="E301" i="26" s="1"/>
  <c r="E300" i="26"/>
  <c r="D300" i="26"/>
  <c r="D301" i="26" s="1"/>
  <c r="C301" i="26"/>
  <c r="C302" i="2"/>
  <c r="B302" i="2"/>
  <c r="B303" i="2" s="1"/>
  <c r="A303" i="2"/>
  <c r="A304" i="2" s="1"/>
  <c r="C301" i="2"/>
  <c r="D300" i="2"/>
  <c r="D301" i="2" s="1"/>
  <c r="C303" i="2" l="1"/>
  <c r="D302" i="2"/>
  <c r="D303" i="2" s="1"/>
  <c r="B304" i="2"/>
  <c r="B305" i="2" s="1"/>
  <c r="C304" i="2"/>
  <c r="A305" i="2"/>
  <c r="A306" i="2" s="1"/>
  <c r="B304" i="26"/>
  <c r="C304" i="26"/>
  <c r="A305" i="26"/>
  <c r="A306" i="26" s="1"/>
  <c r="D302" i="26"/>
  <c r="D303" i="26" s="1"/>
  <c r="C303" i="26"/>
  <c r="B303" i="26"/>
  <c r="E303" i="26" s="1"/>
  <c r="E302" i="26"/>
  <c r="E304" i="26" l="1"/>
  <c r="B305" i="26"/>
  <c r="E305" i="26" s="1"/>
  <c r="B306" i="26"/>
  <c r="C306" i="26"/>
  <c r="A307" i="26"/>
  <c r="A308" i="26" s="1"/>
  <c r="C305" i="2"/>
  <c r="D304" i="2"/>
  <c r="D305" i="2" s="1"/>
  <c r="D304" i="26"/>
  <c r="D305" i="26" s="1"/>
  <c r="C305" i="26"/>
  <c r="C306" i="2"/>
  <c r="B306" i="2"/>
  <c r="B307" i="2" s="1"/>
  <c r="A307" i="2"/>
  <c r="A308" i="2" s="1"/>
  <c r="B308" i="2" l="1"/>
  <c r="B309" i="2" s="1"/>
  <c r="C308" i="2"/>
  <c r="A309" i="2"/>
  <c r="A310" i="2" s="1"/>
  <c r="B308" i="26"/>
  <c r="C308" i="26"/>
  <c r="A309" i="26"/>
  <c r="A310" i="26" s="1"/>
  <c r="D306" i="26"/>
  <c r="D307" i="26" s="1"/>
  <c r="C307" i="26"/>
  <c r="E306" i="26"/>
  <c r="B307" i="26"/>
  <c r="E307" i="26" s="1"/>
  <c r="D306" i="2"/>
  <c r="D307" i="2" s="1"/>
  <c r="C307" i="2"/>
  <c r="B310" i="26" l="1"/>
  <c r="C310" i="26"/>
  <c r="A311" i="26"/>
  <c r="A312" i="26" s="1"/>
  <c r="C309" i="26"/>
  <c r="D308" i="26"/>
  <c r="D309" i="26" s="1"/>
  <c r="E308" i="26"/>
  <c r="B309" i="26"/>
  <c r="E309" i="26" s="1"/>
  <c r="C310" i="2"/>
  <c r="B310" i="2"/>
  <c r="B311" i="2" s="1"/>
  <c r="A311" i="2"/>
  <c r="A312" i="2" s="1"/>
  <c r="C309" i="2"/>
  <c r="D308" i="2"/>
  <c r="D309" i="2" s="1"/>
  <c r="B312" i="2" l="1"/>
  <c r="B313" i="2" s="1"/>
  <c r="C312" i="2"/>
  <c r="A313" i="2"/>
  <c r="A314" i="2" s="1"/>
  <c r="C311" i="2"/>
  <c r="D310" i="2"/>
  <c r="D311" i="2" s="1"/>
  <c r="B312" i="26"/>
  <c r="C312" i="26"/>
  <c r="A313" i="26"/>
  <c r="A314" i="26" s="1"/>
  <c r="D310" i="26"/>
  <c r="D311" i="26" s="1"/>
  <c r="C311" i="26"/>
  <c r="B311" i="26"/>
  <c r="E311" i="26" s="1"/>
  <c r="E310" i="26"/>
  <c r="B314" i="26" l="1"/>
  <c r="C314" i="26"/>
  <c r="A315" i="26"/>
  <c r="A316" i="26" s="1"/>
  <c r="D312" i="26"/>
  <c r="D313" i="26" s="1"/>
  <c r="C313" i="26"/>
  <c r="B313" i="26"/>
  <c r="E313" i="26" s="1"/>
  <c r="E312" i="26"/>
  <c r="B314" i="2"/>
  <c r="B315" i="2" s="1"/>
  <c r="C314" i="2"/>
  <c r="A315" i="2"/>
  <c r="A316" i="2" s="1"/>
  <c r="C313" i="2"/>
  <c r="D312" i="2"/>
  <c r="D313" i="2" s="1"/>
  <c r="C315" i="2" l="1"/>
  <c r="D314" i="2"/>
  <c r="D315" i="2" s="1"/>
  <c r="B316" i="2"/>
  <c r="B317" i="2" s="1"/>
  <c r="C316" i="2"/>
  <c r="A317" i="2"/>
  <c r="A318" i="2" s="1"/>
  <c r="B316" i="26"/>
  <c r="C316" i="26"/>
  <c r="A317" i="26"/>
  <c r="A318" i="26" s="1"/>
  <c r="C315" i="26"/>
  <c r="D314" i="26"/>
  <c r="D315" i="26" s="1"/>
  <c r="E314" i="26"/>
  <c r="B315" i="26"/>
  <c r="E315" i="26" s="1"/>
  <c r="B318" i="26" l="1"/>
  <c r="C318" i="26"/>
  <c r="A319" i="26"/>
  <c r="A320" i="26" s="1"/>
  <c r="C317" i="2"/>
  <c r="D316" i="2"/>
  <c r="D317" i="2" s="1"/>
  <c r="B317" i="26"/>
  <c r="E317" i="26" s="1"/>
  <c r="E316" i="26"/>
  <c r="C318" i="2"/>
  <c r="B318" i="2"/>
  <c r="B319" i="2" s="1"/>
  <c r="A319" i="2"/>
  <c r="A320" i="2" s="1"/>
  <c r="D316" i="26"/>
  <c r="D317" i="26" s="1"/>
  <c r="C317" i="26"/>
  <c r="D318" i="2" l="1"/>
  <c r="D319" i="2" s="1"/>
  <c r="C319" i="2"/>
  <c r="B320" i="2"/>
  <c r="B321" i="2" s="1"/>
  <c r="C320" i="2"/>
  <c r="A321" i="2"/>
  <c r="A322" i="2" s="1"/>
  <c r="B320" i="26"/>
  <c r="C320" i="26"/>
  <c r="A321" i="26"/>
  <c r="A322" i="26" s="1"/>
  <c r="C319" i="26"/>
  <c r="D318" i="26"/>
  <c r="D319" i="26" s="1"/>
  <c r="B319" i="26"/>
  <c r="E319" i="26" s="1"/>
  <c r="E318" i="26"/>
  <c r="C321" i="26" l="1"/>
  <c r="D320" i="26"/>
  <c r="D321" i="26" s="1"/>
  <c r="B322" i="26"/>
  <c r="C322" i="26"/>
  <c r="A323" i="26"/>
  <c r="A324" i="26" s="1"/>
  <c r="B322" i="2"/>
  <c r="B323" i="2" s="1"/>
  <c r="C322" i="2"/>
  <c r="A323" i="2"/>
  <c r="A324" i="2" s="1"/>
  <c r="C321" i="2"/>
  <c r="D320" i="2"/>
  <c r="D321" i="2" s="1"/>
  <c r="B321" i="26"/>
  <c r="E321" i="26" s="1"/>
  <c r="E320" i="26"/>
  <c r="D322" i="2" l="1"/>
  <c r="D323" i="2" s="1"/>
  <c r="C323" i="2"/>
  <c r="B324" i="2"/>
  <c r="B325" i="2" s="1"/>
  <c r="C324" i="2"/>
  <c r="A325" i="2"/>
  <c r="A326" i="2" s="1"/>
  <c r="B323" i="26"/>
  <c r="E323" i="26" s="1"/>
  <c r="E322" i="26"/>
  <c r="B324" i="26"/>
  <c r="C324" i="26"/>
  <c r="A325" i="26"/>
  <c r="A326" i="26" s="1"/>
  <c r="C323" i="26"/>
  <c r="D322" i="26"/>
  <c r="D323" i="26" s="1"/>
  <c r="E324" i="26" l="1"/>
  <c r="B325" i="26"/>
  <c r="E325" i="26" s="1"/>
  <c r="D324" i="2"/>
  <c r="D325" i="2" s="1"/>
  <c r="C325" i="2"/>
  <c r="C326" i="2"/>
  <c r="B326" i="2"/>
  <c r="B327" i="2" s="1"/>
  <c r="A327" i="2"/>
  <c r="A328" i="2" s="1"/>
  <c r="B326" i="26"/>
  <c r="C326" i="26"/>
  <c r="A327" i="26"/>
  <c r="A328" i="26" s="1"/>
  <c r="D324" i="26"/>
  <c r="D325" i="26" s="1"/>
  <c r="C325" i="26"/>
  <c r="E326" i="26" l="1"/>
  <c r="B327" i="26"/>
  <c r="E327" i="26" s="1"/>
  <c r="C327" i="2"/>
  <c r="D326" i="2"/>
  <c r="D327" i="2" s="1"/>
  <c r="B328" i="2"/>
  <c r="B329" i="2" s="1"/>
  <c r="C328" i="2"/>
  <c r="A329" i="2"/>
  <c r="A330" i="2" s="1"/>
  <c r="B328" i="26"/>
  <c r="C328" i="26"/>
  <c r="A329" i="26"/>
  <c r="A330" i="26" s="1"/>
  <c r="C327" i="26"/>
  <c r="D326" i="26"/>
  <c r="D327" i="26" s="1"/>
  <c r="B329" i="26" l="1"/>
  <c r="E329" i="26" s="1"/>
  <c r="E328" i="26"/>
  <c r="C329" i="2"/>
  <c r="D328" i="2"/>
  <c r="D329" i="2" s="1"/>
  <c r="B330" i="2"/>
  <c r="B331" i="2" s="1"/>
  <c r="C330" i="2"/>
  <c r="A331" i="2"/>
  <c r="A332" i="2" s="1"/>
  <c r="B330" i="26"/>
  <c r="C330" i="26"/>
  <c r="A331" i="26"/>
  <c r="A332" i="26" s="1"/>
  <c r="D328" i="26"/>
  <c r="D329" i="26" s="1"/>
  <c r="C329" i="26"/>
  <c r="B331" i="26" l="1"/>
  <c r="E331" i="26" s="1"/>
  <c r="E330" i="26"/>
  <c r="C332" i="2"/>
  <c r="B332" i="2"/>
  <c r="B333" i="2" s="1"/>
  <c r="A333" i="2"/>
  <c r="A334" i="2" s="1"/>
  <c r="C331" i="2"/>
  <c r="D330" i="2"/>
  <c r="D331" i="2" s="1"/>
  <c r="C332" i="26"/>
  <c r="B332" i="26"/>
  <c r="A333" i="26"/>
  <c r="A334" i="26" s="1"/>
  <c r="D330" i="26"/>
  <c r="D331" i="26" s="1"/>
  <c r="C331" i="26"/>
  <c r="D332" i="26" l="1"/>
  <c r="D333" i="26" s="1"/>
  <c r="C333" i="26"/>
  <c r="B334" i="2"/>
  <c r="B335" i="2" s="1"/>
  <c r="C334" i="2"/>
  <c r="A335" i="2"/>
  <c r="A336" i="2" s="1"/>
  <c r="D332" i="2"/>
  <c r="D333" i="2" s="1"/>
  <c r="C333" i="2"/>
  <c r="B334" i="26"/>
  <c r="C334" i="26"/>
  <c r="A335" i="26"/>
  <c r="A336" i="26" s="1"/>
  <c r="B333" i="26"/>
  <c r="E333" i="26" s="1"/>
  <c r="E332" i="26"/>
  <c r="E334" i="26" l="1"/>
  <c r="B335" i="26"/>
  <c r="E335" i="26" s="1"/>
  <c r="B336" i="2"/>
  <c r="B337" i="2" s="1"/>
  <c r="C336" i="2"/>
  <c r="A337" i="2"/>
  <c r="A338" i="2" s="1"/>
  <c r="C335" i="2"/>
  <c r="D334" i="2"/>
  <c r="D335" i="2" s="1"/>
  <c r="B336" i="26"/>
  <c r="C336" i="26"/>
  <c r="A337" i="26"/>
  <c r="A338" i="26" s="1"/>
  <c r="D334" i="26"/>
  <c r="D335" i="26" s="1"/>
  <c r="C335" i="26"/>
  <c r="C338" i="2" l="1"/>
  <c r="B338" i="2"/>
  <c r="B339" i="2" s="1"/>
  <c r="A339" i="2"/>
  <c r="A340" i="2" s="1"/>
  <c r="D336" i="2"/>
  <c r="D337" i="2" s="1"/>
  <c r="C337" i="2"/>
  <c r="E336" i="26"/>
  <c r="B337" i="26"/>
  <c r="E337" i="26" s="1"/>
  <c r="B338" i="26"/>
  <c r="C338" i="26"/>
  <c r="A339" i="26"/>
  <c r="A340" i="26" s="1"/>
  <c r="C337" i="26"/>
  <c r="D336" i="26"/>
  <c r="D337" i="26" s="1"/>
  <c r="C339" i="26" l="1"/>
  <c r="D338" i="26"/>
  <c r="D339" i="26" s="1"/>
  <c r="B339" i="26"/>
  <c r="E339" i="26" s="1"/>
  <c r="E338" i="26"/>
  <c r="B340" i="26"/>
  <c r="C340" i="26"/>
  <c r="A341" i="26"/>
  <c r="A342" i="26" s="1"/>
  <c r="B340" i="2"/>
  <c r="B341" i="2" s="1"/>
  <c r="C340" i="2"/>
  <c r="A341" i="2"/>
  <c r="A342" i="2" s="1"/>
  <c r="C339" i="2"/>
  <c r="D338" i="2"/>
  <c r="D339" i="2" s="1"/>
  <c r="B342" i="26" l="1"/>
  <c r="C342" i="26"/>
  <c r="A343" i="26"/>
  <c r="A344" i="26" s="1"/>
  <c r="D340" i="26"/>
  <c r="D341" i="26" s="1"/>
  <c r="C341" i="26"/>
  <c r="B341" i="26"/>
  <c r="E341" i="26" s="1"/>
  <c r="E340" i="26"/>
  <c r="B342" i="2"/>
  <c r="B343" i="2" s="1"/>
  <c r="C342" i="2"/>
  <c r="A343" i="2"/>
  <c r="A344" i="2" s="1"/>
  <c r="D340" i="2"/>
  <c r="D341" i="2" s="1"/>
  <c r="C341" i="2"/>
  <c r="D342" i="2" l="1"/>
  <c r="D343" i="2" s="1"/>
  <c r="C343" i="2"/>
  <c r="B344" i="2"/>
  <c r="B345" i="2" s="1"/>
  <c r="C344" i="2"/>
  <c r="A345" i="2"/>
  <c r="A346" i="2" s="1"/>
  <c r="B344" i="26"/>
  <c r="C344" i="26"/>
  <c r="A345" i="26"/>
  <c r="A346" i="26" s="1"/>
  <c r="C343" i="26"/>
  <c r="D342" i="26"/>
  <c r="D343" i="26" s="1"/>
  <c r="E342" i="26"/>
  <c r="B343" i="26"/>
  <c r="E343" i="26" s="1"/>
  <c r="B346" i="26" l="1"/>
  <c r="C346" i="26"/>
  <c r="A347" i="26"/>
  <c r="A348" i="26" s="1"/>
  <c r="C345" i="26"/>
  <c r="D344" i="26"/>
  <c r="D345" i="26" s="1"/>
  <c r="C345" i="2"/>
  <c r="D344" i="2"/>
  <c r="D345" i="2" s="1"/>
  <c r="E344" i="26"/>
  <c r="B345" i="26"/>
  <c r="E345" i="26" s="1"/>
  <c r="B346" i="2"/>
  <c r="B347" i="2" s="1"/>
  <c r="C346" i="2"/>
  <c r="A347" i="2"/>
  <c r="A348" i="2" s="1"/>
  <c r="B348" i="2" l="1"/>
  <c r="B349" i="2" s="1"/>
  <c r="C348" i="2"/>
  <c r="A349" i="2"/>
  <c r="A350" i="2" s="1"/>
  <c r="D346" i="2"/>
  <c r="D347" i="2" s="1"/>
  <c r="C347" i="2"/>
  <c r="B348" i="26"/>
  <c r="C348" i="26"/>
  <c r="A349" i="26"/>
  <c r="A350" i="26" s="1"/>
  <c r="C347" i="26"/>
  <c r="D346" i="26"/>
  <c r="D347" i="26" s="1"/>
  <c r="E346" i="26"/>
  <c r="B347" i="26"/>
  <c r="E347" i="26" s="1"/>
  <c r="B350" i="26" l="1"/>
  <c r="C350" i="26"/>
  <c r="A351" i="26"/>
  <c r="A352" i="26" s="1"/>
  <c r="C349" i="26"/>
  <c r="D348" i="26"/>
  <c r="D349" i="26" s="1"/>
  <c r="B349" i="26"/>
  <c r="E349" i="26" s="1"/>
  <c r="E348" i="26"/>
  <c r="B350" i="2"/>
  <c r="B351" i="2" s="1"/>
  <c r="C350" i="2"/>
  <c r="A351" i="2"/>
  <c r="A352" i="2" s="1"/>
  <c r="C349" i="2"/>
  <c r="D348" i="2"/>
  <c r="D349" i="2" s="1"/>
  <c r="C352" i="2" l="1"/>
  <c r="B352" i="2"/>
  <c r="B353" i="2" s="1"/>
  <c r="A353" i="2"/>
  <c r="A354" i="2" s="1"/>
  <c r="D350" i="2"/>
  <c r="D351" i="2" s="1"/>
  <c r="C351" i="2"/>
  <c r="B352" i="26"/>
  <c r="C352" i="26"/>
  <c r="A353" i="26"/>
  <c r="A354" i="26" s="1"/>
  <c r="D350" i="26"/>
  <c r="D351" i="26" s="1"/>
  <c r="C351" i="26"/>
  <c r="B351" i="26"/>
  <c r="E351" i="26" s="1"/>
  <c r="E350" i="26"/>
  <c r="B354" i="26" l="1"/>
  <c r="C354" i="26"/>
  <c r="A355" i="26"/>
  <c r="A356" i="26" s="1"/>
  <c r="D352" i="26"/>
  <c r="D353" i="26" s="1"/>
  <c r="C353" i="26"/>
  <c r="B353" i="26"/>
  <c r="E353" i="26" s="1"/>
  <c r="E352" i="26"/>
  <c r="B354" i="2"/>
  <c r="B355" i="2" s="1"/>
  <c r="C354" i="2"/>
  <c r="A355" i="2"/>
  <c r="A356" i="2" s="1"/>
  <c r="C353" i="2"/>
  <c r="D352" i="2"/>
  <c r="D353" i="2" s="1"/>
  <c r="C356" i="2" l="1"/>
  <c r="B356" i="2"/>
  <c r="B357" i="2" s="1"/>
  <c r="A357" i="2"/>
  <c r="A358" i="2" s="1"/>
  <c r="D354" i="2"/>
  <c r="D355" i="2" s="1"/>
  <c r="C355" i="2"/>
  <c r="B356" i="26"/>
  <c r="C356" i="26"/>
  <c r="A357" i="26"/>
  <c r="A358" i="26" s="1"/>
  <c r="D354" i="26"/>
  <c r="D355" i="26" s="1"/>
  <c r="C355" i="26"/>
  <c r="B355" i="26"/>
  <c r="E355" i="26" s="1"/>
  <c r="E354" i="26"/>
  <c r="B358" i="26" l="1"/>
  <c r="C358" i="26"/>
  <c r="A359" i="26"/>
  <c r="A360" i="26" s="1"/>
  <c r="E356" i="26"/>
  <c r="B357" i="26"/>
  <c r="E357" i="26" s="1"/>
  <c r="D356" i="26"/>
  <c r="D357" i="26" s="1"/>
  <c r="C357" i="26"/>
  <c r="B358" i="2"/>
  <c r="B359" i="2" s="1"/>
  <c r="C358" i="2"/>
  <c r="A359" i="2"/>
  <c r="A360" i="2" s="1"/>
  <c r="C357" i="2"/>
  <c r="D356" i="2"/>
  <c r="D357" i="2" s="1"/>
  <c r="C360" i="2" l="1"/>
  <c r="B360" i="2"/>
  <c r="B361" i="2" s="1"/>
  <c r="A361" i="2"/>
  <c r="A362" i="2" s="1"/>
  <c r="D358" i="2"/>
  <c r="D359" i="2" s="1"/>
  <c r="C359" i="2"/>
  <c r="B360" i="26"/>
  <c r="C360" i="26"/>
  <c r="A361" i="26"/>
  <c r="A362" i="26" s="1"/>
  <c r="D358" i="26"/>
  <c r="D359" i="26" s="1"/>
  <c r="C359" i="26"/>
  <c r="E358" i="26"/>
  <c r="B359" i="26"/>
  <c r="E359" i="26" s="1"/>
  <c r="B362" i="26" l="1"/>
  <c r="C362" i="26"/>
  <c r="A363" i="26"/>
  <c r="A364" i="26" s="1"/>
  <c r="D360" i="26"/>
  <c r="D361" i="26" s="1"/>
  <c r="C361" i="26"/>
  <c r="B361" i="26"/>
  <c r="E361" i="26" s="1"/>
  <c r="E360" i="26"/>
  <c r="B362" i="2"/>
  <c r="B363" i="2" s="1"/>
  <c r="C362" i="2"/>
  <c r="A363" i="2"/>
  <c r="A364" i="2" s="1"/>
  <c r="D360" i="2"/>
  <c r="D361" i="2" s="1"/>
  <c r="C361" i="2"/>
  <c r="C364" i="2" l="1"/>
  <c r="B364" i="2"/>
  <c r="B365" i="2" s="1"/>
  <c r="A365" i="2"/>
  <c r="A366" i="2" s="1"/>
  <c r="C363" i="2"/>
  <c r="D362" i="2"/>
  <c r="D363" i="2" s="1"/>
  <c r="B364" i="26"/>
  <c r="C364" i="26"/>
  <c r="A365" i="26"/>
  <c r="A366" i="26" s="1"/>
  <c r="D362" i="26"/>
  <c r="D363" i="26" s="1"/>
  <c r="C363" i="26"/>
  <c r="B363" i="26"/>
  <c r="E363" i="26" s="1"/>
  <c r="E362" i="26"/>
  <c r="B366" i="26" l="1"/>
  <c r="C366" i="26"/>
  <c r="A367" i="26"/>
  <c r="A368" i="26" s="1"/>
  <c r="C365" i="26"/>
  <c r="D364" i="26"/>
  <c r="D365" i="26" s="1"/>
  <c r="B365" i="26"/>
  <c r="E365" i="26" s="1"/>
  <c r="E364" i="26"/>
  <c r="C366" i="2"/>
  <c r="B366" i="2"/>
  <c r="B367" i="2" s="1"/>
  <c r="A367" i="2"/>
  <c r="A368" i="2" s="1"/>
  <c r="C365" i="2"/>
  <c r="D364" i="2"/>
  <c r="D365" i="2" s="1"/>
  <c r="C368" i="2" l="1"/>
  <c r="B368" i="2"/>
  <c r="B369" i="2" s="1"/>
  <c r="A369" i="2"/>
  <c r="A370" i="2" s="1"/>
  <c r="C367" i="2"/>
  <c r="D366" i="2"/>
  <c r="D367" i="2" s="1"/>
  <c r="B368" i="26"/>
  <c r="C368" i="26"/>
  <c r="A369" i="26"/>
  <c r="A370" i="26" s="1"/>
  <c r="C367" i="26"/>
  <c r="D366" i="26"/>
  <c r="D367" i="26" s="1"/>
  <c r="E366" i="26"/>
  <c r="B367" i="26"/>
  <c r="E367" i="26" s="1"/>
  <c r="B370" i="26" l="1"/>
  <c r="C370" i="26"/>
  <c r="A371" i="26"/>
  <c r="A372" i="26" s="1"/>
  <c r="D368" i="26"/>
  <c r="D369" i="26" s="1"/>
  <c r="C369" i="26"/>
  <c r="B369" i="26"/>
  <c r="E369" i="26" s="1"/>
  <c r="E368" i="26"/>
  <c r="C370" i="2"/>
  <c r="B370" i="2"/>
  <c r="B371" i="2" s="1"/>
  <c r="A371" i="2"/>
  <c r="A372" i="2" s="1"/>
  <c r="C369" i="2"/>
  <c r="D368" i="2"/>
  <c r="D369" i="2" s="1"/>
  <c r="B372" i="2" l="1"/>
  <c r="B373" i="2" s="1"/>
  <c r="C372" i="2"/>
  <c r="A373" i="2"/>
  <c r="A374" i="2" s="1"/>
  <c r="D370" i="2"/>
  <c r="D371" i="2" s="1"/>
  <c r="C371" i="2"/>
  <c r="B372" i="26"/>
  <c r="C372" i="26"/>
  <c r="A373" i="26"/>
  <c r="A374" i="26" s="1"/>
  <c r="D370" i="26"/>
  <c r="D371" i="26" s="1"/>
  <c r="C371" i="26"/>
  <c r="B371" i="26"/>
  <c r="E371" i="26" s="1"/>
  <c r="E370" i="26"/>
  <c r="B374" i="26" l="1"/>
  <c r="C374" i="26"/>
  <c r="A375" i="26"/>
  <c r="A376" i="26" s="1"/>
  <c r="D372" i="26"/>
  <c r="D373" i="26" s="1"/>
  <c r="C373" i="26"/>
  <c r="B373" i="26"/>
  <c r="E373" i="26" s="1"/>
  <c r="E372" i="26"/>
  <c r="B374" i="2"/>
  <c r="B375" i="2" s="1"/>
  <c r="C374" i="2"/>
  <c r="A375" i="2"/>
  <c r="A376" i="2" s="1"/>
  <c r="D372" i="2"/>
  <c r="D373" i="2" s="1"/>
  <c r="C373" i="2"/>
  <c r="C376" i="2" l="1"/>
  <c r="B376" i="2"/>
  <c r="B377" i="2" s="1"/>
  <c r="A377" i="2"/>
  <c r="A378" i="2" s="1"/>
  <c r="C375" i="2"/>
  <c r="D374" i="2"/>
  <c r="D375" i="2" s="1"/>
  <c r="B376" i="26"/>
  <c r="C376" i="26"/>
  <c r="A377" i="26"/>
  <c r="A378" i="26" s="1"/>
  <c r="D374" i="26"/>
  <c r="D375" i="26" s="1"/>
  <c r="C375" i="26"/>
  <c r="E374" i="26"/>
  <c r="B375" i="26"/>
  <c r="E375" i="26" s="1"/>
  <c r="B378" i="26" l="1"/>
  <c r="C378" i="26"/>
  <c r="A379" i="26"/>
  <c r="A380" i="26" s="1"/>
  <c r="C377" i="26"/>
  <c r="D376" i="26"/>
  <c r="D377" i="26" s="1"/>
  <c r="E376" i="26"/>
  <c r="B377" i="26"/>
  <c r="E377" i="26" s="1"/>
  <c r="C378" i="2"/>
  <c r="B378" i="2"/>
  <c r="B379" i="2" s="1"/>
  <c r="A379" i="2"/>
  <c r="A380" i="2" s="1"/>
  <c r="C377" i="2"/>
  <c r="D376" i="2"/>
  <c r="D377" i="2" s="1"/>
  <c r="D378" i="2" l="1"/>
  <c r="D379" i="2" s="1"/>
  <c r="C379" i="2"/>
  <c r="B380" i="2"/>
  <c r="B381" i="2" s="1"/>
  <c r="C380" i="2"/>
  <c r="A381" i="2"/>
  <c r="A382" i="2" s="1"/>
  <c r="B380" i="26"/>
  <c r="C380" i="26"/>
  <c r="A381" i="26"/>
  <c r="A382" i="26" s="1"/>
  <c r="C379" i="26"/>
  <c r="D378" i="26"/>
  <c r="D379" i="26" s="1"/>
  <c r="B379" i="26"/>
  <c r="E379" i="26" s="1"/>
  <c r="E378" i="26"/>
  <c r="B382" i="26" l="1"/>
  <c r="C382" i="26"/>
  <c r="A383" i="26"/>
  <c r="A384" i="26" s="1"/>
  <c r="B381" i="26"/>
  <c r="E381" i="26" s="1"/>
  <c r="E380" i="26"/>
  <c r="D380" i="2"/>
  <c r="D381" i="2" s="1"/>
  <c r="C381" i="2"/>
  <c r="D380" i="26"/>
  <c r="D381" i="26" s="1"/>
  <c r="C381" i="26"/>
  <c r="C382" i="2"/>
  <c r="B382" i="2"/>
  <c r="B383" i="2" s="1"/>
  <c r="A383" i="2"/>
  <c r="A384" i="2" s="1"/>
  <c r="D382" i="2" l="1"/>
  <c r="D383" i="2" s="1"/>
  <c r="C383" i="2"/>
  <c r="B384" i="2"/>
  <c r="B385" i="2" s="1"/>
  <c r="C384" i="2"/>
  <c r="A385" i="2"/>
  <c r="A386" i="2" s="1"/>
  <c r="B384" i="26"/>
  <c r="C384" i="26"/>
  <c r="A385" i="26"/>
  <c r="A386" i="26" s="1"/>
  <c r="C383" i="26"/>
  <c r="D382" i="26"/>
  <c r="D383" i="26" s="1"/>
  <c r="E382" i="26"/>
  <c r="B383" i="26"/>
  <c r="E383" i="26" s="1"/>
  <c r="B386" i="26" l="1"/>
  <c r="C386" i="26"/>
  <c r="A387" i="26"/>
  <c r="A388" i="26" s="1"/>
  <c r="D384" i="26"/>
  <c r="D385" i="26" s="1"/>
  <c r="C385" i="26"/>
  <c r="D384" i="2"/>
  <c r="D385" i="2" s="1"/>
  <c r="C385" i="2"/>
  <c r="B385" i="26"/>
  <c r="E385" i="26" s="1"/>
  <c r="E384" i="26"/>
  <c r="C386" i="2"/>
  <c r="B386" i="2"/>
  <c r="B387" i="2" s="1"/>
  <c r="A387" i="2"/>
  <c r="A388" i="2" s="1"/>
  <c r="C387" i="2" l="1"/>
  <c r="D386" i="2"/>
  <c r="D387" i="2" s="1"/>
  <c r="B388" i="2"/>
  <c r="B389" i="2" s="1"/>
  <c r="C388" i="2"/>
  <c r="A389" i="2"/>
  <c r="A390" i="2" s="1"/>
  <c r="B388" i="26"/>
  <c r="C388" i="26"/>
  <c r="A389" i="26"/>
  <c r="A390" i="26" s="1"/>
  <c r="D386" i="26"/>
  <c r="D387" i="26" s="1"/>
  <c r="C387" i="26"/>
  <c r="B387" i="26"/>
  <c r="E387" i="26" s="1"/>
  <c r="E386" i="26"/>
  <c r="B390" i="26" l="1"/>
  <c r="C390" i="26"/>
  <c r="A391" i="26"/>
  <c r="A392" i="26" s="1"/>
  <c r="C390" i="2"/>
  <c r="B390" i="2"/>
  <c r="B391" i="2" s="1"/>
  <c r="A391" i="2"/>
  <c r="A392" i="2" s="1"/>
  <c r="E388" i="26"/>
  <c r="B389" i="26"/>
  <c r="E389" i="26" s="1"/>
  <c r="D388" i="2"/>
  <c r="D389" i="2" s="1"/>
  <c r="C389" i="2"/>
  <c r="C389" i="26"/>
  <c r="D388" i="26"/>
  <c r="D389" i="26" s="1"/>
  <c r="D390" i="2" l="1"/>
  <c r="D391" i="2" s="1"/>
  <c r="C391" i="2"/>
  <c r="B392" i="2"/>
  <c r="B393" i="2" s="1"/>
  <c r="C392" i="2"/>
  <c r="A393" i="2"/>
  <c r="A394" i="2" s="1"/>
  <c r="B392" i="26"/>
  <c r="C392" i="26"/>
  <c r="A393" i="26"/>
  <c r="A394" i="26" s="1"/>
  <c r="C391" i="26"/>
  <c r="D390" i="26"/>
  <c r="D391" i="26" s="1"/>
  <c r="B391" i="26"/>
  <c r="E391" i="26" s="1"/>
  <c r="E390" i="26"/>
  <c r="B394" i="26" l="1"/>
  <c r="C394" i="26"/>
  <c r="A395" i="26"/>
  <c r="A396" i="26" s="1"/>
  <c r="C394" i="2"/>
  <c r="B394" i="2"/>
  <c r="B395" i="2" s="1"/>
  <c r="A395" i="2"/>
  <c r="A396" i="2" s="1"/>
  <c r="D392" i="2"/>
  <c r="D393" i="2" s="1"/>
  <c r="C393" i="2"/>
  <c r="C393" i="26"/>
  <c r="D392" i="26"/>
  <c r="D393" i="26" s="1"/>
  <c r="B393" i="26"/>
  <c r="E393" i="26" s="1"/>
  <c r="E392" i="26"/>
  <c r="C396" i="2" l="1"/>
  <c r="B396" i="2"/>
  <c r="B397" i="2" s="1"/>
  <c r="A397" i="2"/>
  <c r="A398" i="2" s="1"/>
  <c r="C395" i="2"/>
  <c r="D394" i="2"/>
  <c r="D395" i="2" s="1"/>
  <c r="B396" i="26"/>
  <c r="C396" i="26"/>
  <c r="A397" i="26"/>
  <c r="A398" i="26" s="1"/>
  <c r="C395" i="26"/>
  <c r="D394" i="26"/>
  <c r="D395" i="26" s="1"/>
  <c r="B395" i="26"/>
  <c r="E395" i="26" s="1"/>
  <c r="E394" i="26"/>
  <c r="B398" i="26" l="1"/>
  <c r="C398" i="26"/>
  <c r="A399" i="26"/>
  <c r="A400" i="26" s="1"/>
  <c r="B397" i="26"/>
  <c r="E397" i="26" s="1"/>
  <c r="E396" i="26"/>
  <c r="D396" i="26"/>
  <c r="D397" i="26" s="1"/>
  <c r="C397" i="26"/>
  <c r="B398" i="2"/>
  <c r="B399" i="2" s="1"/>
  <c r="C398" i="2"/>
  <c r="A399" i="2"/>
  <c r="A400" i="2" s="1"/>
  <c r="C397" i="2"/>
  <c r="D396" i="2"/>
  <c r="D397" i="2" s="1"/>
  <c r="D398" i="2" l="1"/>
  <c r="D399" i="2" s="1"/>
  <c r="C399" i="2"/>
  <c r="B400" i="2"/>
  <c r="B401" i="2" s="1"/>
  <c r="C400" i="2"/>
  <c r="A401" i="2"/>
  <c r="A402" i="2" s="1"/>
  <c r="B400" i="26"/>
  <c r="C400" i="26"/>
  <c r="A401" i="26"/>
  <c r="A402" i="26" s="1"/>
  <c r="C399" i="26"/>
  <c r="D398" i="26"/>
  <c r="D399" i="26" s="1"/>
  <c r="E398" i="26"/>
  <c r="B399" i="26"/>
  <c r="E399" i="26" s="1"/>
  <c r="B401" i="26" l="1"/>
  <c r="E401" i="26" s="1"/>
  <c r="E400" i="26"/>
  <c r="C401" i="2"/>
  <c r="D400" i="2"/>
  <c r="D401" i="2" s="1"/>
  <c r="B402" i="26"/>
  <c r="C402" i="26"/>
  <c r="A403" i="26"/>
  <c r="A404" i="26" s="1"/>
  <c r="C401" i="26"/>
  <c r="D400" i="26"/>
  <c r="D401" i="26" s="1"/>
  <c r="B402" i="2"/>
  <c r="B403" i="2" s="1"/>
  <c r="C402" i="2"/>
  <c r="A403" i="2"/>
  <c r="A404" i="2" s="1"/>
  <c r="B404" i="26" l="1"/>
  <c r="C404" i="26"/>
  <c r="A405" i="26"/>
  <c r="A406" i="26" s="1"/>
  <c r="C403" i="26"/>
  <c r="D402" i="26"/>
  <c r="D403" i="26" s="1"/>
  <c r="C404" i="2"/>
  <c r="B404" i="2"/>
  <c r="B405" i="2" s="1"/>
  <c r="A405" i="2"/>
  <c r="A406" i="2" s="1"/>
  <c r="D402" i="2"/>
  <c r="D403" i="2" s="1"/>
  <c r="C403" i="2"/>
  <c r="B403" i="26"/>
  <c r="E403" i="26" s="1"/>
  <c r="E402" i="26"/>
  <c r="C406" i="2" l="1"/>
  <c r="B406" i="2"/>
  <c r="B407" i="2" s="1"/>
  <c r="A407" i="2"/>
  <c r="A408" i="2" s="1"/>
  <c r="D404" i="2"/>
  <c r="D405" i="2" s="1"/>
  <c r="C405" i="2"/>
  <c r="B406" i="26"/>
  <c r="C406" i="26"/>
  <c r="A407" i="26"/>
  <c r="A408" i="26" s="1"/>
  <c r="C405" i="26"/>
  <c r="D404" i="26"/>
  <c r="D405" i="26" s="1"/>
  <c r="B405" i="26"/>
  <c r="E405" i="26" s="1"/>
  <c r="E404" i="26"/>
  <c r="B408" i="26" l="1"/>
  <c r="C408" i="26"/>
  <c r="A409" i="26"/>
  <c r="A410" i="26" s="1"/>
  <c r="B407" i="26"/>
  <c r="E407" i="26" s="1"/>
  <c r="E406" i="26"/>
  <c r="C407" i="26"/>
  <c r="D406" i="26"/>
  <c r="D407" i="26" s="1"/>
  <c r="B408" i="2"/>
  <c r="B409" i="2" s="1"/>
  <c r="C408" i="2"/>
  <c r="A409" i="2"/>
  <c r="A410" i="2" s="1"/>
  <c r="C407" i="2"/>
  <c r="D406" i="2"/>
  <c r="D407" i="2" s="1"/>
  <c r="C409" i="2" l="1"/>
  <c r="D408" i="2"/>
  <c r="D409" i="2" s="1"/>
  <c r="C410" i="2"/>
  <c r="B410" i="2"/>
  <c r="B411" i="2" s="1"/>
  <c r="A411" i="2"/>
  <c r="A412" i="2" s="1"/>
  <c r="B410" i="26"/>
  <c r="C410" i="26"/>
  <c r="A411" i="26"/>
  <c r="A412" i="26" s="1"/>
  <c r="D408" i="26"/>
  <c r="D409" i="26" s="1"/>
  <c r="C409" i="26"/>
  <c r="E408" i="26"/>
  <c r="B409" i="26"/>
  <c r="E409" i="26" s="1"/>
  <c r="B411" i="26" l="1"/>
  <c r="E411" i="26" s="1"/>
  <c r="E410" i="26"/>
  <c r="D410" i="2"/>
  <c r="D411" i="2" s="1"/>
  <c r="C411" i="2"/>
  <c r="C411" i="26"/>
  <c r="D410" i="26"/>
  <c r="D411" i="26" s="1"/>
  <c r="B412" i="26"/>
  <c r="C412" i="26"/>
  <c r="A413" i="26"/>
  <c r="A414" i="26" s="1"/>
  <c r="B412" i="2"/>
  <c r="B413" i="2" s="1"/>
  <c r="C412" i="2"/>
  <c r="A413" i="2"/>
  <c r="A414" i="2" s="1"/>
  <c r="C413" i="26" l="1"/>
  <c r="D412" i="26"/>
  <c r="D413" i="26" s="1"/>
  <c r="E412" i="26"/>
  <c r="B413" i="26"/>
  <c r="E413" i="26" s="1"/>
  <c r="C414" i="2"/>
  <c r="B414" i="2"/>
  <c r="B415" i="2" s="1"/>
  <c r="A415" i="2"/>
  <c r="A416" i="2" s="1"/>
  <c r="D412" i="2"/>
  <c r="D413" i="2" s="1"/>
  <c r="C413" i="2"/>
  <c r="B414" i="26"/>
  <c r="C414" i="26"/>
  <c r="A415" i="26"/>
  <c r="A416" i="26" s="1"/>
  <c r="B416" i="2" l="1"/>
  <c r="B417" i="2" s="1"/>
  <c r="C416" i="2"/>
  <c r="A417" i="2"/>
  <c r="A418" i="2" s="1"/>
  <c r="D414" i="26"/>
  <c r="D415" i="26" s="1"/>
  <c r="C415" i="26"/>
  <c r="C415" i="2"/>
  <c r="D414" i="2"/>
  <c r="D415" i="2" s="1"/>
  <c r="B416" i="26"/>
  <c r="C416" i="26"/>
  <c r="A417" i="26"/>
  <c r="A418" i="26" s="1"/>
  <c r="B415" i="26"/>
  <c r="E415" i="26" s="1"/>
  <c r="E414" i="26"/>
  <c r="B417" i="26" l="1"/>
  <c r="E417" i="26" s="1"/>
  <c r="E416" i="26"/>
  <c r="B418" i="26"/>
  <c r="C418" i="26"/>
  <c r="A419" i="26"/>
  <c r="A420" i="26" s="1"/>
  <c r="D416" i="26"/>
  <c r="D417" i="26" s="1"/>
  <c r="C417" i="26"/>
  <c r="B418" i="2"/>
  <c r="B419" i="2" s="1"/>
  <c r="C418" i="2"/>
  <c r="A419" i="2"/>
  <c r="A420" i="2" s="1"/>
  <c r="C417" i="2"/>
  <c r="D416" i="2"/>
  <c r="D417" i="2" s="1"/>
  <c r="B420" i="26" l="1"/>
  <c r="C420" i="26"/>
  <c r="A421" i="26"/>
  <c r="A422" i="26" s="1"/>
  <c r="C419" i="26"/>
  <c r="D418" i="26"/>
  <c r="D419" i="26" s="1"/>
  <c r="B419" i="26"/>
  <c r="E419" i="26" s="1"/>
  <c r="E418" i="26"/>
  <c r="B420" i="2"/>
  <c r="B421" i="2" s="1"/>
  <c r="C420" i="2"/>
  <c r="A421" i="2"/>
  <c r="A422" i="2" s="1"/>
  <c r="C419" i="2"/>
  <c r="D418" i="2"/>
  <c r="D419" i="2" s="1"/>
  <c r="C421" i="2" l="1"/>
  <c r="D420" i="2"/>
  <c r="D421" i="2" s="1"/>
  <c r="C422" i="2"/>
  <c r="B422" i="2"/>
  <c r="B423" i="2" s="1"/>
  <c r="A423" i="2"/>
  <c r="A424" i="2" s="1"/>
  <c r="B422" i="26"/>
  <c r="C422" i="26"/>
  <c r="A423" i="26"/>
  <c r="A424" i="26" s="1"/>
  <c r="C421" i="26"/>
  <c r="D420" i="26"/>
  <c r="D421" i="26" s="1"/>
  <c r="B421" i="26"/>
  <c r="E421" i="26" s="1"/>
  <c r="E420" i="26"/>
  <c r="B424" i="26" l="1"/>
  <c r="C424" i="26"/>
  <c r="A425" i="26"/>
  <c r="A426" i="26" s="1"/>
  <c r="B424" i="2"/>
  <c r="B425" i="2" s="1"/>
  <c r="C424" i="2"/>
  <c r="A425" i="2"/>
  <c r="A426" i="2" s="1"/>
  <c r="D422" i="2"/>
  <c r="D423" i="2" s="1"/>
  <c r="C423" i="2"/>
  <c r="B423" i="26"/>
  <c r="E423" i="26" s="1"/>
  <c r="E422" i="26"/>
  <c r="D422" i="26"/>
  <c r="D423" i="26" s="1"/>
  <c r="C423" i="26"/>
  <c r="B426" i="2" l="1"/>
  <c r="B427" i="2" s="1"/>
  <c r="C426" i="2"/>
  <c r="A427" i="2"/>
  <c r="A428" i="2" s="1"/>
  <c r="C425" i="2"/>
  <c r="D424" i="2"/>
  <c r="D425" i="2" s="1"/>
  <c r="B426" i="26"/>
  <c r="C426" i="26"/>
  <c r="A427" i="26"/>
  <c r="A428" i="26" s="1"/>
  <c r="D424" i="26"/>
  <c r="D425" i="26" s="1"/>
  <c r="C425" i="26"/>
  <c r="B425" i="26"/>
  <c r="E425" i="26" s="1"/>
  <c r="E424" i="26"/>
  <c r="B428" i="26" l="1"/>
  <c r="C428" i="26"/>
  <c r="A429" i="26"/>
  <c r="A430" i="26" s="1"/>
  <c r="D426" i="26"/>
  <c r="D427" i="26" s="1"/>
  <c r="C427" i="26"/>
  <c r="B427" i="26"/>
  <c r="E427" i="26" s="1"/>
  <c r="E426" i="26"/>
  <c r="C428" i="2"/>
  <c r="B428" i="2"/>
  <c r="B429" i="2" s="1"/>
  <c r="A429" i="2"/>
  <c r="A430" i="2" s="1"/>
  <c r="C427" i="2"/>
  <c r="D426" i="2"/>
  <c r="D427" i="2" s="1"/>
  <c r="D428" i="2" l="1"/>
  <c r="D429" i="2" s="1"/>
  <c r="C429" i="2"/>
  <c r="C430" i="2"/>
  <c r="B430" i="2"/>
  <c r="B431" i="2" s="1"/>
  <c r="A431" i="2"/>
  <c r="A432" i="2" s="1"/>
  <c r="B430" i="26"/>
  <c r="C430" i="26"/>
  <c r="A431" i="26"/>
  <c r="A432" i="26" s="1"/>
  <c r="C429" i="26"/>
  <c r="D428" i="26"/>
  <c r="D429" i="26" s="1"/>
  <c r="B429" i="26"/>
  <c r="E429" i="26" s="1"/>
  <c r="E428" i="26"/>
  <c r="B432" i="26" l="1"/>
  <c r="C432" i="26"/>
  <c r="A433" i="26"/>
  <c r="A434" i="26" s="1"/>
  <c r="B431" i="26"/>
  <c r="E431" i="26" s="1"/>
  <c r="E430" i="26"/>
  <c r="C431" i="26"/>
  <c r="D430" i="26"/>
  <c r="D431" i="26" s="1"/>
  <c r="B432" i="2"/>
  <c r="B433" i="2" s="1"/>
  <c r="C432" i="2"/>
  <c r="A433" i="2"/>
  <c r="A434" i="2" s="1"/>
  <c r="C431" i="2"/>
  <c r="D430" i="2"/>
  <c r="D431" i="2" s="1"/>
  <c r="C433" i="2" l="1"/>
  <c r="D432" i="2"/>
  <c r="D433" i="2" s="1"/>
  <c r="B434" i="2"/>
  <c r="B435" i="2" s="1"/>
  <c r="C434" i="2"/>
  <c r="A435" i="2"/>
  <c r="A436" i="2" s="1"/>
  <c r="B434" i="26"/>
  <c r="C434" i="26"/>
  <c r="A435" i="26"/>
  <c r="A436" i="26" s="1"/>
  <c r="D432" i="26"/>
  <c r="D433" i="26" s="1"/>
  <c r="C433" i="26"/>
  <c r="E432" i="26"/>
  <c r="B433" i="26"/>
  <c r="E433" i="26" s="1"/>
  <c r="D434" i="26" l="1"/>
  <c r="D435" i="26" s="1"/>
  <c r="C435" i="26"/>
  <c r="C435" i="2"/>
  <c r="D434" i="2"/>
  <c r="D435" i="2" s="1"/>
  <c r="B436" i="26"/>
  <c r="C436" i="26"/>
  <c r="A437" i="26"/>
  <c r="A438" i="26" s="1"/>
  <c r="E434" i="26"/>
  <c r="B435" i="26"/>
  <c r="E435" i="26" s="1"/>
  <c r="C436" i="2"/>
  <c r="B436" i="2"/>
  <c r="B437" i="2" s="1"/>
  <c r="A437" i="2"/>
  <c r="A438" i="2" s="1"/>
  <c r="B438" i="26" l="1"/>
  <c r="C438" i="26"/>
  <c r="A439" i="26"/>
  <c r="A440" i="26" s="1"/>
  <c r="B437" i="26"/>
  <c r="E437" i="26" s="1"/>
  <c r="E436" i="26"/>
  <c r="C437" i="2"/>
  <c r="D436" i="2"/>
  <c r="D437" i="2" s="1"/>
  <c r="C437" i="26"/>
  <c r="D436" i="26"/>
  <c r="D437" i="26" s="1"/>
  <c r="B438" i="2"/>
  <c r="B439" i="2" s="1"/>
  <c r="C438" i="2"/>
  <c r="A439" i="2"/>
  <c r="A440" i="2" s="1"/>
  <c r="B440" i="2" l="1"/>
  <c r="B441" i="2" s="1"/>
  <c r="C440" i="2"/>
  <c r="A441" i="2"/>
  <c r="A442" i="2" s="1"/>
  <c r="D438" i="2"/>
  <c r="D439" i="2" s="1"/>
  <c r="C439" i="2"/>
  <c r="B440" i="26"/>
  <c r="C440" i="26"/>
  <c r="A441" i="26"/>
  <c r="A442" i="26" s="1"/>
  <c r="C439" i="26"/>
  <c r="D438" i="26"/>
  <c r="D439" i="26" s="1"/>
  <c r="B439" i="26"/>
  <c r="E439" i="26" s="1"/>
  <c r="E438" i="26"/>
  <c r="B442" i="26" l="1"/>
  <c r="C442" i="26"/>
  <c r="A443" i="26"/>
  <c r="A444" i="26" s="1"/>
  <c r="E440" i="26"/>
  <c r="B441" i="26"/>
  <c r="E441" i="26" s="1"/>
  <c r="C441" i="26"/>
  <c r="D440" i="26"/>
  <c r="D441" i="26" s="1"/>
  <c r="C442" i="2"/>
  <c r="B442" i="2"/>
  <c r="B443" i="2" s="1"/>
  <c r="A443" i="2"/>
  <c r="A444" i="2" s="1"/>
  <c r="D440" i="2"/>
  <c r="D441" i="2" s="1"/>
  <c r="C441" i="2"/>
  <c r="D442" i="2" l="1"/>
  <c r="D443" i="2" s="1"/>
  <c r="C443" i="2"/>
  <c r="C444" i="2"/>
  <c r="B444" i="2"/>
  <c r="B445" i="2" s="1"/>
  <c r="A445" i="2"/>
  <c r="A446" i="2" s="1"/>
  <c r="B444" i="26"/>
  <c r="C444" i="26"/>
  <c r="A445" i="26"/>
  <c r="A446" i="26" s="1"/>
  <c r="D442" i="26"/>
  <c r="D443" i="26" s="1"/>
  <c r="C443" i="26"/>
  <c r="B443" i="26"/>
  <c r="E443" i="26" s="1"/>
  <c r="E442" i="26"/>
  <c r="C445" i="26" l="1"/>
  <c r="D444" i="26"/>
  <c r="D445" i="26" s="1"/>
  <c r="C446" i="2"/>
  <c r="B446" i="2"/>
  <c r="B447" i="2" s="1"/>
  <c r="A447" i="2"/>
  <c r="A448" i="2" s="1"/>
  <c r="B446" i="26"/>
  <c r="C446" i="26"/>
  <c r="A447" i="26"/>
  <c r="A448" i="26" s="1"/>
  <c r="D444" i="2"/>
  <c r="D445" i="2" s="1"/>
  <c r="C445" i="2"/>
  <c r="E444" i="26"/>
  <c r="B445" i="26"/>
  <c r="E445" i="26" s="1"/>
  <c r="B448" i="26" l="1"/>
  <c r="C448" i="26"/>
  <c r="A449" i="26"/>
  <c r="A450" i="26" s="1"/>
  <c r="C448" i="2"/>
  <c r="A449" i="2"/>
  <c r="A450" i="2" s="1"/>
  <c r="B448" i="2"/>
  <c r="B449" i="2" s="1"/>
  <c r="C447" i="2"/>
  <c r="D446" i="2"/>
  <c r="D447" i="2" s="1"/>
  <c r="C447" i="26"/>
  <c r="D446" i="26"/>
  <c r="D447" i="26" s="1"/>
  <c r="B447" i="26"/>
  <c r="E447" i="26" s="1"/>
  <c r="E446" i="26"/>
  <c r="B450" i="2" l="1"/>
  <c r="B451" i="2" s="1"/>
  <c r="C450" i="2"/>
  <c r="A451" i="2"/>
  <c r="A452" i="2" s="1"/>
  <c r="C449" i="2"/>
  <c r="D448" i="2"/>
  <c r="D449" i="2" s="1"/>
  <c r="B450" i="26"/>
  <c r="C450" i="26"/>
  <c r="A451" i="26"/>
  <c r="A452" i="26" s="1"/>
  <c r="D448" i="26"/>
  <c r="D449" i="26" s="1"/>
  <c r="C449" i="26"/>
  <c r="B449" i="26"/>
  <c r="E449" i="26" s="1"/>
  <c r="E448" i="26"/>
  <c r="B452" i="26" l="1"/>
  <c r="C452" i="26"/>
  <c r="A453" i="26"/>
  <c r="A454" i="26" s="1"/>
  <c r="D450" i="26"/>
  <c r="D451" i="26" s="1"/>
  <c r="C451" i="26"/>
  <c r="B451" i="26"/>
  <c r="E451" i="26" s="1"/>
  <c r="E450" i="26"/>
  <c r="C452" i="2"/>
  <c r="B452" i="2"/>
  <c r="B453" i="2" s="1"/>
  <c r="A453" i="2"/>
  <c r="A454" i="2" s="1"/>
  <c r="D450" i="2"/>
  <c r="D451" i="2" s="1"/>
  <c r="C451" i="2"/>
  <c r="C454" i="2" l="1"/>
  <c r="B454" i="2"/>
  <c r="B455" i="2" s="1"/>
  <c r="A455" i="2"/>
  <c r="A456" i="2" s="1"/>
  <c r="D452" i="2"/>
  <c r="D453" i="2" s="1"/>
  <c r="C453" i="2"/>
  <c r="B454" i="26"/>
  <c r="C454" i="26"/>
  <c r="A455" i="26"/>
  <c r="A456" i="26" s="1"/>
  <c r="C453" i="26"/>
  <c r="D452" i="26"/>
  <c r="D453" i="26" s="1"/>
  <c r="B453" i="26"/>
  <c r="E453" i="26" s="1"/>
  <c r="E452" i="26"/>
  <c r="C455" i="26" l="1"/>
  <c r="D454" i="26"/>
  <c r="D455" i="26" s="1"/>
  <c r="E454" i="26"/>
  <c r="B455" i="26"/>
  <c r="E455" i="26" s="1"/>
  <c r="B456" i="26"/>
  <c r="C456" i="26"/>
  <c r="A457" i="26"/>
  <c r="A458" i="26" s="1"/>
  <c r="C456" i="2"/>
  <c r="B456" i="2"/>
  <c r="B457" i="2" s="1"/>
  <c r="A457" i="2"/>
  <c r="A458" i="2" s="1"/>
  <c r="D454" i="2"/>
  <c r="D455" i="2" s="1"/>
  <c r="C455" i="2"/>
  <c r="C457" i="2" l="1"/>
  <c r="D456" i="2"/>
  <c r="D457" i="2" s="1"/>
  <c r="B458" i="26"/>
  <c r="C458" i="26"/>
  <c r="A459" i="26"/>
  <c r="A460" i="26" s="1"/>
  <c r="D456" i="26"/>
  <c r="D457" i="26" s="1"/>
  <c r="C457" i="26"/>
  <c r="B457" i="26"/>
  <c r="E457" i="26" s="1"/>
  <c r="E456" i="26"/>
  <c r="C458" i="2"/>
  <c r="B458" i="2"/>
  <c r="B459" i="2" s="1"/>
  <c r="A459" i="2"/>
  <c r="A460" i="2" s="1"/>
  <c r="B460" i="2" l="1"/>
  <c r="B461" i="2" s="1"/>
  <c r="C460" i="2"/>
  <c r="A461" i="2"/>
  <c r="A462" i="2" s="1"/>
  <c r="B460" i="26"/>
  <c r="C460" i="26"/>
  <c r="A461" i="26"/>
  <c r="A462" i="26" s="1"/>
  <c r="D458" i="26"/>
  <c r="D459" i="26" s="1"/>
  <c r="C459" i="26"/>
  <c r="C459" i="2"/>
  <c r="D458" i="2"/>
  <c r="D459" i="2" s="1"/>
  <c r="B459" i="26"/>
  <c r="E459" i="26" s="1"/>
  <c r="E458" i="26"/>
  <c r="B462" i="26" l="1"/>
  <c r="C462" i="26"/>
  <c r="A463" i="26"/>
  <c r="A464" i="26" s="1"/>
  <c r="C461" i="26"/>
  <c r="D460" i="26"/>
  <c r="D461" i="26" s="1"/>
  <c r="B461" i="26"/>
  <c r="E461" i="26" s="1"/>
  <c r="E460" i="26"/>
  <c r="B462" i="2"/>
  <c r="B463" i="2" s="1"/>
  <c r="C462" i="2"/>
  <c r="A463" i="2"/>
  <c r="A464" i="2" s="1"/>
  <c r="D460" i="2"/>
  <c r="D461" i="2" s="1"/>
  <c r="C461" i="2"/>
  <c r="C463" i="2" l="1"/>
  <c r="D462" i="2"/>
  <c r="D463" i="2" s="1"/>
  <c r="C464" i="2"/>
  <c r="B464" i="2"/>
  <c r="B465" i="2" s="1"/>
  <c r="A465" i="2"/>
  <c r="A466" i="2" s="1"/>
  <c r="B464" i="26"/>
  <c r="C464" i="26"/>
  <c r="A465" i="26"/>
  <c r="A466" i="26" s="1"/>
  <c r="D462" i="26"/>
  <c r="D463" i="26" s="1"/>
  <c r="C463" i="26"/>
  <c r="B463" i="26"/>
  <c r="E463" i="26" s="1"/>
  <c r="E462" i="26"/>
  <c r="B466" i="26" l="1"/>
  <c r="C466" i="26"/>
  <c r="A467" i="26"/>
  <c r="A468" i="26" s="1"/>
  <c r="C465" i="26"/>
  <c r="D464" i="26"/>
  <c r="D465" i="26" s="1"/>
  <c r="B465" i="26"/>
  <c r="E465" i="26" s="1"/>
  <c r="E464" i="26"/>
  <c r="B466" i="2"/>
  <c r="B467" i="2" s="1"/>
  <c r="C466" i="2"/>
  <c r="A467" i="2"/>
  <c r="A468" i="2" s="1"/>
  <c r="C465" i="2"/>
  <c r="D464" i="2"/>
  <c r="D465" i="2" s="1"/>
  <c r="B468" i="2" l="1"/>
  <c r="B469" i="2" s="1"/>
  <c r="C468" i="2"/>
  <c r="A469" i="2"/>
  <c r="A470" i="2" s="1"/>
  <c r="D466" i="2"/>
  <c r="D467" i="2" s="1"/>
  <c r="C467" i="2"/>
  <c r="B468" i="26"/>
  <c r="C468" i="26"/>
  <c r="A469" i="26"/>
  <c r="A470" i="26" s="1"/>
  <c r="C467" i="26"/>
  <c r="D466" i="26"/>
  <c r="D467" i="26" s="1"/>
  <c r="B467" i="26"/>
  <c r="E467" i="26" s="1"/>
  <c r="E466" i="26"/>
  <c r="B470" i="26" l="1"/>
  <c r="C470" i="26"/>
  <c r="A471" i="26"/>
  <c r="A472" i="26" s="1"/>
  <c r="B469" i="26"/>
  <c r="E469" i="26" s="1"/>
  <c r="E468" i="26"/>
  <c r="D468" i="26"/>
  <c r="D469" i="26" s="1"/>
  <c r="C469" i="26"/>
  <c r="B470" i="2"/>
  <c r="B471" i="2" s="1"/>
  <c r="C470" i="2"/>
  <c r="A471" i="2"/>
  <c r="A472" i="2" s="1"/>
  <c r="D468" i="2"/>
  <c r="D469" i="2" s="1"/>
  <c r="C469" i="2"/>
  <c r="C472" i="2" l="1"/>
  <c r="B472" i="2"/>
  <c r="B473" i="2" s="1"/>
  <c r="A473" i="2"/>
  <c r="A474" i="2" s="1"/>
  <c r="D470" i="2"/>
  <c r="D471" i="2" s="1"/>
  <c r="C471" i="2"/>
  <c r="B472" i="26"/>
  <c r="C472" i="26"/>
  <c r="A473" i="26"/>
  <c r="A474" i="26" s="1"/>
  <c r="D470" i="26"/>
  <c r="D471" i="26" s="1"/>
  <c r="C471" i="26"/>
  <c r="B471" i="26"/>
  <c r="E471" i="26" s="1"/>
  <c r="E470" i="26"/>
  <c r="B474" i="26" l="1"/>
  <c r="C474" i="26"/>
  <c r="A475" i="26"/>
  <c r="A476" i="26" s="1"/>
  <c r="E472" i="26"/>
  <c r="B473" i="26"/>
  <c r="E473" i="26" s="1"/>
  <c r="C473" i="26"/>
  <c r="D472" i="26"/>
  <c r="D473" i="26" s="1"/>
  <c r="B474" i="2"/>
  <c r="B475" i="2" s="1"/>
  <c r="C474" i="2"/>
  <c r="A475" i="2"/>
  <c r="A476" i="2" s="1"/>
  <c r="D472" i="2"/>
  <c r="D473" i="2" s="1"/>
  <c r="C473" i="2"/>
  <c r="D474" i="2" l="1"/>
  <c r="D475" i="2" s="1"/>
  <c r="C475" i="2"/>
  <c r="B476" i="2"/>
  <c r="B477" i="2" s="1"/>
  <c r="C476" i="2"/>
  <c r="A477" i="2"/>
  <c r="A478" i="2" s="1"/>
  <c r="B476" i="26"/>
  <c r="C476" i="26"/>
  <c r="A477" i="26"/>
  <c r="A478" i="26" s="1"/>
  <c r="D474" i="26"/>
  <c r="D475" i="26" s="1"/>
  <c r="C475" i="26"/>
  <c r="B475" i="26"/>
  <c r="E475" i="26" s="1"/>
  <c r="E474" i="26"/>
  <c r="B478" i="26" l="1"/>
  <c r="C478" i="26"/>
  <c r="A479" i="26"/>
  <c r="A480" i="26" s="1"/>
  <c r="C478" i="2"/>
  <c r="B478" i="2"/>
  <c r="B479" i="2" s="1"/>
  <c r="A479" i="2"/>
  <c r="A480" i="2" s="1"/>
  <c r="D476" i="2"/>
  <c r="D477" i="2" s="1"/>
  <c r="C477" i="2"/>
  <c r="E476" i="26"/>
  <c r="B477" i="26"/>
  <c r="E477" i="26" s="1"/>
  <c r="D476" i="26"/>
  <c r="D477" i="26" s="1"/>
  <c r="C477" i="26"/>
  <c r="B480" i="2" l="1"/>
  <c r="B481" i="2" s="1"/>
  <c r="C480" i="2"/>
  <c r="A481" i="2"/>
  <c r="A482" i="2" s="1"/>
  <c r="C479" i="2"/>
  <c r="D478" i="2"/>
  <c r="D479" i="2" s="1"/>
  <c r="B480" i="26"/>
  <c r="C480" i="26"/>
  <c r="A481" i="26"/>
  <c r="A482" i="26" s="1"/>
  <c r="C479" i="26"/>
  <c r="D478" i="26"/>
  <c r="D479" i="26" s="1"/>
  <c r="B479" i="26"/>
  <c r="E479" i="26" s="1"/>
  <c r="E478" i="26"/>
  <c r="B482" i="26" l="1"/>
  <c r="C482" i="26"/>
  <c r="A483" i="26"/>
  <c r="A484" i="26" s="1"/>
  <c r="D480" i="26"/>
  <c r="D481" i="26" s="1"/>
  <c r="C481" i="26"/>
  <c r="B481" i="26"/>
  <c r="E481" i="26" s="1"/>
  <c r="E480" i="26"/>
  <c r="B482" i="2"/>
  <c r="B483" i="2" s="1"/>
  <c r="A483" i="2"/>
  <c r="A484" i="2" s="1"/>
  <c r="C482" i="2"/>
  <c r="D480" i="2"/>
  <c r="D481" i="2" s="1"/>
  <c r="C481" i="2"/>
  <c r="B484" i="2" l="1"/>
  <c r="B485" i="2" s="1"/>
  <c r="C484" i="2"/>
  <c r="A485" i="2"/>
  <c r="A486" i="2" s="1"/>
  <c r="D482" i="2"/>
  <c r="D483" i="2" s="1"/>
  <c r="C483" i="2"/>
  <c r="B484" i="26"/>
  <c r="C484" i="26"/>
  <c r="A485" i="26"/>
  <c r="A486" i="26" s="1"/>
  <c r="D482" i="26"/>
  <c r="D483" i="26" s="1"/>
  <c r="C483" i="26"/>
  <c r="B483" i="26"/>
  <c r="E483" i="26" s="1"/>
  <c r="E482" i="26"/>
  <c r="D484" i="26" l="1"/>
  <c r="D485" i="26" s="1"/>
  <c r="C485" i="26"/>
  <c r="B485" i="26"/>
  <c r="E485" i="26" s="1"/>
  <c r="E484" i="26"/>
  <c r="B486" i="26"/>
  <c r="C486" i="26"/>
  <c r="A487" i="26"/>
  <c r="A488" i="26" s="1"/>
  <c r="B486" i="2"/>
  <c r="B487" i="2" s="1"/>
  <c r="C486" i="2"/>
  <c r="A487" i="2"/>
  <c r="A488" i="2" s="1"/>
  <c r="C485" i="2"/>
  <c r="D484" i="2"/>
  <c r="D485" i="2" s="1"/>
  <c r="E486" i="26" l="1"/>
  <c r="B487" i="26"/>
  <c r="E487" i="26" s="1"/>
  <c r="B488" i="26"/>
  <c r="C488" i="26"/>
  <c r="A489" i="26"/>
  <c r="A490" i="26" s="1"/>
  <c r="D486" i="26"/>
  <c r="D487" i="26" s="1"/>
  <c r="C487" i="26"/>
  <c r="B488" i="2"/>
  <c r="B489" i="2" s="1"/>
  <c r="C488" i="2"/>
  <c r="A489" i="2"/>
  <c r="A490" i="2" s="1"/>
  <c r="D486" i="2"/>
  <c r="D487" i="2" s="1"/>
  <c r="C487" i="2"/>
  <c r="C489" i="26" l="1"/>
  <c r="D488" i="26"/>
  <c r="D489" i="26" s="1"/>
  <c r="B489" i="26"/>
  <c r="E489" i="26" s="1"/>
  <c r="E488" i="26"/>
  <c r="B490" i="26"/>
  <c r="C490" i="26"/>
  <c r="A491" i="26"/>
  <c r="A492" i="26" s="1"/>
  <c r="B490" i="2"/>
  <c r="B491" i="2" s="1"/>
  <c r="C490" i="2"/>
  <c r="A491" i="2"/>
  <c r="A492" i="2" s="1"/>
  <c r="D488" i="2"/>
  <c r="D489" i="2" s="1"/>
  <c r="C489" i="2"/>
  <c r="C491" i="26" l="1"/>
  <c r="D490" i="26"/>
  <c r="D491" i="26" s="1"/>
  <c r="B492" i="26"/>
  <c r="C492" i="26"/>
  <c r="A493" i="26"/>
  <c r="A494" i="26" s="1"/>
  <c r="E490" i="26"/>
  <c r="B491" i="26"/>
  <c r="E491" i="26" s="1"/>
  <c r="C492" i="2"/>
  <c r="B492" i="2"/>
  <c r="B493" i="2" s="1"/>
  <c r="A493" i="2"/>
  <c r="A494" i="2" s="1"/>
  <c r="D490" i="2"/>
  <c r="D491" i="2" s="1"/>
  <c r="C491" i="2"/>
  <c r="D492" i="2" l="1"/>
  <c r="D493" i="2" s="1"/>
  <c r="C493" i="2"/>
  <c r="D492" i="26"/>
  <c r="D493" i="26" s="1"/>
  <c r="C493" i="26"/>
  <c r="B493" i="26"/>
  <c r="E493" i="26" s="1"/>
  <c r="E492" i="26"/>
  <c r="B494" i="26"/>
  <c r="C494" i="26"/>
  <c r="A495" i="26"/>
  <c r="A496" i="26" s="1"/>
  <c r="B494" i="2"/>
  <c r="B495" i="2" s="1"/>
  <c r="C494" i="2"/>
  <c r="A495" i="2"/>
  <c r="A496" i="2" s="1"/>
  <c r="C495" i="26" l="1"/>
  <c r="D494" i="26"/>
  <c r="D495" i="26" s="1"/>
  <c r="B495" i="26"/>
  <c r="E495" i="26" s="1"/>
  <c r="E494" i="26"/>
  <c r="D494" i="2"/>
  <c r="D495" i="2" s="1"/>
  <c r="C495" i="2"/>
  <c r="B496" i="2"/>
  <c r="B497" i="2" s="1"/>
  <c r="C496" i="2"/>
  <c r="A497" i="2"/>
  <c r="A498" i="2" s="1"/>
  <c r="B496" i="26"/>
  <c r="C496" i="26"/>
  <c r="A497" i="26"/>
  <c r="A498" i="26" s="1"/>
  <c r="D496" i="2" l="1"/>
  <c r="D497" i="2" s="1"/>
  <c r="C497" i="2"/>
  <c r="B498" i="26"/>
  <c r="C498" i="26"/>
  <c r="A499" i="26"/>
  <c r="A500" i="26" s="1"/>
  <c r="E496" i="26"/>
  <c r="B497" i="26"/>
  <c r="E497" i="26" s="1"/>
  <c r="C497" i="26"/>
  <c r="D496" i="26"/>
  <c r="D497" i="26" s="1"/>
  <c r="C498" i="2"/>
  <c r="B498" i="2"/>
  <c r="B499" i="2" s="1"/>
  <c r="A499" i="2"/>
  <c r="A500" i="2" s="1"/>
  <c r="C500" i="2" l="1"/>
  <c r="B500" i="2"/>
  <c r="B501" i="2" s="1"/>
  <c r="A501" i="2"/>
  <c r="A502" i="2" s="1"/>
  <c r="B500" i="26"/>
  <c r="C500" i="26"/>
  <c r="A501" i="26"/>
  <c r="A502" i="26" s="1"/>
  <c r="C499" i="26"/>
  <c r="D498" i="26"/>
  <c r="D499" i="26" s="1"/>
  <c r="C499" i="2"/>
  <c r="D498" i="2"/>
  <c r="D499" i="2" s="1"/>
  <c r="B499" i="26"/>
  <c r="E499" i="26" s="1"/>
  <c r="E498" i="26"/>
  <c r="B502" i="26" l="1"/>
  <c r="C502" i="26"/>
  <c r="A503" i="26"/>
  <c r="A504" i="26" s="1"/>
  <c r="C501" i="26"/>
  <c r="D500" i="26"/>
  <c r="D501" i="26" s="1"/>
  <c r="E500" i="26"/>
  <c r="B501" i="26"/>
  <c r="E501" i="26" s="1"/>
  <c r="B502" i="2"/>
  <c r="B503" i="2" s="1"/>
  <c r="C502" i="2"/>
  <c r="A503" i="2"/>
  <c r="A504" i="2" s="1"/>
  <c r="C501" i="2"/>
  <c r="D500" i="2"/>
  <c r="D501" i="2" s="1"/>
  <c r="B504" i="2" l="1"/>
  <c r="B505" i="2" s="1"/>
  <c r="C504" i="2"/>
  <c r="A505" i="2"/>
  <c r="A506" i="2" s="1"/>
  <c r="C503" i="2"/>
  <c r="D502" i="2"/>
  <c r="D503" i="2" s="1"/>
  <c r="B504" i="26"/>
  <c r="C504" i="26"/>
  <c r="A505" i="26"/>
  <c r="A506" i="26" s="1"/>
  <c r="C503" i="26"/>
  <c r="D502" i="26"/>
  <c r="D503" i="26" s="1"/>
  <c r="E502" i="26"/>
  <c r="B503" i="26"/>
  <c r="E503" i="26" s="1"/>
  <c r="B506" i="26" l="1"/>
  <c r="C506" i="26"/>
  <c r="A507" i="26"/>
  <c r="A508" i="26" s="1"/>
  <c r="C505" i="26"/>
  <c r="D504" i="26"/>
  <c r="D505" i="26" s="1"/>
  <c r="E504" i="26"/>
  <c r="B505" i="26"/>
  <c r="E505" i="26" s="1"/>
  <c r="B506" i="2"/>
  <c r="B507" i="2" s="1"/>
  <c r="C506" i="2"/>
  <c r="A507" i="2"/>
  <c r="A508" i="2" s="1"/>
  <c r="D504" i="2"/>
  <c r="D505" i="2" s="1"/>
  <c r="C505" i="2"/>
  <c r="C508" i="2" l="1"/>
  <c r="B508" i="2"/>
  <c r="B509" i="2" s="1"/>
  <c r="A509" i="2"/>
  <c r="A510" i="2" s="1"/>
  <c r="D506" i="2"/>
  <c r="D507" i="2" s="1"/>
  <c r="C507" i="2"/>
  <c r="B508" i="26"/>
  <c r="C508" i="26"/>
  <c r="A509" i="26"/>
  <c r="A510" i="26" s="1"/>
  <c r="D506" i="26"/>
  <c r="D507" i="26" s="1"/>
  <c r="C507" i="26"/>
  <c r="B507" i="26"/>
  <c r="E507" i="26" s="1"/>
  <c r="E506" i="26"/>
  <c r="D508" i="26" l="1"/>
  <c r="D509" i="26" s="1"/>
  <c r="C509" i="26"/>
  <c r="E508" i="26"/>
  <c r="B509" i="26"/>
  <c r="E509" i="26" s="1"/>
  <c r="B510" i="26"/>
  <c r="C510" i="26"/>
  <c r="A511" i="26"/>
  <c r="A512" i="26" s="1"/>
  <c r="C510" i="2"/>
  <c r="B510" i="2"/>
  <c r="B511" i="2" s="1"/>
  <c r="A511" i="2"/>
  <c r="A512" i="2" s="1"/>
  <c r="D508" i="2"/>
  <c r="D509" i="2" s="1"/>
  <c r="C509" i="2"/>
  <c r="D510" i="26" l="1"/>
  <c r="D511" i="26" s="1"/>
  <c r="C511" i="26"/>
  <c r="E510" i="26"/>
  <c r="B511" i="26"/>
  <c r="E511" i="26" s="1"/>
  <c r="D510" i="2"/>
  <c r="D511" i="2" s="1"/>
  <c r="C511" i="2"/>
  <c r="B512" i="26"/>
  <c r="C512" i="26"/>
  <c r="A513" i="26"/>
  <c r="A514" i="26" s="1"/>
  <c r="B512" i="2"/>
  <c r="B513" i="2" s="1"/>
  <c r="C512" i="2"/>
  <c r="A513" i="2"/>
  <c r="A514" i="2" s="1"/>
  <c r="D512" i="26" l="1"/>
  <c r="D513" i="26" s="1"/>
  <c r="C513" i="26"/>
  <c r="B513" i="26"/>
  <c r="E513" i="26" s="1"/>
  <c r="E512" i="26"/>
  <c r="C514" i="2"/>
  <c r="B514" i="2"/>
  <c r="B515" i="2" s="1"/>
  <c r="A515" i="2"/>
  <c r="A516" i="2" s="1"/>
  <c r="D512" i="2"/>
  <c r="D513" i="2" s="1"/>
  <c r="C513" i="2"/>
  <c r="B514" i="26"/>
  <c r="C514" i="26"/>
  <c r="A515" i="26"/>
  <c r="A516" i="26" s="1"/>
  <c r="C516" i="2" l="1"/>
  <c r="B516" i="2"/>
  <c r="B517" i="2" s="1"/>
  <c r="A517" i="2"/>
  <c r="A518" i="2" s="1"/>
  <c r="D514" i="2"/>
  <c r="D515" i="2" s="1"/>
  <c r="C515" i="2"/>
  <c r="D514" i="26"/>
  <c r="D515" i="26" s="1"/>
  <c r="C515" i="26"/>
  <c r="B516" i="26"/>
  <c r="C516" i="26"/>
  <c r="A517" i="26"/>
  <c r="A518" i="26" s="1"/>
  <c r="B515" i="26"/>
  <c r="E515" i="26" s="1"/>
  <c r="E514" i="26"/>
  <c r="B518" i="26" l="1"/>
  <c r="C518" i="26"/>
  <c r="A519" i="26"/>
  <c r="A520" i="26" s="1"/>
  <c r="B517" i="26"/>
  <c r="E517" i="26" s="1"/>
  <c r="E516" i="26"/>
  <c r="D516" i="26"/>
  <c r="D517" i="26" s="1"/>
  <c r="C517" i="26"/>
  <c r="B518" i="2"/>
  <c r="B519" i="2" s="1"/>
  <c r="C518" i="2"/>
  <c r="A519" i="2"/>
  <c r="A520" i="2" s="1"/>
  <c r="D516" i="2"/>
  <c r="D517" i="2" s="1"/>
  <c r="C517" i="2"/>
  <c r="B520" i="2" l="1"/>
  <c r="B521" i="2" s="1"/>
  <c r="C520" i="2"/>
  <c r="A521" i="2"/>
  <c r="A522" i="2" s="1"/>
  <c r="D518" i="2"/>
  <c r="D519" i="2" s="1"/>
  <c r="C519" i="2"/>
  <c r="B520" i="26"/>
  <c r="C520" i="26"/>
  <c r="A521" i="26"/>
  <c r="A522" i="26" s="1"/>
  <c r="D518" i="26"/>
  <c r="D519" i="26" s="1"/>
  <c r="C519" i="26"/>
  <c r="B519" i="26"/>
  <c r="E519" i="26" s="1"/>
  <c r="E518" i="26"/>
  <c r="C521" i="26" l="1"/>
  <c r="D520" i="26"/>
  <c r="D521" i="26" s="1"/>
  <c r="B521" i="26"/>
  <c r="E521" i="26" s="1"/>
  <c r="E520" i="26"/>
  <c r="B522" i="26"/>
  <c r="C522" i="26"/>
  <c r="A523" i="26"/>
  <c r="A524" i="26" s="1"/>
  <c r="B522" i="2"/>
  <c r="B523" i="2" s="1"/>
  <c r="C522" i="2"/>
  <c r="A523" i="2"/>
  <c r="A524" i="2" s="1"/>
  <c r="D520" i="2"/>
  <c r="D521" i="2" s="1"/>
  <c r="C521" i="2"/>
  <c r="D522" i="26" l="1"/>
  <c r="D523" i="26" s="1"/>
  <c r="C523" i="26"/>
  <c r="B524" i="26"/>
  <c r="C524" i="26"/>
  <c r="A525" i="26"/>
  <c r="A526" i="26" s="1"/>
  <c r="E522" i="26"/>
  <c r="B523" i="26"/>
  <c r="E523" i="26" s="1"/>
  <c r="B524" i="2"/>
  <c r="B525" i="2" s="1"/>
  <c r="C524" i="2"/>
  <c r="A525" i="2"/>
  <c r="A526" i="2" s="1"/>
  <c r="C523" i="2"/>
  <c r="D522" i="2"/>
  <c r="D523" i="2" s="1"/>
  <c r="B526" i="26" l="1"/>
  <c r="C526" i="26"/>
  <c r="A527" i="26"/>
  <c r="A528" i="26" s="1"/>
  <c r="B525" i="26"/>
  <c r="E525" i="26" s="1"/>
  <c r="E524" i="26"/>
  <c r="C525" i="26"/>
  <c r="D524" i="26"/>
  <c r="D525" i="26" s="1"/>
  <c r="B526" i="2"/>
  <c r="B527" i="2" s="1"/>
  <c r="C526" i="2"/>
  <c r="A527" i="2"/>
  <c r="A528" i="2" s="1"/>
  <c r="D524" i="2"/>
  <c r="D525" i="2" s="1"/>
  <c r="C525" i="2"/>
  <c r="C528" i="2" l="1"/>
  <c r="B528" i="2"/>
  <c r="B529" i="2" s="1"/>
  <c r="A529" i="2"/>
  <c r="A530" i="2" s="1"/>
  <c r="D526" i="2"/>
  <c r="D527" i="2" s="1"/>
  <c r="C527" i="2"/>
  <c r="B528" i="26"/>
  <c r="C528" i="26"/>
  <c r="A529" i="26"/>
  <c r="A530" i="26" s="1"/>
  <c r="D526" i="26"/>
  <c r="D527" i="26" s="1"/>
  <c r="C527" i="26"/>
  <c r="E526" i="26"/>
  <c r="B527" i="26"/>
  <c r="E527" i="26" s="1"/>
  <c r="C529" i="26" l="1"/>
  <c r="D528" i="26"/>
  <c r="D529" i="26" s="1"/>
  <c r="B530" i="26"/>
  <c r="C530" i="26"/>
  <c r="A531" i="26"/>
  <c r="A532" i="26" s="1"/>
  <c r="E528" i="26"/>
  <c r="B529" i="26"/>
  <c r="E529" i="26" s="1"/>
  <c r="C530" i="2"/>
  <c r="B530" i="2"/>
  <c r="B531" i="2" s="1"/>
  <c r="A531" i="2"/>
  <c r="A532" i="2" s="1"/>
  <c r="C529" i="2"/>
  <c r="D528" i="2"/>
  <c r="D529" i="2" s="1"/>
  <c r="D530" i="2" l="1"/>
  <c r="D531" i="2" s="1"/>
  <c r="C531" i="2"/>
  <c r="C531" i="26"/>
  <c r="D530" i="26"/>
  <c r="D531" i="26" s="1"/>
  <c r="B531" i="26"/>
  <c r="E531" i="26" s="1"/>
  <c r="E530" i="26"/>
  <c r="B532" i="26"/>
  <c r="C532" i="26"/>
  <c r="A533" i="26"/>
  <c r="A534" i="26" s="1"/>
  <c r="B532" i="2"/>
  <c r="B533" i="2" s="1"/>
  <c r="C532" i="2"/>
  <c r="A533" i="2"/>
  <c r="A534" i="2" s="1"/>
  <c r="B533" i="26" l="1"/>
  <c r="E533" i="26" s="1"/>
  <c r="E532" i="26"/>
  <c r="C533" i="26"/>
  <c r="D532" i="26"/>
  <c r="D533" i="26" s="1"/>
  <c r="B534" i="2"/>
  <c r="B535" i="2" s="1"/>
  <c r="C534" i="2"/>
  <c r="A535" i="2"/>
  <c r="A536" i="2" s="1"/>
  <c r="D532" i="2"/>
  <c r="D533" i="2" s="1"/>
  <c r="C533" i="2"/>
  <c r="B534" i="26"/>
  <c r="C534" i="26"/>
  <c r="A535" i="26"/>
  <c r="A536" i="26" s="1"/>
  <c r="B536" i="2" l="1"/>
  <c r="B537" i="2" s="1"/>
  <c r="C536" i="2"/>
  <c r="A537" i="2"/>
  <c r="A538" i="2" s="1"/>
  <c r="C535" i="2"/>
  <c r="D534" i="2"/>
  <c r="D535" i="2" s="1"/>
  <c r="B536" i="26"/>
  <c r="C536" i="26"/>
  <c r="A537" i="26"/>
  <c r="A538" i="26" s="1"/>
  <c r="C535" i="26"/>
  <c r="D534" i="26"/>
  <c r="D535" i="26" s="1"/>
  <c r="B535" i="26"/>
  <c r="E535" i="26" s="1"/>
  <c r="E534" i="26"/>
  <c r="B538" i="26" l="1"/>
  <c r="C538" i="26"/>
  <c r="A539" i="26"/>
  <c r="A540" i="26" s="1"/>
  <c r="C537" i="26"/>
  <c r="D536" i="26"/>
  <c r="D537" i="26" s="1"/>
  <c r="E536" i="26"/>
  <c r="B537" i="26"/>
  <c r="E537" i="26" s="1"/>
  <c r="B538" i="2"/>
  <c r="B539" i="2" s="1"/>
  <c r="C538" i="2"/>
  <c r="A539" i="2"/>
  <c r="A540" i="2" s="1"/>
  <c r="D536" i="2"/>
  <c r="D537" i="2" s="1"/>
  <c r="C537" i="2"/>
  <c r="C540" i="2" l="1"/>
  <c r="B540" i="2"/>
  <c r="B541" i="2" s="1"/>
  <c r="A541" i="2"/>
  <c r="A542" i="2" s="1"/>
  <c r="D538" i="2"/>
  <c r="D539" i="2" s="1"/>
  <c r="C539" i="2"/>
  <c r="B540" i="26"/>
  <c r="C540" i="26"/>
  <c r="A541" i="26"/>
  <c r="A542" i="26" s="1"/>
  <c r="D538" i="26"/>
  <c r="D539" i="26" s="1"/>
  <c r="C539" i="26"/>
  <c r="E538" i="26"/>
  <c r="B539" i="26"/>
  <c r="E539" i="26" s="1"/>
  <c r="C541" i="26" l="1"/>
  <c r="D540" i="26"/>
  <c r="D541" i="26" s="1"/>
  <c r="B542" i="26"/>
  <c r="C542" i="26"/>
  <c r="A543" i="26"/>
  <c r="A544" i="26" s="1"/>
  <c r="E540" i="26"/>
  <c r="B541" i="26"/>
  <c r="E541" i="26" s="1"/>
  <c r="B542" i="2"/>
  <c r="B543" i="2" s="1"/>
  <c r="C542" i="2"/>
  <c r="A543" i="2"/>
  <c r="A544" i="2" s="1"/>
  <c r="D540" i="2"/>
  <c r="D541" i="2" s="1"/>
  <c r="C541" i="2"/>
  <c r="C543" i="26" l="1"/>
  <c r="D542" i="26"/>
  <c r="D543" i="26" s="1"/>
  <c r="B543" i="26"/>
  <c r="E543" i="26" s="1"/>
  <c r="E542" i="26"/>
  <c r="B544" i="26"/>
  <c r="C544" i="26"/>
  <c r="A545" i="26"/>
  <c r="A546" i="26" s="1"/>
  <c r="C544" i="2"/>
  <c r="B544" i="2"/>
  <c r="B545" i="2" s="1"/>
  <c r="A545" i="2"/>
  <c r="A546" i="2" s="1"/>
  <c r="C543" i="2"/>
  <c r="D542" i="2"/>
  <c r="D543" i="2" s="1"/>
  <c r="D544" i="2" l="1"/>
  <c r="D545" i="2" s="1"/>
  <c r="C545" i="2"/>
  <c r="B546" i="26"/>
  <c r="C546" i="26"/>
  <c r="A547" i="26"/>
  <c r="A548" i="26" s="1"/>
  <c r="D544" i="26"/>
  <c r="D545" i="26" s="1"/>
  <c r="C545" i="26"/>
  <c r="B545" i="26"/>
  <c r="E545" i="26" s="1"/>
  <c r="E544" i="26"/>
  <c r="C546" i="2"/>
  <c r="B546" i="2"/>
  <c r="B547" i="2" s="1"/>
  <c r="A547" i="2"/>
  <c r="A548" i="2" s="1"/>
  <c r="C548" i="2" l="1"/>
  <c r="B548" i="2"/>
  <c r="B549" i="2" s="1"/>
  <c r="A549" i="2"/>
  <c r="A550" i="2" s="1"/>
  <c r="B548" i="26"/>
  <c r="C548" i="26"/>
  <c r="A549" i="26"/>
  <c r="A550" i="26" s="1"/>
  <c r="D546" i="26"/>
  <c r="D547" i="26" s="1"/>
  <c r="C547" i="26"/>
  <c r="B547" i="26"/>
  <c r="E547" i="26" s="1"/>
  <c r="E546" i="26"/>
  <c r="C547" i="2"/>
  <c r="D546" i="2"/>
  <c r="D547" i="2" s="1"/>
  <c r="D548" i="26" l="1"/>
  <c r="D549" i="26" s="1"/>
  <c r="C549" i="26"/>
  <c r="B549" i="26"/>
  <c r="E549" i="26" s="1"/>
  <c r="E548" i="26"/>
  <c r="B550" i="26"/>
  <c r="C550" i="26"/>
  <c r="A551" i="26"/>
  <c r="A552" i="26" s="1"/>
  <c r="C550" i="2"/>
  <c r="B550" i="2"/>
  <c r="B551" i="2" s="1"/>
  <c r="A551" i="2"/>
  <c r="A552" i="2" s="1"/>
  <c r="C549" i="2"/>
  <c r="D548" i="2"/>
  <c r="D549" i="2" s="1"/>
  <c r="B552" i="26" l="1"/>
  <c r="C552" i="26"/>
  <c r="A553" i="26"/>
  <c r="A554" i="26" s="1"/>
  <c r="D550" i="2"/>
  <c r="D551" i="2" s="1"/>
  <c r="C551" i="2"/>
  <c r="B551" i="26"/>
  <c r="E551" i="26" s="1"/>
  <c r="E550" i="26"/>
  <c r="D550" i="26"/>
  <c r="D551" i="26" s="1"/>
  <c r="C551" i="26"/>
  <c r="C552" i="2"/>
  <c r="B552" i="2"/>
  <c r="B553" i="2" s="1"/>
  <c r="A553" i="2"/>
  <c r="A554" i="2" s="1"/>
  <c r="D552" i="2" l="1"/>
  <c r="D553" i="2" s="1"/>
  <c r="C553" i="2"/>
  <c r="B554" i="2"/>
  <c r="B555" i="2" s="1"/>
  <c r="C554" i="2"/>
  <c r="A555" i="2"/>
  <c r="A556" i="2" s="1"/>
  <c r="B554" i="26"/>
  <c r="C554" i="26"/>
  <c r="A555" i="26"/>
  <c r="A556" i="26" s="1"/>
  <c r="C553" i="26"/>
  <c r="D552" i="26"/>
  <c r="D553" i="26" s="1"/>
  <c r="B553" i="26"/>
  <c r="E553" i="26" s="1"/>
  <c r="E552" i="26"/>
  <c r="D554" i="26" l="1"/>
  <c r="D555" i="26" s="1"/>
  <c r="C555" i="26"/>
  <c r="B556" i="26"/>
  <c r="C556" i="26"/>
  <c r="A557" i="26"/>
  <c r="A558" i="26" s="1"/>
  <c r="C555" i="2"/>
  <c r="D554" i="2"/>
  <c r="D555" i="2" s="1"/>
  <c r="E554" i="26"/>
  <c r="B555" i="26"/>
  <c r="E555" i="26" s="1"/>
  <c r="B556" i="2"/>
  <c r="B557" i="2" s="1"/>
  <c r="C556" i="2"/>
  <c r="A557" i="2"/>
  <c r="A558" i="2" s="1"/>
  <c r="B558" i="2" l="1"/>
  <c r="B559" i="2" s="1"/>
  <c r="C558" i="2"/>
  <c r="A559" i="2"/>
  <c r="A560" i="2" s="1"/>
  <c r="B558" i="26"/>
  <c r="C558" i="26"/>
  <c r="A559" i="26"/>
  <c r="A560" i="26" s="1"/>
  <c r="D556" i="26"/>
  <c r="D557" i="26" s="1"/>
  <c r="C557" i="26"/>
  <c r="B557" i="26"/>
  <c r="E557" i="26" s="1"/>
  <c r="E556" i="26"/>
  <c r="D556" i="2"/>
  <c r="D557" i="2" s="1"/>
  <c r="C557" i="2"/>
  <c r="C559" i="26" l="1"/>
  <c r="D558" i="26"/>
  <c r="D559" i="26" s="1"/>
  <c r="E558" i="26"/>
  <c r="B559" i="26"/>
  <c r="E559" i="26" s="1"/>
  <c r="B560" i="26"/>
  <c r="C560" i="26"/>
  <c r="A561" i="26"/>
  <c r="A562" i="26" s="1"/>
  <c r="C560" i="2"/>
  <c r="B560" i="2"/>
  <c r="B561" i="2" s="1"/>
  <c r="A561" i="2"/>
  <c r="A562" i="2" s="1"/>
  <c r="D558" i="2"/>
  <c r="D559" i="2" s="1"/>
  <c r="C559" i="2"/>
  <c r="B562" i="26" l="1"/>
  <c r="C562" i="26"/>
  <c r="A563" i="26"/>
  <c r="A564" i="26" s="1"/>
  <c r="C561" i="2"/>
  <c r="D560" i="2"/>
  <c r="D561" i="2" s="1"/>
  <c r="C561" i="26"/>
  <c r="D560" i="26"/>
  <c r="D561" i="26" s="1"/>
  <c r="E560" i="26"/>
  <c r="B561" i="26"/>
  <c r="E561" i="26" s="1"/>
  <c r="C562" i="2"/>
  <c r="B562" i="2"/>
  <c r="B563" i="2" s="1"/>
  <c r="A563" i="2"/>
  <c r="A564" i="2" s="1"/>
  <c r="D562" i="2" l="1"/>
  <c r="D563" i="2" s="1"/>
  <c r="C563" i="2"/>
  <c r="C564" i="2"/>
  <c r="B564" i="2"/>
  <c r="B565" i="2" s="1"/>
  <c r="A565" i="2"/>
  <c r="A566" i="2" s="1"/>
  <c r="B564" i="26"/>
  <c r="C564" i="26"/>
  <c r="A565" i="26"/>
  <c r="A566" i="26" s="1"/>
  <c r="D562" i="26"/>
  <c r="D563" i="26" s="1"/>
  <c r="C563" i="26"/>
  <c r="E562" i="26"/>
  <c r="B563" i="26"/>
  <c r="E563" i="26" s="1"/>
  <c r="B565" i="26" l="1"/>
  <c r="E565" i="26" s="1"/>
  <c r="E564" i="26"/>
  <c r="D564" i="26"/>
  <c r="D565" i="26" s="1"/>
  <c r="C565" i="26"/>
  <c r="B566" i="26"/>
  <c r="C566" i="26"/>
  <c r="A567" i="26"/>
  <c r="A568" i="26" s="1"/>
  <c r="B566" i="2"/>
  <c r="B567" i="2" s="1"/>
  <c r="C566" i="2"/>
  <c r="A567" i="2"/>
  <c r="A568" i="2" s="1"/>
  <c r="C565" i="2"/>
  <c r="D564" i="2"/>
  <c r="D565" i="2" s="1"/>
  <c r="D566" i="26" l="1"/>
  <c r="D567" i="26" s="1"/>
  <c r="C567" i="26"/>
  <c r="B568" i="26"/>
  <c r="C568" i="26"/>
  <c r="A569" i="26"/>
  <c r="A570" i="26" s="1"/>
  <c r="B567" i="26"/>
  <c r="E567" i="26" s="1"/>
  <c r="E566" i="26"/>
  <c r="B568" i="2"/>
  <c r="B569" i="2" s="1"/>
  <c r="C568" i="2"/>
  <c r="A569" i="2"/>
  <c r="A570" i="2" s="1"/>
  <c r="D566" i="2"/>
  <c r="D567" i="2" s="1"/>
  <c r="C567" i="2"/>
  <c r="C569" i="26" l="1"/>
  <c r="D568" i="26"/>
  <c r="D569" i="26" s="1"/>
  <c r="B570" i="26"/>
  <c r="C570" i="26"/>
  <c r="A571" i="26"/>
  <c r="A572" i="26" s="1"/>
  <c r="E568" i="26"/>
  <c r="B569" i="26"/>
  <c r="E569" i="26" s="1"/>
  <c r="C570" i="2"/>
  <c r="B570" i="2"/>
  <c r="B571" i="2" s="1"/>
  <c r="A571" i="2"/>
  <c r="A572" i="2" s="1"/>
  <c r="D568" i="2"/>
  <c r="D569" i="2" s="1"/>
  <c r="C569" i="2"/>
  <c r="C571" i="2" l="1"/>
  <c r="D570" i="2"/>
  <c r="D571" i="2" s="1"/>
  <c r="B572" i="26"/>
  <c r="C572" i="26"/>
  <c r="A573" i="26"/>
  <c r="A574" i="26" s="1"/>
  <c r="C571" i="26"/>
  <c r="D570" i="26"/>
  <c r="D571" i="26" s="1"/>
  <c r="E570" i="26"/>
  <c r="B571" i="26"/>
  <c r="E571" i="26" s="1"/>
  <c r="C572" i="2"/>
  <c r="B572" i="2"/>
  <c r="B573" i="2" s="1"/>
  <c r="A573" i="2"/>
  <c r="A574" i="2" s="1"/>
  <c r="C574" i="2" l="1"/>
  <c r="B574" i="2"/>
  <c r="B575" i="2" s="1"/>
  <c r="A575" i="2"/>
  <c r="A576" i="2" s="1"/>
  <c r="B574" i="26"/>
  <c r="C574" i="26"/>
  <c r="A575" i="26"/>
  <c r="A576" i="26" s="1"/>
  <c r="C573" i="26"/>
  <c r="D572" i="26"/>
  <c r="D573" i="26" s="1"/>
  <c r="D572" i="2"/>
  <c r="D573" i="2" s="1"/>
  <c r="C573" i="2"/>
  <c r="B573" i="26"/>
  <c r="E573" i="26" s="1"/>
  <c r="E572" i="26"/>
  <c r="B576" i="26" l="1"/>
  <c r="C576" i="26"/>
  <c r="A577" i="26"/>
  <c r="A578" i="26" s="1"/>
  <c r="D574" i="26"/>
  <c r="D575" i="26" s="1"/>
  <c r="C575" i="26"/>
  <c r="B575" i="26"/>
  <c r="E575" i="26" s="1"/>
  <c r="E574" i="26"/>
  <c r="C576" i="2"/>
  <c r="B576" i="2"/>
  <c r="B577" i="2" s="1"/>
  <c r="A577" i="2"/>
  <c r="A578" i="2" s="1"/>
  <c r="C575" i="2"/>
  <c r="D574" i="2"/>
  <c r="D575" i="2" s="1"/>
  <c r="C578" i="2" l="1"/>
  <c r="B578" i="2"/>
  <c r="B579" i="2" s="1"/>
  <c r="A579" i="2"/>
  <c r="A580" i="2" s="1"/>
  <c r="D576" i="2"/>
  <c r="D577" i="2" s="1"/>
  <c r="C577" i="2"/>
  <c r="B578" i="26"/>
  <c r="C578" i="26"/>
  <c r="A579" i="26"/>
  <c r="A580" i="26" s="1"/>
  <c r="C577" i="26"/>
  <c r="D576" i="26"/>
  <c r="D577" i="26" s="1"/>
  <c r="B577" i="26"/>
  <c r="E577" i="26" s="1"/>
  <c r="E576" i="26"/>
  <c r="B579" i="26" l="1"/>
  <c r="E579" i="26" s="1"/>
  <c r="E578" i="26"/>
  <c r="B580" i="26"/>
  <c r="C580" i="26"/>
  <c r="A581" i="26"/>
  <c r="A582" i="26" s="1"/>
  <c r="C579" i="26"/>
  <c r="D578" i="26"/>
  <c r="D579" i="26" s="1"/>
  <c r="C580" i="2"/>
  <c r="B580" i="2"/>
  <c r="B581" i="2" s="1"/>
  <c r="A581" i="2"/>
  <c r="A582" i="2" s="1"/>
  <c r="C579" i="2"/>
  <c r="D578" i="2"/>
  <c r="D579" i="2" s="1"/>
  <c r="B582" i="26" l="1"/>
  <c r="C582" i="26"/>
  <c r="A583" i="26"/>
  <c r="A584" i="26" s="1"/>
  <c r="D580" i="26"/>
  <c r="D581" i="26" s="1"/>
  <c r="C581" i="26"/>
  <c r="E580" i="26"/>
  <c r="B581" i="26"/>
  <c r="E581" i="26" s="1"/>
  <c r="C581" i="2"/>
  <c r="D580" i="2"/>
  <c r="D581" i="2" s="1"/>
  <c r="B582" i="2"/>
  <c r="B583" i="2" s="1"/>
  <c r="C582" i="2"/>
  <c r="A583" i="2"/>
  <c r="A584" i="2" s="1"/>
  <c r="B584" i="2" l="1"/>
  <c r="B585" i="2" s="1"/>
  <c r="C584" i="2"/>
  <c r="A585" i="2"/>
  <c r="A586" i="2" s="1"/>
  <c r="C583" i="2"/>
  <c r="D582" i="2"/>
  <c r="D583" i="2" s="1"/>
  <c r="B584" i="26"/>
  <c r="C584" i="26"/>
  <c r="A585" i="26"/>
  <c r="A586" i="26" s="1"/>
  <c r="D582" i="26"/>
  <c r="D583" i="26" s="1"/>
  <c r="C583" i="26"/>
  <c r="E582" i="26"/>
  <c r="B583" i="26"/>
  <c r="E583" i="26" s="1"/>
  <c r="C585" i="26" l="1"/>
  <c r="D584" i="26"/>
  <c r="D585" i="26" s="1"/>
  <c r="B585" i="26"/>
  <c r="E585" i="26" s="1"/>
  <c r="E584" i="26"/>
  <c r="B586" i="26"/>
  <c r="C586" i="26"/>
  <c r="A587" i="26"/>
  <c r="A588" i="26" s="1"/>
  <c r="C586" i="2"/>
  <c r="B586" i="2"/>
  <c r="B587" i="2" s="1"/>
  <c r="A587" i="2"/>
  <c r="A588" i="2" s="1"/>
  <c r="C585" i="2"/>
  <c r="D584" i="2"/>
  <c r="D585" i="2" s="1"/>
  <c r="D586" i="2" l="1"/>
  <c r="D587" i="2" s="1"/>
  <c r="C587" i="2"/>
  <c r="D586" i="26"/>
  <c r="D587" i="26" s="1"/>
  <c r="C587" i="26"/>
  <c r="B588" i="26"/>
  <c r="C588" i="26"/>
  <c r="A589" i="26"/>
  <c r="A590" i="26" s="1"/>
  <c r="E586" i="26"/>
  <c r="B587" i="26"/>
  <c r="E587" i="26" s="1"/>
  <c r="B588" i="2"/>
  <c r="B589" i="2" s="1"/>
  <c r="C588" i="2"/>
  <c r="A589" i="2"/>
  <c r="A590" i="2" s="1"/>
  <c r="B590" i="26" l="1"/>
  <c r="C590" i="26"/>
  <c r="A591" i="26"/>
  <c r="A592" i="26" s="1"/>
  <c r="B589" i="26"/>
  <c r="E589" i="26" s="1"/>
  <c r="E588" i="26"/>
  <c r="C590" i="2"/>
  <c r="B590" i="2"/>
  <c r="B591" i="2" s="1"/>
  <c r="A591" i="2"/>
  <c r="A592" i="2" s="1"/>
  <c r="C589" i="2"/>
  <c r="D588" i="2"/>
  <c r="D589" i="2" s="1"/>
  <c r="C589" i="26"/>
  <c r="D588" i="26"/>
  <c r="D589" i="26" s="1"/>
  <c r="C592" i="2" l="1"/>
  <c r="B592" i="2"/>
  <c r="B593" i="2" s="1"/>
  <c r="A593" i="2"/>
  <c r="A594" i="2" s="1"/>
  <c r="D590" i="2"/>
  <c r="D591" i="2" s="1"/>
  <c r="C591" i="2"/>
  <c r="B592" i="26"/>
  <c r="C592" i="26"/>
  <c r="A593" i="26"/>
  <c r="A594" i="26" s="1"/>
  <c r="C591" i="26"/>
  <c r="D590" i="26"/>
  <c r="D591" i="26" s="1"/>
  <c r="E590" i="26"/>
  <c r="B591" i="26"/>
  <c r="E591" i="26" s="1"/>
  <c r="B594" i="26" l="1"/>
  <c r="C594" i="26"/>
  <c r="A595" i="26"/>
  <c r="A596" i="26" s="1"/>
  <c r="C593" i="26"/>
  <c r="D592" i="26"/>
  <c r="D593" i="26" s="1"/>
  <c r="E592" i="26"/>
  <c r="B593" i="26"/>
  <c r="E593" i="26" s="1"/>
  <c r="C594" i="2"/>
  <c r="B594" i="2"/>
  <c r="B595" i="2" s="1"/>
  <c r="A595" i="2"/>
  <c r="A596" i="2" s="1"/>
  <c r="C593" i="2"/>
  <c r="D592" i="2"/>
  <c r="D593" i="2" s="1"/>
  <c r="C595" i="2" l="1"/>
  <c r="D594" i="2"/>
  <c r="D595" i="2" s="1"/>
  <c r="C596" i="2"/>
  <c r="B596" i="2"/>
  <c r="B597" i="2" s="1"/>
  <c r="A597" i="2"/>
  <c r="A598" i="2" s="1"/>
  <c r="B596" i="26"/>
  <c r="C596" i="26"/>
  <c r="A597" i="26"/>
  <c r="A598" i="26" s="1"/>
  <c r="C595" i="26"/>
  <c r="D594" i="26"/>
  <c r="D595" i="26" s="1"/>
  <c r="B595" i="26"/>
  <c r="E595" i="26" s="1"/>
  <c r="E594" i="26"/>
  <c r="C597" i="26" l="1"/>
  <c r="D596" i="26"/>
  <c r="D597" i="26" s="1"/>
  <c r="B598" i="2"/>
  <c r="B599" i="2" s="1"/>
  <c r="C598" i="2"/>
  <c r="A599" i="2"/>
  <c r="A600" i="2" s="1"/>
  <c r="B598" i="26"/>
  <c r="A599" i="26"/>
  <c r="A600" i="26" s="1"/>
  <c r="C598" i="26"/>
  <c r="B597" i="26"/>
  <c r="E597" i="26" s="1"/>
  <c r="E596" i="26"/>
  <c r="D596" i="2"/>
  <c r="D597" i="2" s="1"/>
  <c r="C597" i="2"/>
  <c r="C599" i="26" l="1"/>
  <c r="D598" i="26"/>
  <c r="D599" i="26" s="1"/>
  <c r="B600" i="2"/>
  <c r="B601" i="2" s="1"/>
  <c r="C600" i="2"/>
  <c r="A601" i="2"/>
  <c r="A602" i="2" s="1"/>
  <c r="C599" i="2"/>
  <c r="D598" i="2"/>
  <c r="D599" i="2" s="1"/>
  <c r="B600" i="26"/>
  <c r="C600" i="26"/>
  <c r="A601" i="26"/>
  <c r="A602" i="26" s="1"/>
  <c r="B599" i="26"/>
  <c r="E599" i="26" s="1"/>
  <c r="E598" i="26"/>
  <c r="E600" i="26" l="1"/>
  <c r="B601" i="26"/>
  <c r="E601" i="26" s="1"/>
  <c r="B602" i="2"/>
  <c r="B603" i="2" s="1"/>
  <c r="A603" i="2"/>
  <c r="A604" i="2" s="1"/>
  <c r="C602" i="2"/>
  <c r="C601" i="2"/>
  <c r="D600" i="2"/>
  <c r="D601" i="2" s="1"/>
  <c r="B602" i="26"/>
  <c r="C602" i="26"/>
  <c r="A603" i="26"/>
  <c r="A604" i="26" s="1"/>
  <c r="D600" i="26"/>
  <c r="D601" i="26" s="1"/>
  <c r="C601" i="26"/>
  <c r="C603" i="2" l="1"/>
  <c r="D602" i="2"/>
  <c r="D603" i="2" s="1"/>
  <c r="B603" i="26"/>
  <c r="E603" i="26" s="1"/>
  <c r="E602" i="26"/>
  <c r="B604" i="2"/>
  <c r="B605" i="2" s="1"/>
  <c r="C604" i="2"/>
  <c r="A605" i="2"/>
  <c r="A606" i="2" s="1"/>
  <c r="B604" i="26"/>
  <c r="C604" i="26"/>
  <c r="A605" i="26"/>
  <c r="A606" i="26" s="1"/>
  <c r="C603" i="26"/>
  <c r="D602" i="26"/>
  <c r="D603" i="26" s="1"/>
  <c r="B605" i="26" l="1"/>
  <c r="E605" i="26" s="1"/>
  <c r="E604" i="26"/>
  <c r="D604" i="2"/>
  <c r="D605" i="2" s="1"/>
  <c r="C605" i="2"/>
  <c r="B606" i="2"/>
  <c r="B607" i="2" s="1"/>
  <c r="C606" i="2"/>
  <c r="A607" i="2"/>
  <c r="A608" i="2" s="1"/>
  <c r="B606" i="26"/>
  <c r="C606" i="26"/>
  <c r="A607" i="26"/>
  <c r="A608" i="26" s="1"/>
  <c r="C605" i="26"/>
  <c r="D604" i="26"/>
  <c r="D605" i="26" s="1"/>
  <c r="B607" i="26" l="1"/>
  <c r="E607" i="26" s="1"/>
  <c r="E606" i="26"/>
  <c r="B608" i="2"/>
  <c r="B609" i="2" s="1"/>
  <c r="C608" i="2"/>
  <c r="A609" i="2"/>
  <c r="A610" i="2" s="1"/>
  <c r="D606" i="2"/>
  <c r="D607" i="2" s="1"/>
  <c r="C607" i="2"/>
  <c r="B608" i="26"/>
  <c r="C608" i="26"/>
  <c r="A609" i="26"/>
  <c r="A610" i="26" s="1"/>
  <c r="D606" i="26"/>
  <c r="D607" i="26" s="1"/>
  <c r="C607" i="26"/>
  <c r="B609" i="26" l="1"/>
  <c r="E609" i="26" s="1"/>
  <c r="E608" i="26"/>
  <c r="C609" i="2"/>
  <c r="D608" i="2"/>
  <c r="D609" i="2" s="1"/>
  <c r="C610" i="2"/>
  <c r="B610" i="2"/>
  <c r="B611" i="2" s="1"/>
  <c r="A611" i="2"/>
  <c r="A612" i="2" s="1"/>
  <c r="B610" i="26"/>
  <c r="C610" i="26"/>
  <c r="A611" i="26"/>
  <c r="A612" i="26" s="1"/>
  <c r="D608" i="26"/>
  <c r="D609" i="26" s="1"/>
  <c r="C609" i="26"/>
  <c r="C611" i="2" l="1"/>
  <c r="D610" i="2"/>
  <c r="D611" i="2" s="1"/>
  <c r="C612" i="2"/>
  <c r="B612" i="2"/>
  <c r="B613" i="2" s="1"/>
  <c r="A613" i="2"/>
  <c r="A614" i="2" s="1"/>
  <c r="B611" i="26"/>
  <c r="E611" i="26" s="1"/>
  <c r="E610" i="26"/>
  <c r="B612" i="26"/>
  <c r="C612" i="26"/>
  <c r="A613" i="26"/>
  <c r="A614" i="26" s="1"/>
  <c r="C611" i="26"/>
  <c r="D610" i="26"/>
  <c r="D611" i="26" s="1"/>
  <c r="B613" i="26" l="1"/>
  <c r="E613" i="26" s="1"/>
  <c r="E612" i="26"/>
  <c r="D612" i="2"/>
  <c r="D613" i="2" s="1"/>
  <c r="C613" i="2"/>
  <c r="C614" i="2"/>
  <c r="B614" i="2"/>
  <c r="B615" i="2" s="1"/>
  <c r="A615" i="2"/>
  <c r="A616" i="2" s="1"/>
  <c r="B614" i="26"/>
  <c r="C614" i="26"/>
  <c r="A615" i="26"/>
  <c r="A616" i="26" s="1"/>
  <c r="C613" i="26"/>
  <c r="D612" i="26"/>
  <c r="D613" i="26" s="1"/>
  <c r="B616" i="2" l="1"/>
  <c r="B617" i="2" s="1"/>
  <c r="C616" i="2"/>
  <c r="A617" i="2"/>
  <c r="A618" i="2" s="1"/>
  <c r="E614" i="26"/>
  <c r="B615" i="26"/>
  <c r="E615" i="26" s="1"/>
  <c r="C615" i="2"/>
  <c r="D614" i="2"/>
  <c r="D615" i="2" s="1"/>
  <c r="B616" i="26"/>
  <c r="C616" i="26"/>
  <c r="A617" i="26"/>
  <c r="A618" i="26" s="1"/>
  <c r="D614" i="26"/>
  <c r="D615" i="26" s="1"/>
  <c r="C615" i="26"/>
  <c r="B617" i="26" l="1"/>
  <c r="E617" i="26" s="1"/>
  <c r="E616" i="26"/>
  <c r="B618" i="26"/>
  <c r="C618" i="26"/>
  <c r="A619" i="26"/>
  <c r="A620" i="26" s="1"/>
  <c r="C617" i="26"/>
  <c r="D616" i="26"/>
  <c r="D617" i="26" s="1"/>
  <c r="C618" i="2"/>
  <c r="B618" i="2"/>
  <c r="B619" i="2" s="1"/>
  <c r="A619" i="2"/>
  <c r="A620" i="2" s="1"/>
  <c r="D616" i="2"/>
  <c r="D617" i="2" s="1"/>
  <c r="C617" i="2"/>
  <c r="D618" i="2" l="1"/>
  <c r="D619" i="2" s="1"/>
  <c r="C619" i="2"/>
  <c r="B620" i="26"/>
  <c r="C620" i="26"/>
  <c r="A621" i="26"/>
  <c r="A622" i="26" s="1"/>
  <c r="D618" i="26"/>
  <c r="D619" i="26" s="1"/>
  <c r="C619" i="26"/>
  <c r="B619" i="26"/>
  <c r="E619" i="26" s="1"/>
  <c r="E618" i="26"/>
  <c r="B620" i="2"/>
  <c r="B621" i="2" s="1"/>
  <c r="C620" i="2"/>
  <c r="A621" i="2"/>
  <c r="A622" i="2" s="1"/>
  <c r="B622" i="2" l="1"/>
  <c r="B623" i="2" s="1"/>
  <c r="C622" i="2"/>
  <c r="A623" i="2"/>
  <c r="A624" i="2" s="1"/>
  <c r="B622" i="26"/>
  <c r="C622" i="26"/>
  <c r="A623" i="26"/>
  <c r="A624" i="26" s="1"/>
  <c r="C621" i="26"/>
  <c r="D620" i="26"/>
  <c r="D621" i="26" s="1"/>
  <c r="C621" i="2"/>
  <c r="D620" i="2"/>
  <c r="D621" i="2" s="1"/>
  <c r="B621" i="26"/>
  <c r="E621" i="26" s="1"/>
  <c r="E620" i="26"/>
  <c r="B624" i="26" l="1"/>
  <c r="C624" i="26"/>
  <c r="A625" i="26"/>
  <c r="A626" i="26" s="1"/>
  <c r="C623" i="26"/>
  <c r="D622" i="26"/>
  <c r="D623" i="26" s="1"/>
  <c r="B623" i="26"/>
  <c r="E623" i="26" s="1"/>
  <c r="E622" i="26"/>
  <c r="B624" i="2"/>
  <c r="B625" i="2" s="1"/>
  <c r="C624" i="2"/>
  <c r="A625" i="2"/>
  <c r="A626" i="2" s="1"/>
  <c r="C623" i="2"/>
  <c r="D622" i="2"/>
  <c r="D623" i="2" s="1"/>
  <c r="C625" i="2" l="1"/>
  <c r="D624" i="2"/>
  <c r="D625" i="2" s="1"/>
  <c r="C626" i="2"/>
  <c r="B626" i="2"/>
  <c r="B627" i="2" s="1"/>
  <c r="A627" i="2"/>
  <c r="A628" i="2" s="1"/>
  <c r="B626" i="26"/>
  <c r="C626" i="26"/>
  <c r="A627" i="26"/>
  <c r="A628" i="26" s="1"/>
  <c r="C625" i="26"/>
  <c r="D624" i="26"/>
  <c r="D625" i="26" s="1"/>
  <c r="B625" i="26"/>
  <c r="E625" i="26" s="1"/>
  <c r="E624" i="26"/>
  <c r="B628" i="26" l="1"/>
  <c r="A629" i="26"/>
  <c r="A630" i="26" s="1"/>
  <c r="C628" i="26"/>
  <c r="C627" i="26"/>
  <c r="D626" i="26"/>
  <c r="D627" i="26" s="1"/>
  <c r="B627" i="26"/>
  <c r="E627" i="26" s="1"/>
  <c r="E626" i="26"/>
  <c r="B628" i="2"/>
  <c r="B629" i="2" s="1"/>
  <c r="C628" i="2"/>
  <c r="A629" i="2"/>
  <c r="A630" i="2" s="1"/>
  <c r="D626" i="2"/>
  <c r="D627" i="2" s="1"/>
  <c r="C627" i="2"/>
  <c r="C629" i="2" l="1"/>
  <c r="D628" i="2"/>
  <c r="D629" i="2" s="1"/>
  <c r="C629" i="26"/>
  <c r="D628" i="26"/>
  <c r="D629" i="26" s="1"/>
  <c r="C630" i="2"/>
  <c r="B630" i="2"/>
  <c r="B631" i="2" s="1"/>
  <c r="A631" i="2"/>
  <c r="A632" i="2" s="1"/>
  <c r="B630" i="26"/>
  <c r="C630" i="26"/>
  <c r="A631" i="26"/>
  <c r="A632" i="26" s="1"/>
  <c r="B629" i="26"/>
  <c r="E629" i="26" s="1"/>
  <c r="E628" i="26"/>
  <c r="E630" i="26" l="1"/>
  <c r="B631" i="26"/>
  <c r="E631" i="26" s="1"/>
  <c r="D630" i="2"/>
  <c r="D631" i="2" s="1"/>
  <c r="C631" i="2"/>
  <c r="B632" i="2"/>
  <c r="B633" i="2" s="1"/>
  <c r="A633" i="2"/>
  <c r="A634" i="2" s="1"/>
  <c r="C632" i="2"/>
  <c r="B632" i="26"/>
  <c r="C632" i="26"/>
  <c r="A633" i="26"/>
  <c r="A634" i="26" s="1"/>
  <c r="C631" i="26"/>
  <c r="D630" i="26"/>
  <c r="D631" i="26" s="1"/>
  <c r="E632" i="26" l="1"/>
  <c r="B633" i="26"/>
  <c r="E633" i="26" s="1"/>
  <c r="C633" i="2"/>
  <c r="D632" i="2"/>
  <c r="D633" i="2" s="1"/>
  <c r="C634" i="2"/>
  <c r="B634" i="2"/>
  <c r="B635" i="2" s="1"/>
  <c r="A635" i="2"/>
  <c r="A636" i="2" s="1"/>
  <c r="B634" i="26"/>
  <c r="C634" i="26"/>
  <c r="A635" i="26"/>
  <c r="A636" i="26" s="1"/>
  <c r="C633" i="26"/>
  <c r="D632" i="26"/>
  <c r="D633" i="26" s="1"/>
  <c r="B635" i="26" l="1"/>
  <c r="E635" i="26" s="1"/>
  <c r="E634" i="26"/>
  <c r="B636" i="2"/>
  <c r="B637" i="2" s="1"/>
  <c r="C636" i="2"/>
  <c r="A637" i="2"/>
  <c r="A638" i="2" s="1"/>
  <c r="C635" i="2"/>
  <c r="D634" i="2"/>
  <c r="D635" i="2" s="1"/>
  <c r="B636" i="26"/>
  <c r="C636" i="26"/>
  <c r="A637" i="26"/>
  <c r="A638" i="26" s="1"/>
  <c r="C635" i="26"/>
  <c r="D634" i="26"/>
  <c r="D635" i="26" s="1"/>
  <c r="B637" i="26" l="1"/>
  <c r="E637" i="26" s="1"/>
  <c r="E636" i="26"/>
  <c r="D636" i="2"/>
  <c r="D637" i="2" s="1"/>
  <c r="C637" i="2"/>
  <c r="C638" i="2"/>
  <c r="B638" i="2"/>
  <c r="B639" i="2" s="1"/>
  <c r="A639" i="2"/>
  <c r="A640" i="2" s="1"/>
  <c r="B638" i="26"/>
  <c r="C638" i="26"/>
  <c r="A639" i="26"/>
  <c r="A640" i="26" s="1"/>
  <c r="C637" i="26"/>
  <c r="D636" i="26"/>
  <c r="D637" i="26" s="1"/>
  <c r="C639" i="2" l="1"/>
  <c r="D638" i="2"/>
  <c r="D639" i="2" s="1"/>
  <c r="E638" i="26"/>
  <c r="B639" i="26"/>
  <c r="E639" i="26" s="1"/>
  <c r="B640" i="2"/>
  <c r="B641" i="2" s="1"/>
  <c r="C640" i="2"/>
  <c r="A641" i="2"/>
  <c r="A642" i="2" s="1"/>
  <c r="B640" i="26"/>
  <c r="C640" i="26"/>
  <c r="A641" i="26"/>
  <c r="A642" i="26" s="1"/>
  <c r="D638" i="26"/>
  <c r="D639" i="26" s="1"/>
  <c r="C639" i="26"/>
  <c r="B641" i="26" l="1"/>
  <c r="E641" i="26" s="1"/>
  <c r="E640" i="26"/>
  <c r="C642" i="2"/>
  <c r="A643" i="2"/>
  <c r="A644" i="2" s="1"/>
  <c r="B642" i="2"/>
  <c r="B643" i="2" s="1"/>
  <c r="C641" i="2"/>
  <c r="D640" i="2"/>
  <c r="D641" i="2" s="1"/>
  <c r="B642" i="26"/>
  <c r="C642" i="26"/>
  <c r="A643" i="26"/>
  <c r="A644" i="26" s="1"/>
  <c r="C641" i="26"/>
  <c r="D640" i="26"/>
  <c r="D641" i="26" s="1"/>
  <c r="B643" i="26" l="1"/>
  <c r="E643" i="26" s="1"/>
  <c r="E642" i="26"/>
  <c r="B644" i="2"/>
  <c r="B645" i="2" s="1"/>
  <c r="C644" i="2"/>
  <c r="A645" i="2"/>
  <c r="A646" i="2" s="1"/>
  <c r="C643" i="2"/>
  <c r="D642" i="2"/>
  <c r="D643" i="2" s="1"/>
  <c r="B644" i="26"/>
  <c r="C644" i="26"/>
  <c r="A645" i="26"/>
  <c r="A646" i="26" s="1"/>
  <c r="D642" i="26"/>
  <c r="D643" i="26" s="1"/>
  <c r="C643" i="26"/>
  <c r="E644" i="26" l="1"/>
  <c r="B645" i="26"/>
  <c r="E645" i="26" s="1"/>
  <c r="D644" i="2"/>
  <c r="D645" i="2" s="1"/>
  <c r="C645" i="2"/>
  <c r="B646" i="2"/>
  <c r="B647" i="2" s="1"/>
  <c r="C646" i="2"/>
  <c r="A647" i="2"/>
  <c r="A648" i="2" s="1"/>
  <c r="B646" i="26"/>
  <c r="C646" i="26"/>
  <c r="A647" i="26"/>
  <c r="A648" i="26" s="1"/>
  <c r="C645" i="26"/>
  <c r="D644" i="26"/>
  <c r="D645" i="26" s="1"/>
  <c r="B647" i="26" l="1"/>
  <c r="E647" i="26" s="1"/>
  <c r="E646" i="26"/>
  <c r="D646" i="2"/>
  <c r="D647" i="2" s="1"/>
  <c r="C647" i="2"/>
  <c r="B648" i="2"/>
  <c r="B649" i="2" s="1"/>
  <c r="C648" i="2"/>
  <c r="A649" i="2"/>
  <c r="A650" i="2" s="1"/>
  <c r="B648" i="26"/>
  <c r="C648" i="26"/>
  <c r="A649" i="26"/>
  <c r="A650" i="26" s="1"/>
  <c r="D646" i="26"/>
  <c r="D647" i="26" s="1"/>
  <c r="C647" i="26"/>
  <c r="B649" i="26" l="1"/>
  <c r="E649" i="26" s="1"/>
  <c r="E648" i="26"/>
  <c r="C650" i="2"/>
  <c r="B650" i="2"/>
  <c r="B651" i="2" s="1"/>
  <c r="A651" i="2"/>
  <c r="A652" i="2" s="1"/>
  <c r="D648" i="2"/>
  <c r="D649" i="2" s="1"/>
  <c r="C649" i="2"/>
  <c r="B650" i="26"/>
  <c r="C650" i="26"/>
  <c r="A651" i="26"/>
  <c r="A652" i="26" s="1"/>
  <c r="C649" i="26"/>
  <c r="D648" i="26"/>
  <c r="D649" i="26" s="1"/>
  <c r="B651" i="26" l="1"/>
  <c r="E651" i="26" s="1"/>
  <c r="E650" i="26"/>
  <c r="B652" i="2"/>
  <c r="B653" i="2" s="1"/>
  <c r="C652" i="2"/>
  <c r="A653" i="2"/>
  <c r="A654" i="2" s="1"/>
  <c r="C651" i="2"/>
  <c r="D650" i="2"/>
  <c r="D651" i="2" s="1"/>
  <c r="B652" i="26"/>
  <c r="C652" i="26"/>
  <c r="A653" i="26"/>
  <c r="A654" i="26" s="1"/>
  <c r="C651" i="26"/>
  <c r="D650" i="26"/>
  <c r="D651" i="26" s="1"/>
  <c r="B653" i="26" l="1"/>
  <c r="E653" i="26" s="1"/>
  <c r="E652" i="26"/>
  <c r="D652" i="2"/>
  <c r="D653" i="2" s="1"/>
  <c r="C653" i="2"/>
  <c r="B654" i="2"/>
  <c r="B655" i="2" s="1"/>
  <c r="C654" i="2"/>
  <c r="A655" i="2"/>
  <c r="A656" i="2" s="1"/>
  <c r="B654" i="26"/>
  <c r="C654" i="26"/>
  <c r="A655" i="26"/>
  <c r="A656" i="26" s="1"/>
  <c r="D652" i="26"/>
  <c r="D653" i="26" s="1"/>
  <c r="C653" i="26"/>
  <c r="B656" i="2" l="1"/>
  <c r="B657" i="2" s="1"/>
  <c r="C656" i="2"/>
  <c r="A657" i="2"/>
  <c r="A658" i="2" s="1"/>
  <c r="E654" i="26"/>
  <c r="B655" i="26"/>
  <c r="E655" i="26" s="1"/>
  <c r="C655" i="2"/>
  <c r="D654" i="2"/>
  <c r="D655" i="2" s="1"/>
  <c r="B656" i="26"/>
  <c r="C656" i="26"/>
  <c r="A657" i="26"/>
  <c r="A658" i="26" s="1"/>
  <c r="C655" i="26"/>
  <c r="D654" i="26"/>
  <c r="D655" i="26" s="1"/>
  <c r="B658" i="26" l="1"/>
  <c r="C658" i="26"/>
  <c r="A659" i="26"/>
  <c r="A660" i="26" s="1"/>
  <c r="D656" i="26"/>
  <c r="D657" i="26" s="1"/>
  <c r="C657" i="26"/>
  <c r="B657" i="26"/>
  <c r="E657" i="26" s="1"/>
  <c r="E656" i="26"/>
  <c r="B658" i="2"/>
  <c r="B659" i="2" s="1"/>
  <c r="C658" i="2"/>
  <c r="A659" i="2"/>
  <c r="A660" i="2" s="1"/>
  <c r="C657" i="2"/>
  <c r="D656" i="2"/>
  <c r="D657" i="2" s="1"/>
  <c r="C659" i="2" l="1"/>
  <c r="D658" i="2"/>
  <c r="D659" i="2" s="1"/>
  <c r="C660" i="2"/>
  <c r="B660" i="2"/>
  <c r="B661" i="2" s="1"/>
  <c r="A661" i="2"/>
  <c r="A662" i="2" s="1"/>
  <c r="B660" i="26"/>
  <c r="C660" i="26"/>
  <c r="A661" i="26"/>
  <c r="A662" i="26" s="1"/>
  <c r="D658" i="26"/>
  <c r="D659" i="26" s="1"/>
  <c r="C659" i="26"/>
  <c r="B659" i="26"/>
  <c r="E659" i="26" s="1"/>
  <c r="E658" i="26"/>
  <c r="B662" i="26" l="1"/>
  <c r="C662" i="26"/>
  <c r="A663" i="26"/>
  <c r="A664" i="26" s="1"/>
  <c r="D660" i="26"/>
  <c r="D661" i="26" s="1"/>
  <c r="C661" i="26"/>
  <c r="B661" i="26"/>
  <c r="E661" i="26" s="1"/>
  <c r="E660" i="26"/>
  <c r="C662" i="2"/>
  <c r="B662" i="2"/>
  <c r="B663" i="2" s="1"/>
  <c r="A663" i="2"/>
  <c r="A664" i="2" s="1"/>
  <c r="C661" i="2"/>
  <c r="D660" i="2"/>
  <c r="D661" i="2" s="1"/>
  <c r="C663" i="2" l="1"/>
  <c r="D662" i="2"/>
  <c r="D663" i="2" s="1"/>
  <c r="C664" i="2"/>
  <c r="B664" i="2"/>
  <c r="B665" i="2" s="1"/>
  <c r="A665" i="2"/>
  <c r="A666" i="2" s="1"/>
  <c r="B664" i="26"/>
  <c r="C664" i="26"/>
  <c r="A665" i="26"/>
  <c r="A666" i="26" s="1"/>
  <c r="C663" i="26"/>
  <c r="D662" i="26"/>
  <c r="D663" i="26" s="1"/>
  <c r="B663" i="26"/>
  <c r="E663" i="26" s="1"/>
  <c r="E662" i="26"/>
  <c r="B666" i="26" l="1"/>
  <c r="C666" i="26"/>
  <c r="A667" i="26"/>
  <c r="A668" i="26" s="1"/>
  <c r="E664" i="26"/>
  <c r="B665" i="26"/>
  <c r="E665" i="26" s="1"/>
  <c r="D664" i="26"/>
  <c r="D665" i="26" s="1"/>
  <c r="C665" i="26"/>
  <c r="B666" i="2"/>
  <c r="B667" i="2" s="1"/>
  <c r="C666" i="2"/>
  <c r="A667" i="2"/>
  <c r="A668" i="2" s="1"/>
  <c r="C665" i="2"/>
  <c r="D664" i="2"/>
  <c r="D665" i="2" s="1"/>
  <c r="C668" i="2" l="1"/>
  <c r="B668" i="2"/>
  <c r="B669" i="2" s="1"/>
  <c r="A669" i="2"/>
  <c r="A670" i="2" s="1"/>
  <c r="C667" i="2"/>
  <c r="D666" i="2"/>
  <c r="D667" i="2" s="1"/>
  <c r="B668" i="26"/>
  <c r="C668" i="26"/>
  <c r="A669" i="26"/>
  <c r="A670" i="26" s="1"/>
  <c r="C667" i="26"/>
  <c r="D666" i="26"/>
  <c r="D667" i="26" s="1"/>
  <c r="B667" i="26"/>
  <c r="E667" i="26" s="1"/>
  <c r="E666" i="26"/>
  <c r="B670" i="26" l="1"/>
  <c r="C670" i="26"/>
  <c r="A671" i="26"/>
  <c r="A672" i="26" s="1"/>
  <c r="B669" i="26"/>
  <c r="E669" i="26" s="1"/>
  <c r="E668" i="26"/>
  <c r="C669" i="26"/>
  <c r="D668" i="26"/>
  <c r="D669" i="26" s="1"/>
  <c r="B670" i="2"/>
  <c r="B671" i="2" s="1"/>
  <c r="C670" i="2"/>
  <c r="A671" i="2"/>
  <c r="A672" i="2" s="1"/>
  <c r="C669" i="2"/>
  <c r="D668" i="2"/>
  <c r="D669" i="2" s="1"/>
  <c r="D670" i="2" l="1"/>
  <c r="D671" i="2" s="1"/>
  <c r="C671" i="2"/>
  <c r="C672" i="2"/>
  <c r="B672" i="2"/>
  <c r="B673" i="2" s="1"/>
  <c r="A673" i="2"/>
  <c r="A674" i="2" s="1"/>
  <c r="B672" i="26"/>
  <c r="C672" i="26"/>
  <c r="A673" i="26"/>
  <c r="A674" i="26" s="1"/>
  <c r="D670" i="26"/>
  <c r="D671" i="26" s="1"/>
  <c r="C671" i="26"/>
  <c r="B671" i="26"/>
  <c r="E671" i="26" s="1"/>
  <c r="E670" i="26"/>
  <c r="B674" i="26" l="1"/>
  <c r="C674" i="26"/>
  <c r="A675" i="26"/>
  <c r="A676" i="26" s="1"/>
  <c r="C673" i="26"/>
  <c r="D672" i="26"/>
  <c r="D673" i="26" s="1"/>
  <c r="C674" i="2"/>
  <c r="B674" i="2"/>
  <c r="B675" i="2" s="1"/>
  <c r="A675" i="2"/>
  <c r="A676" i="2" s="1"/>
  <c r="C673" i="2"/>
  <c r="D672" i="2"/>
  <c r="D673" i="2" s="1"/>
  <c r="B673" i="26"/>
  <c r="E673" i="26" s="1"/>
  <c r="E672" i="26"/>
  <c r="D674" i="2" l="1"/>
  <c r="D675" i="2" s="1"/>
  <c r="C675" i="2"/>
  <c r="C676" i="2"/>
  <c r="B676" i="2"/>
  <c r="B677" i="2" s="1"/>
  <c r="A677" i="2"/>
  <c r="A678" i="2" s="1"/>
  <c r="B676" i="26"/>
  <c r="C676" i="26"/>
  <c r="A677" i="26"/>
  <c r="A678" i="26" s="1"/>
  <c r="D674" i="26"/>
  <c r="D675" i="26" s="1"/>
  <c r="C675" i="26"/>
  <c r="B675" i="26"/>
  <c r="E675" i="26" s="1"/>
  <c r="E674" i="26"/>
  <c r="B677" i="26" l="1"/>
  <c r="E677" i="26" s="1"/>
  <c r="E676" i="26"/>
  <c r="C677" i="2"/>
  <c r="D676" i="2"/>
  <c r="D677" i="2" s="1"/>
  <c r="C677" i="26"/>
  <c r="D676" i="26"/>
  <c r="D677" i="26" s="1"/>
  <c r="B678" i="26"/>
  <c r="C678" i="26"/>
  <c r="A679" i="26"/>
  <c r="A680" i="26" s="1"/>
  <c r="B678" i="2"/>
  <c r="B679" i="2" s="1"/>
  <c r="C678" i="2"/>
  <c r="A679" i="2"/>
  <c r="A680" i="2" s="1"/>
  <c r="D678" i="26" l="1"/>
  <c r="D679" i="26" s="1"/>
  <c r="C679" i="26"/>
  <c r="E678" i="26"/>
  <c r="B679" i="26"/>
  <c r="E679" i="26" s="1"/>
  <c r="D678" i="2"/>
  <c r="D679" i="2" s="1"/>
  <c r="C679" i="2"/>
  <c r="B680" i="2"/>
  <c r="B681" i="2" s="1"/>
  <c r="C680" i="2"/>
  <c r="A681" i="2"/>
  <c r="A682" i="2" s="1"/>
  <c r="B680" i="26"/>
  <c r="C680" i="26"/>
  <c r="A681" i="26"/>
  <c r="A682" i="26" s="1"/>
  <c r="D680" i="26" l="1"/>
  <c r="D681" i="26" s="1"/>
  <c r="C681" i="26"/>
  <c r="B681" i="26"/>
  <c r="E681" i="26" s="1"/>
  <c r="E680" i="26"/>
  <c r="D680" i="2"/>
  <c r="D681" i="2" s="1"/>
  <c r="C681" i="2"/>
  <c r="B682" i="26"/>
  <c r="C682" i="26"/>
  <c r="A683" i="26"/>
  <c r="A684" i="26" s="1"/>
  <c r="C682" i="2"/>
  <c r="A683" i="2"/>
  <c r="A684" i="2" s="1"/>
  <c r="B682" i="2"/>
  <c r="B683" i="2" s="1"/>
  <c r="D682" i="26" l="1"/>
  <c r="D683" i="26" s="1"/>
  <c r="C683" i="26"/>
  <c r="C684" i="2"/>
  <c r="B684" i="2"/>
  <c r="B685" i="2" s="1"/>
  <c r="A685" i="2"/>
  <c r="A686" i="2" s="1"/>
  <c r="D682" i="2"/>
  <c r="D683" i="2" s="1"/>
  <c r="C683" i="2"/>
  <c r="B683" i="26"/>
  <c r="E683" i="26" s="1"/>
  <c r="E682" i="26"/>
  <c r="B684" i="26"/>
  <c r="C684" i="26"/>
  <c r="A685" i="26"/>
  <c r="A686" i="26" s="1"/>
  <c r="B686" i="26" l="1"/>
  <c r="C686" i="26"/>
  <c r="A687" i="26"/>
  <c r="A688" i="26" s="1"/>
  <c r="C686" i="2"/>
  <c r="B686" i="2"/>
  <c r="B687" i="2" s="1"/>
  <c r="A687" i="2"/>
  <c r="A688" i="2" s="1"/>
  <c r="D684" i="26"/>
  <c r="D685" i="26" s="1"/>
  <c r="C685" i="26"/>
  <c r="E684" i="26"/>
  <c r="B685" i="26"/>
  <c r="E685" i="26" s="1"/>
  <c r="C685" i="2"/>
  <c r="D684" i="2"/>
  <c r="D685" i="2" s="1"/>
  <c r="D686" i="2" l="1"/>
  <c r="D687" i="2" s="1"/>
  <c r="C687" i="2"/>
  <c r="C688" i="2"/>
  <c r="A689" i="2"/>
  <c r="A690" i="2" s="1"/>
  <c r="B688" i="2"/>
  <c r="B689" i="2" s="1"/>
  <c r="B688" i="26"/>
  <c r="C688" i="26"/>
  <c r="A689" i="26"/>
  <c r="A690" i="26" s="1"/>
  <c r="D686" i="26"/>
  <c r="D687" i="26" s="1"/>
  <c r="C687" i="26"/>
  <c r="E686" i="26"/>
  <c r="B687" i="26"/>
  <c r="E687" i="26" s="1"/>
  <c r="D688" i="26" l="1"/>
  <c r="D689" i="26" s="1"/>
  <c r="C689" i="26"/>
  <c r="B690" i="2"/>
  <c r="B691" i="2" s="1"/>
  <c r="C690" i="2"/>
  <c r="A691" i="2"/>
  <c r="A692" i="2" s="1"/>
  <c r="D688" i="2"/>
  <c r="D689" i="2" s="1"/>
  <c r="C689" i="2"/>
  <c r="B690" i="26"/>
  <c r="C690" i="26"/>
  <c r="A691" i="26"/>
  <c r="A692" i="26" s="1"/>
  <c r="E688" i="26"/>
  <c r="B689" i="26"/>
  <c r="E689" i="26" s="1"/>
  <c r="E690" i="26" l="1"/>
  <c r="B691" i="26"/>
  <c r="E691" i="26" s="1"/>
  <c r="B692" i="2"/>
  <c r="B693" i="2" s="1"/>
  <c r="C692" i="2"/>
  <c r="A693" i="2"/>
  <c r="A694" i="2" s="1"/>
  <c r="D690" i="2"/>
  <c r="D691" i="2" s="1"/>
  <c r="C691" i="2"/>
  <c r="B692" i="26"/>
  <c r="C692" i="26"/>
  <c r="A693" i="26"/>
  <c r="A694" i="26" s="1"/>
  <c r="D690" i="26"/>
  <c r="D691" i="26" s="1"/>
  <c r="C691" i="26"/>
  <c r="B693" i="26" l="1"/>
  <c r="E693" i="26" s="1"/>
  <c r="E692" i="26"/>
  <c r="C694" i="2"/>
  <c r="B694" i="2"/>
  <c r="B695" i="2" s="1"/>
  <c r="A695" i="2"/>
  <c r="A696" i="2" s="1"/>
  <c r="C693" i="2"/>
  <c r="D692" i="2"/>
  <c r="D693" i="2" s="1"/>
  <c r="B694" i="26"/>
  <c r="C694" i="26"/>
  <c r="A695" i="26"/>
  <c r="A696" i="26" s="1"/>
  <c r="D692" i="26"/>
  <c r="D693" i="26" s="1"/>
  <c r="C693" i="26"/>
  <c r="B695" i="26" l="1"/>
  <c r="E695" i="26" s="1"/>
  <c r="E694" i="26"/>
  <c r="B696" i="2"/>
  <c r="B697" i="2" s="1"/>
  <c r="C696" i="2"/>
  <c r="A697" i="2"/>
  <c r="A698" i="2" s="1"/>
  <c r="D694" i="2"/>
  <c r="D695" i="2" s="1"/>
  <c r="C695" i="2"/>
  <c r="B696" i="26"/>
  <c r="C696" i="26"/>
  <c r="A697" i="26"/>
  <c r="A698" i="26" s="1"/>
  <c r="D694" i="26"/>
  <c r="D695" i="26" s="1"/>
  <c r="C695" i="26"/>
  <c r="C698" i="2" l="1"/>
  <c r="B698" i="2"/>
  <c r="B699" i="2" s="1"/>
  <c r="A699" i="2"/>
  <c r="A700" i="2" s="1"/>
  <c r="D696" i="2"/>
  <c r="D697" i="2" s="1"/>
  <c r="C697" i="2"/>
  <c r="E696" i="26"/>
  <c r="B697" i="26"/>
  <c r="E697" i="26" s="1"/>
  <c r="B698" i="26"/>
  <c r="C698" i="26"/>
  <c r="A699" i="26"/>
  <c r="A700" i="26" s="1"/>
  <c r="D696" i="26"/>
  <c r="D697" i="26" s="1"/>
  <c r="C697" i="26"/>
  <c r="B699" i="26" l="1"/>
  <c r="E699" i="26" s="1"/>
  <c r="E698" i="26"/>
  <c r="C699" i="26"/>
  <c r="D698" i="26"/>
  <c r="D699" i="26" s="1"/>
  <c r="B700" i="26"/>
  <c r="C700" i="26"/>
  <c r="A701" i="26"/>
  <c r="A702" i="26" s="1"/>
  <c r="C700" i="2"/>
  <c r="B700" i="2"/>
  <c r="B701" i="2" s="1"/>
  <c r="A701" i="2"/>
  <c r="A702" i="2" s="1"/>
  <c r="C699" i="2"/>
  <c r="D698" i="2"/>
  <c r="D699" i="2" s="1"/>
  <c r="D700" i="26" l="1"/>
  <c r="D701" i="26" s="1"/>
  <c r="C701" i="26"/>
  <c r="C701" i="2"/>
  <c r="D700" i="2"/>
  <c r="D701" i="2" s="1"/>
  <c r="B702" i="26"/>
  <c r="C702" i="26"/>
  <c r="A703" i="26"/>
  <c r="A704" i="26" s="1"/>
  <c r="B701" i="26"/>
  <c r="E701" i="26" s="1"/>
  <c r="E700" i="26"/>
  <c r="C702" i="2"/>
  <c r="B702" i="2"/>
  <c r="B703" i="2" s="1"/>
  <c r="A703" i="2"/>
  <c r="A704" i="2" s="1"/>
  <c r="B704" i="26" l="1"/>
  <c r="C704" i="26"/>
  <c r="A705" i="26"/>
  <c r="A706" i="26" s="1"/>
  <c r="C703" i="26"/>
  <c r="D702" i="26"/>
  <c r="D703" i="26" s="1"/>
  <c r="B703" i="26"/>
  <c r="E703" i="26" s="1"/>
  <c r="E702" i="26"/>
  <c r="C704" i="2"/>
  <c r="B704" i="2"/>
  <c r="B705" i="2" s="1"/>
  <c r="A705" i="2"/>
  <c r="A706" i="2" s="1"/>
  <c r="D702" i="2"/>
  <c r="D703" i="2" s="1"/>
  <c r="C703" i="2"/>
  <c r="B706" i="2" l="1"/>
  <c r="B707" i="2" s="1"/>
  <c r="C706" i="2"/>
  <c r="A707" i="2"/>
  <c r="A708" i="2" s="1"/>
  <c r="C705" i="2"/>
  <c r="D704" i="2"/>
  <c r="D705" i="2" s="1"/>
  <c r="B706" i="26"/>
  <c r="C706" i="26"/>
  <c r="A707" i="26"/>
  <c r="A708" i="26" s="1"/>
  <c r="D704" i="26"/>
  <c r="D705" i="26" s="1"/>
  <c r="C705" i="26"/>
  <c r="E704" i="26"/>
  <c r="B705" i="26"/>
  <c r="E705" i="26" s="1"/>
  <c r="B708" i="26" l="1"/>
  <c r="C708" i="26"/>
  <c r="A709" i="26"/>
  <c r="A710" i="26" s="1"/>
  <c r="D706" i="26"/>
  <c r="D707" i="26" s="1"/>
  <c r="C707" i="26"/>
  <c r="E706" i="26"/>
  <c r="B707" i="26"/>
  <c r="E707" i="26" s="1"/>
  <c r="C708" i="2"/>
  <c r="B708" i="2"/>
  <c r="B709" i="2" s="1"/>
  <c r="A709" i="2"/>
  <c r="A710" i="2" s="1"/>
  <c r="D706" i="2"/>
  <c r="D707" i="2" s="1"/>
  <c r="C707" i="2"/>
  <c r="B710" i="2" l="1"/>
  <c r="B711" i="2" s="1"/>
  <c r="C710" i="2"/>
  <c r="A711" i="2"/>
  <c r="A712" i="2" s="1"/>
  <c r="D708" i="2"/>
  <c r="D709" i="2" s="1"/>
  <c r="C709" i="2"/>
  <c r="B710" i="26"/>
  <c r="C710" i="26"/>
  <c r="A711" i="26"/>
  <c r="A712" i="26" s="1"/>
  <c r="D708" i="26"/>
  <c r="D709" i="26" s="1"/>
  <c r="C709" i="26"/>
  <c r="E708" i="26"/>
  <c r="B709" i="26"/>
  <c r="E709" i="26" s="1"/>
  <c r="B712" i="26" l="1"/>
  <c r="C712" i="26"/>
  <c r="A713" i="26"/>
  <c r="A714" i="26" s="1"/>
  <c r="D710" i="26"/>
  <c r="D711" i="26" s="1"/>
  <c r="C711" i="26"/>
  <c r="E710" i="26"/>
  <c r="B711" i="26"/>
  <c r="E711" i="26" s="1"/>
  <c r="B712" i="2"/>
  <c r="B713" i="2" s="1"/>
  <c r="C712" i="2"/>
  <c r="A713" i="2"/>
  <c r="A714" i="2" s="1"/>
  <c r="D710" i="2"/>
  <c r="D711" i="2" s="1"/>
  <c r="C711" i="2"/>
  <c r="D712" i="2" l="1"/>
  <c r="D713" i="2" s="1"/>
  <c r="C713" i="2"/>
  <c r="C714" i="2"/>
  <c r="B714" i="2"/>
  <c r="B715" i="2" s="1"/>
  <c r="A715" i="2"/>
  <c r="A716" i="2" s="1"/>
  <c r="B714" i="26"/>
  <c r="C714" i="26"/>
  <c r="A715" i="26"/>
  <c r="A716" i="26" s="1"/>
  <c r="D712" i="26"/>
  <c r="D713" i="26" s="1"/>
  <c r="C713" i="26"/>
  <c r="B713" i="26"/>
  <c r="E713" i="26" s="1"/>
  <c r="E712" i="26"/>
  <c r="B716" i="26" l="1"/>
  <c r="C716" i="26"/>
  <c r="A717" i="26"/>
  <c r="A718" i="26" s="1"/>
  <c r="D714" i="26"/>
  <c r="D715" i="26" s="1"/>
  <c r="C715" i="26"/>
  <c r="D714" i="2"/>
  <c r="D715" i="2" s="1"/>
  <c r="C715" i="2"/>
  <c r="B715" i="26"/>
  <c r="E715" i="26" s="1"/>
  <c r="E714" i="26"/>
  <c r="C716" i="2"/>
  <c r="B716" i="2"/>
  <c r="B717" i="2" s="1"/>
  <c r="A717" i="2"/>
  <c r="A718" i="2" s="1"/>
  <c r="D716" i="2" l="1"/>
  <c r="D717" i="2" s="1"/>
  <c r="C717" i="2"/>
  <c r="C718" i="2"/>
  <c r="B718" i="2"/>
  <c r="B719" i="2" s="1"/>
  <c r="A719" i="2"/>
  <c r="A720" i="2" s="1"/>
  <c r="C718" i="26"/>
  <c r="B718" i="26"/>
  <c r="A719" i="26"/>
  <c r="A720" i="26" s="1"/>
  <c r="C717" i="26"/>
  <c r="D716" i="26"/>
  <c r="D717" i="26" s="1"/>
  <c r="B717" i="26"/>
  <c r="E717" i="26" s="1"/>
  <c r="E716" i="26"/>
  <c r="B720" i="26" l="1"/>
  <c r="C720" i="26"/>
  <c r="A721" i="26"/>
  <c r="A722" i="26" s="1"/>
  <c r="C720" i="2"/>
  <c r="A721" i="2"/>
  <c r="A722" i="2" s="1"/>
  <c r="B720" i="2"/>
  <c r="B721" i="2" s="1"/>
  <c r="D718" i="2"/>
  <c r="D719" i="2" s="1"/>
  <c r="C719" i="2"/>
  <c r="B719" i="26"/>
  <c r="E719" i="26" s="1"/>
  <c r="E718" i="26"/>
  <c r="D718" i="26"/>
  <c r="D719" i="26" s="1"/>
  <c r="C719" i="26"/>
  <c r="D720" i="2" l="1"/>
  <c r="D721" i="2" s="1"/>
  <c r="C721" i="2"/>
  <c r="C722" i="2"/>
  <c r="A723" i="2"/>
  <c r="A724" i="2" s="1"/>
  <c r="B722" i="2"/>
  <c r="B723" i="2" s="1"/>
  <c r="B722" i="26"/>
  <c r="C722" i="26"/>
  <c r="A723" i="26"/>
  <c r="A724" i="26" s="1"/>
  <c r="D720" i="26"/>
  <c r="D721" i="26" s="1"/>
  <c r="C721" i="26"/>
  <c r="B721" i="26"/>
  <c r="E721" i="26" s="1"/>
  <c r="E720" i="26"/>
  <c r="B724" i="26" l="1"/>
  <c r="C724" i="26"/>
  <c r="A725" i="26"/>
  <c r="A726" i="26" s="1"/>
  <c r="D722" i="26"/>
  <c r="D723" i="26" s="1"/>
  <c r="C723" i="26"/>
  <c r="B723" i="26"/>
  <c r="E723" i="26" s="1"/>
  <c r="E722" i="26"/>
  <c r="B724" i="2"/>
  <c r="B725" i="2" s="1"/>
  <c r="C724" i="2"/>
  <c r="A725" i="2"/>
  <c r="A726" i="2" s="1"/>
  <c r="D722" i="2"/>
  <c r="D723" i="2" s="1"/>
  <c r="C723" i="2"/>
  <c r="B726" i="2" l="1"/>
  <c r="B727" i="2" s="1"/>
  <c r="C726" i="2"/>
  <c r="A727" i="2"/>
  <c r="A728" i="2" s="1"/>
  <c r="D724" i="2"/>
  <c r="D725" i="2" s="1"/>
  <c r="C725" i="2"/>
  <c r="B726" i="26"/>
  <c r="C726" i="26"/>
  <c r="A727" i="26"/>
  <c r="A728" i="26" s="1"/>
  <c r="C725" i="26"/>
  <c r="D724" i="26"/>
  <c r="D725" i="26" s="1"/>
  <c r="E724" i="26"/>
  <c r="B725" i="26"/>
  <c r="E725" i="26" s="1"/>
  <c r="B728" i="26" l="1"/>
  <c r="C728" i="26"/>
  <c r="A729" i="26"/>
  <c r="A730" i="26" s="1"/>
  <c r="E726" i="26"/>
  <c r="B727" i="26"/>
  <c r="E727" i="26" s="1"/>
  <c r="D726" i="26"/>
  <c r="D727" i="26" s="1"/>
  <c r="C727" i="26"/>
  <c r="B728" i="2"/>
  <c r="B729" i="2" s="1"/>
  <c r="C728" i="2"/>
  <c r="A729" i="2"/>
  <c r="A730" i="2" s="1"/>
  <c r="D726" i="2"/>
  <c r="D727" i="2" s="1"/>
  <c r="C727" i="2"/>
  <c r="C729" i="2" l="1"/>
  <c r="D728" i="2"/>
  <c r="D729" i="2" s="1"/>
  <c r="B730" i="2"/>
  <c r="B731" i="2" s="1"/>
  <c r="C730" i="2"/>
  <c r="A731" i="2"/>
  <c r="A732" i="2" s="1"/>
  <c r="B730" i="26"/>
  <c r="C730" i="26"/>
  <c r="A731" i="26"/>
  <c r="A732" i="26" s="1"/>
  <c r="D728" i="26"/>
  <c r="D729" i="26" s="1"/>
  <c r="C729" i="26"/>
  <c r="E728" i="26"/>
  <c r="B729" i="26"/>
  <c r="E729" i="26" s="1"/>
  <c r="B732" i="26" l="1"/>
  <c r="C732" i="26"/>
  <c r="A733" i="26"/>
  <c r="A734" i="26" s="1"/>
  <c r="C731" i="26"/>
  <c r="D730" i="26"/>
  <c r="D731" i="26" s="1"/>
  <c r="D730" i="2"/>
  <c r="D731" i="2" s="1"/>
  <c r="C731" i="2"/>
  <c r="E730" i="26"/>
  <c r="B731" i="26"/>
  <c r="E731" i="26" s="1"/>
  <c r="C732" i="2"/>
  <c r="B732" i="2"/>
  <c r="B733" i="2" s="1"/>
  <c r="A733" i="2"/>
  <c r="A734" i="2" s="1"/>
  <c r="D732" i="2" l="1"/>
  <c r="D733" i="2" s="1"/>
  <c r="C733" i="2"/>
  <c r="C734" i="2"/>
  <c r="B734" i="2"/>
  <c r="B735" i="2" s="1"/>
  <c r="A735" i="2"/>
  <c r="A736" i="2" s="1"/>
  <c r="B734" i="26"/>
  <c r="C734" i="26"/>
  <c r="A735" i="26"/>
  <c r="A736" i="26" s="1"/>
  <c r="D732" i="26"/>
  <c r="D733" i="26" s="1"/>
  <c r="C733" i="26"/>
  <c r="E732" i="26"/>
  <c r="B733" i="26"/>
  <c r="E733" i="26" s="1"/>
  <c r="C735" i="26" l="1"/>
  <c r="D734" i="26"/>
  <c r="D735" i="26" s="1"/>
  <c r="B736" i="26"/>
  <c r="C736" i="26"/>
  <c r="A737" i="26"/>
  <c r="A738" i="26" s="1"/>
  <c r="E734" i="26"/>
  <c r="B735" i="26"/>
  <c r="E735" i="26" s="1"/>
  <c r="B736" i="2"/>
  <c r="B737" i="2" s="1"/>
  <c r="C736" i="2"/>
  <c r="A737" i="2"/>
  <c r="A738" i="2" s="1"/>
  <c r="C735" i="2"/>
  <c r="D734" i="2"/>
  <c r="D735" i="2" s="1"/>
  <c r="D736" i="26" l="1"/>
  <c r="D737" i="26" s="1"/>
  <c r="C737" i="26"/>
  <c r="B737" i="26"/>
  <c r="E737" i="26" s="1"/>
  <c r="E736" i="26"/>
  <c r="B738" i="26"/>
  <c r="C738" i="26"/>
  <c r="A739" i="26"/>
  <c r="A740" i="26" s="1"/>
  <c r="C738" i="2"/>
  <c r="B738" i="2"/>
  <c r="B739" i="2" s="1"/>
  <c r="A739" i="2"/>
  <c r="A740" i="2" s="1"/>
  <c r="D736" i="2"/>
  <c r="D737" i="2" s="1"/>
  <c r="C737" i="2"/>
  <c r="C739" i="26" l="1"/>
  <c r="D738" i="26"/>
  <c r="D739" i="26" s="1"/>
  <c r="B740" i="26"/>
  <c r="C740" i="26"/>
  <c r="A741" i="26"/>
  <c r="A742" i="26" s="1"/>
  <c r="D738" i="2"/>
  <c r="D739" i="2" s="1"/>
  <c r="C739" i="2"/>
  <c r="B739" i="26"/>
  <c r="E739" i="26" s="1"/>
  <c r="E738" i="26"/>
  <c r="C740" i="2"/>
  <c r="B740" i="2"/>
  <c r="B741" i="2" s="1"/>
  <c r="A741" i="2"/>
  <c r="A742" i="2" s="1"/>
  <c r="B742" i="2" l="1"/>
  <c r="B743" i="2" s="1"/>
  <c r="C742" i="2"/>
  <c r="A743" i="2"/>
  <c r="A744" i="2" s="1"/>
  <c r="B742" i="26"/>
  <c r="C742" i="26"/>
  <c r="A743" i="26"/>
  <c r="A744" i="26" s="1"/>
  <c r="D740" i="26"/>
  <c r="D741" i="26" s="1"/>
  <c r="C741" i="26"/>
  <c r="D740" i="2"/>
  <c r="D741" i="2" s="1"/>
  <c r="C741" i="2"/>
  <c r="E740" i="26"/>
  <c r="B741" i="26"/>
  <c r="E741" i="26" s="1"/>
  <c r="B744" i="26" l="1"/>
  <c r="C744" i="26"/>
  <c r="A745" i="26"/>
  <c r="A746" i="26" s="1"/>
  <c r="C743" i="26"/>
  <c r="D742" i="26"/>
  <c r="D743" i="26" s="1"/>
  <c r="B743" i="26"/>
  <c r="E743" i="26" s="1"/>
  <c r="E742" i="26"/>
  <c r="B744" i="2"/>
  <c r="B745" i="2" s="1"/>
  <c r="C744" i="2"/>
  <c r="A745" i="2"/>
  <c r="A746" i="2" s="1"/>
  <c r="D742" i="2"/>
  <c r="D743" i="2" s="1"/>
  <c r="C743" i="2"/>
  <c r="C745" i="2" l="1"/>
  <c r="D744" i="2"/>
  <c r="D745" i="2" s="1"/>
  <c r="C746" i="2"/>
  <c r="B746" i="2"/>
  <c r="B747" i="2" s="1"/>
  <c r="A747" i="2"/>
  <c r="A748" i="2" s="1"/>
  <c r="B746" i="26"/>
  <c r="C746" i="26"/>
  <c r="A747" i="26"/>
  <c r="A748" i="26" s="1"/>
  <c r="C745" i="26"/>
  <c r="D744" i="26"/>
  <c r="D745" i="26" s="1"/>
  <c r="B745" i="26"/>
  <c r="E745" i="26" s="1"/>
  <c r="E744" i="26"/>
  <c r="E746" i="26" l="1"/>
  <c r="B747" i="26"/>
  <c r="E747" i="26" s="1"/>
  <c r="B748" i="26"/>
  <c r="C748" i="26"/>
  <c r="A749" i="26"/>
  <c r="A750" i="26" s="1"/>
  <c r="D746" i="26"/>
  <c r="D747" i="26" s="1"/>
  <c r="C747" i="26"/>
  <c r="B748" i="2"/>
  <c r="B749" i="2" s="1"/>
  <c r="C748" i="2"/>
  <c r="A749" i="2"/>
  <c r="A750" i="2" s="1"/>
  <c r="D746" i="2"/>
  <c r="D747" i="2" s="1"/>
  <c r="C747" i="2"/>
  <c r="B750" i="26" l="1"/>
  <c r="C750" i="26"/>
  <c r="A751" i="26"/>
  <c r="A752" i="26" s="1"/>
  <c r="C749" i="26"/>
  <c r="D748" i="26"/>
  <c r="D749" i="26" s="1"/>
  <c r="B749" i="26"/>
  <c r="E749" i="26" s="1"/>
  <c r="E748" i="26"/>
  <c r="C750" i="2"/>
  <c r="B750" i="2"/>
  <c r="B751" i="2" s="1"/>
  <c r="A751" i="2"/>
  <c r="A752" i="2" s="1"/>
  <c r="D748" i="2"/>
  <c r="D749" i="2" s="1"/>
  <c r="C749" i="2"/>
  <c r="B752" i="2" l="1"/>
  <c r="B753" i="2" s="1"/>
  <c r="C752" i="2"/>
  <c r="A753" i="2"/>
  <c r="A754" i="2" s="1"/>
  <c r="C751" i="2"/>
  <c r="D750" i="2"/>
  <c r="D751" i="2" s="1"/>
  <c r="B752" i="26"/>
  <c r="C752" i="26"/>
  <c r="A753" i="26"/>
  <c r="A754" i="26" s="1"/>
  <c r="C751" i="26"/>
  <c r="D750" i="26"/>
  <c r="D751" i="26" s="1"/>
  <c r="B751" i="26"/>
  <c r="E751" i="26" s="1"/>
  <c r="E750" i="26"/>
  <c r="B754" i="26" l="1"/>
  <c r="C754" i="26"/>
  <c r="A755" i="26"/>
  <c r="A756" i="26" s="1"/>
  <c r="D752" i="26"/>
  <c r="D753" i="26" s="1"/>
  <c r="C753" i="26"/>
  <c r="B753" i="26"/>
  <c r="E753" i="26" s="1"/>
  <c r="E752" i="26"/>
  <c r="B754" i="2"/>
  <c r="B755" i="2" s="1"/>
  <c r="C754" i="2"/>
  <c r="A755" i="2"/>
  <c r="A756" i="2" s="1"/>
  <c r="D752" i="2"/>
  <c r="D753" i="2" s="1"/>
  <c r="C753" i="2"/>
  <c r="D754" i="2" l="1"/>
  <c r="D755" i="2" s="1"/>
  <c r="C755" i="2"/>
  <c r="B756" i="2"/>
  <c r="B757" i="2" s="1"/>
  <c r="C756" i="2"/>
  <c r="A757" i="2"/>
  <c r="A758" i="2" s="1"/>
  <c r="B756" i="26"/>
  <c r="C756" i="26"/>
  <c r="A757" i="26"/>
  <c r="A758" i="26" s="1"/>
  <c r="D754" i="26"/>
  <c r="D755" i="26" s="1"/>
  <c r="C755" i="26"/>
  <c r="E754" i="26"/>
  <c r="B755" i="26"/>
  <c r="E755" i="26" s="1"/>
  <c r="D756" i="26" l="1"/>
  <c r="D757" i="26" s="1"/>
  <c r="C757" i="26"/>
  <c r="C757" i="2"/>
  <c r="D756" i="2"/>
  <c r="D757" i="2" s="1"/>
  <c r="B757" i="26"/>
  <c r="E757" i="26" s="1"/>
  <c r="E756" i="26"/>
  <c r="B758" i="26"/>
  <c r="C758" i="26"/>
  <c r="A759" i="26"/>
  <c r="A760" i="26" s="1"/>
  <c r="B758" i="2"/>
  <c r="B759" i="2" s="1"/>
  <c r="C758" i="2"/>
  <c r="A759" i="2"/>
  <c r="A760" i="2" s="1"/>
  <c r="D758" i="26" l="1"/>
  <c r="D759" i="26" s="1"/>
  <c r="C759" i="26"/>
  <c r="B759" i="26"/>
  <c r="E759" i="26" s="1"/>
  <c r="E758" i="26"/>
  <c r="C760" i="2"/>
  <c r="A761" i="2"/>
  <c r="A762" i="2" s="1"/>
  <c r="B760" i="2"/>
  <c r="B761" i="2" s="1"/>
  <c r="D758" i="2"/>
  <c r="D759" i="2" s="1"/>
  <c r="C759" i="2"/>
  <c r="B760" i="26"/>
  <c r="C760" i="26"/>
  <c r="A761" i="26"/>
  <c r="A762" i="26" s="1"/>
  <c r="B762" i="2" l="1"/>
  <c r="B763" i="2" s="1"/>
  <c r="C762" i="2"/>
  <c r="A763" i="2"/>
  <c r="A764" i="2" s="1"/>
  <c r="C761" i="26"/>
  <c r="D760" i="26"/>
  <c r="D761" i="26" s="1"/>
  <c r="C761" i="2"/>
  <c r="D760" i="2"/>
  <c r="D761" i="2" s="1"/>
  <c r="B762" i="26"/>
  <c r="C762" i="26"/>
  <c r="A763" i="26"/>
  <c r="A764" i="26" s="1"/>
  <c r="B761" i="26"/>
  <c r="E761" i="26" s="1"/>
  <c r="E760" i="26"/>
  <c r="B763" i="26" l="1"/>
  <c r="E763" i="26" s="1"/>
  <c r="E762" i="26"/>
  <c r="C763" i="26"/>
  <c r="D762" i="26"/>
  <c r="D763" i="26" s="1"/>
  <c r="B764" i="26"/>
  <c r="C764" i="26"/>
  <c r="A765" i="26"/>
  <c r="A766" i="26" s="1"/>
  <c r="B764" i="2"/>
  <c r="B765" i="2" s="1"/>
  <c r="C764" i="2"/>
  <c r="A765" i="2"/>
  <c r="A766" i="2" s="1"/>
  <c r="D762" i="2"/>
  <c r="D763" i="2" s="1"/>
  <c r="C763" i="2"/>
  <c r="B766" i="26" l="1"/>
  <c r="C766" i="26"/>
  <c r="A767" i="26"/>
  <c r="A768" i="26" s="1"/>
  <c r="D764" i="26"/>
  <c r="D765" i="26" s="1"/>
  <c r="C765" i="26"/>
  <c r="B765" i="26"/>
  <c r="E765" i="26" s="1"/>
  <c r="E764" i="26"/>
  <c r="C766" i="2"/>
  <c r="B766" i="2"/>
  <c r="B767" i="2" s="1"/>
  <c r="A767" i="2"/>
  <c r="A768" i="2" s="1"/>
  <c r="D764" i="2"/>
  <c r="D765" i="2" s="1"/>
  <c r="C765" i="2"/>
  <c r="B768" i="2" l="1"/>
  <c r="B769" i="2" s="1"/>
  <c r="C768" i="2"/>
  <c r="A769" i="2"/>
  <c r="A770" i="2" s="1"/>
  <c r="D766" i="2"/>
  <c r="D767" i="2" s="1"/>
  <c r="C767" i="2"/>
  <c r="B768" i="26"/>
  <c r="C768" i="26"/>
  <c r="A769" i="26"/>
  <c r="A770" i="26" s="1"/>
  <c r="D766" i="26"/>
  <c r="D767" i="26" s="1"/>
  <c r="C767" i="26"/>
  <c r="B767" i="26"/>
  <c r="E767" i="26" s="1"/>
  <c r="E766" i="26"/>
  <c r="B770" i="26" l="1"/>
  <c r="A771" i="26"/>
  <c r="A772" i="26" s="1"/>
  <c r="C770" i="26"/>
  <c r="B769" i="26"/>
  <c r="E769" i="26" s="1"/>
  <c r="E768" i="26"/>
  <c r="D768" i="26"/>
  <c r="D769" i="26" s="1"/>
  <c r="C769" i="26"/>
  <c r="B770" i="2"/>
  <c r="B771" i="2" s="1"/>
  <c r="C770" i="2"/>
  <c r="A771" i="2"/>
  <c r="A772" i="2" s="1"/>
  <c r="C769" i="2"/>
  <c r="D768" i="2"/>
  <c r="D769" i="2" s="1"/>
  <c r="D770" i="2" l="1"/>
  <c r="D771" i="2" s="1"/>
  <c r="C771" i="2"/>
  <c r="D770" i="26"/>
  <c r="D771" i="26" s="1"/>
  <c r="C771" i="26"/>
  <c r="B772" i="2"/>
  <c r="B773" i="2" s="1"/>
  <c r="A773" i="2"/>
  <c r="A774" i="2" s="1"/>
  <c r="C772" i="2"/>
  <c r="B772" i="26"/>
  <c r="C772" i="26"/>
  <c r="A773" i="26"/>
  <c r="A774" i="26" s="1"/>
  <c r="E770" i="26"/>
  <c r="B771" i="26"/>
  <c r="E771" i="26" s="1"/>
  <c r="E772" i="26" l="1"/>
  <c r="B773" i="26"/>
  <c r="E773" i="26" s="1"/>
  <c r="C774" i="2"/>
  <c r="B774" i="2"/>
  <c r="D772" i="2"/>
  <c r="D773" i="2" s="1"/>
  <c r="C773" i="2"/>
  <c r="B774" i="26"/>
  <c r="E774" i="26" s="1"/>
  <c r="C774" i="26"/>
  <c r="D772" i="26"/>
  <c r="D773" i="26" s="1"/>
  <c r="C773" i="26"/>
  <c r="D774" i="2" l="1"/>
  <c r="D774" i="26"/>
  <c r="M3" i="27"/>
  <c r="N3" i="27" s="1"/>
  <c r="M2" i="27"/>
  <c r="N2" i="27" s="1"/>
  <c r="B28" i="4" l="1"/>
  <c r="J21" i="4" s="1"/>
  <c r="L19" i="6" s="1"/>
  <c r="L17" i="6" l="1"/>
  <c r="B30" i="4"/>
  <c r="B29" i="4"/>
  <c r="C30" i="4"/>
  <c r="L9" i="6" s="1"/>
  <c r="B31" i="4"/>
  <c r="F21" i="4"/>
  <c r="H21" i="4" s="1"/>
  <c r="E22" i="4" s="1"/>
  <c r="F22" i="4" s="1"/>
  <c r="G22" i="4" l="1"/>
  <c r="H22" i="4" s="1"/>
  <c r="E23" i="4" s="1"/>
  <c r="F23" i="4" l="1"/>
  <c r="G23" i="4"/>
  <c r="H23" i="4" l="1"/>
  <c r="E24" i="4" s="1"/>
  <c r="F24" i="4" s="1"/>
  <c r="G24" i="4" l="1"/>
  <c r="H24" i="4" s="1"/>
  <c r="E25" i="4" s="1"/>
  <c r="G25" i="4" s="1"/>
  <c r="F25" i="4" l="1"/>
  <c r="H25" i="4" s="1"/>
  <c r="E26" i="4" s="1"/>
  <c r="G26" i="4" l="1"/>
  <c r="F26" i="4"/>
  <c r="H26" i="4" s="1"/>
  <c r="E27" i="4" s="1"/>
  <c r="F27" i="4" l="1"/>
  <c r="G27" i="4"/>
  <c r="H27" i="4" l="1"/>
  <c r="E28" i="4" s="1"/>
  <c r="F28" i="4" s="1"/>
  <c r="G28" i="4" l="1"/>
  <c r="H28" i="4" s="1"/>
  <c r="E29" i="4" s="1"/>
  <c r="G29" i="4" l="1"/>
  <c r="F29" i="4"/>
  <c r="H29" i="4" s="1"/>
  <c r="E30" i="4" s="1"/>
  <c r="F30" i="4" l="1"/>
  <c r="G30" i="4"/>
  <c r="H30" i="4" s="1"/>
  <c r="J24" i="4" s="1"/>
  <c r="B4" i="4" s="1"/>
  <c r="C21" i="4" s="1"/>
  <c r="C22" i="4" l="1"/>
  <c r="F3" i="4"/>
  <c r="F11" i="4"/>
  <c r="F4" i="4"/>
  <c r="F12" i="4"/>
  <c r="F5" i="4"/>
  <c r="F13" i="4"/>
  <c r="F6" i="4"/>
  <c r="F14" i="4"/>
  <c r="F16" i="4"/>
  <c r="F7" i="4"/>
  <c r="F15" i="4"/>
  <c r="F8" i="4"/>
  <c r="F9" i="4"/>
  <c r="F10" i="4"/>
  <c r="K4" i="4"/>
  <c r="L3" i="4"/>
  <c r="L4" i="4"/>
  <c r="K3" i="4"/>
  <c r="K8" i="4"/>
  <c r="L9" i="4"/>
  <c r="L15" i="4"/>
  <c r="K9" i="4"/>
  <c r="K15" i="4"/>
  <c r="L8" i="4"/>
  <c r="K13" i="4"/>
  <c r="K5" i="4"/>
  <c r="L13" i="4"/>
  <c r="L14" i="4"/>
  <c r="L5" i="4"/>
  <c r="K14" i="4"/>
  <c r="K11" i="4"/>
  <c r="L12" i="4"/>
  <c r="K12" i="4"/>
  <c r="L6" i="4"/>
  <c r="L16" i="4"/>
  <c r="K16" i="4"/>
  <c r="L10" i="4"/>
  <c r="K6" i="4"/>
  <c r="K10" i="4"/>
  <c r="L7" i="4"/>
  <c r="L11" i="4"/>
  <c r="K7" i="4"/>
  <c r="L21" i="6"/>
  <c r="D51" i="22" s="1"/>
  <c r="J27" i="4"/>
  <c r="D19" i="22" l="1"/>
  <c r="D20" i="22"/>
  <c r="D37" i="22"/>
  <c r="D7" i="22"/>
  <c r="I32" i="22"/>
  <c r="J20" i="22"/>
  <c r="K20" i="22" s="1"/>
  <c r="J10" i="22"/>
  <c r="K10" i="22" s="1"/>
  <c r="I27" i="22"/>
  <c r="J8" i="22"/>
  <c r="K8" i="22" s="1"/>
  <c r="J19" i="22"/>
  <c r="K19" i="22" s="1"/>
  <c r="J27" i="22"/>
  <c r="K27" i="22" s="1"/>
  <c r="D14" i="22"/>
  <c r="D34" i="22"/>
  <c r="D17" i="22"/>
  <c r="D27" i="22"/>
  <c r="I10" i="22"/>
  <c r="J15" i="22"/>
  <c r="K15" i="22" s="1"/>
  <c r="J7" i="22"/>
  <c r="K7" i="22" s="1"/>
  <c r="I34" i="22"/>
  <c r="I33" i="22"/>
  <c r="J23" i="22"/>
  <c r="K23" i="22" s="1"/>
  <c r="I19" i="22"/>
  <c r="J29" i="4"/>
  <c r="I30" i="22"/>
  <c r="I18" i="22"/>
  <c r="D5" i="22"/>
  <c r="D23" i="22"/>
  <c r="D31" i="22"/>
  <c r="D36" i="22"/>
  <c r="J16" i="22"/>
  <c r="K16" i="22" s="1"/>
  <c r="I15" i="22"/>
  <c r="J12" i="22"/>
  <c r="K12" i="22" s="1"/>
  <c r="I21" i="22"/>
  <c r="I37" i="22"/>
  <c r="J33" i="22"/>
  <c r="K33" i="22" s="1"/>
  <c r="J18" i="22"/>
  <c r="K18" i="22" s="1"/>
  <c r="I36" i="22"/>
  <c r="J5" i="22"/>
  <c r="K5" i="22" s="1"/>
  <c r="D22" i="22"/>
  <c r="D11" i="22"/>
  <c r="D30" i="22"/>
  <c r="D15" i="22"/>
  <c r="I14" i="22"/>
  <c r="I31" i="22"/>
  <c r="J34" i="22"/>
  <c r="K34" i="22" s="1"/>
  <c r="I25" i="22"/>
  <c r="J28" i="22"/>
  <c r="K28" i="22" s="1"/>
  <c r="J13" i="22"/>
  <c r="K13" i="22" s="1"/>
  <c r="I13" i="22"/>
  <c r="I23" i="22"/>
  <c r="D28" i="22"/>
  <c r="D32" i="22"/>
  <c r="D12" i="22"/>
  <c r="D29" i="22"/>
  <c r="J11" i="22"/>
  <c r="K11" i="22" s="1"/>
  <c r="I12" i="22"/>
  <c r="I16" i="22"/>
  <c r="J14" i="22"/>
  <c r="K14" i="22" s="1"/>
  <c r="I17" i="22"/>
  <c r="I9" i="22"/>
  <c r="I5" i="22"/>
  <c r="J30" i="22"/>
  <c r="K30" i="22" s="1"/>
  <c r="J22" i="22"/>
  <c r="K22" i="22" s="1"/>
  <c r="I26" i="22"/>
  <c r="D33" i="22"/>
  <c r="D16" i="22"/>
  <c r="D13" i="22"/>
  <c r="D6" i="22"/>
  <c r="I20" i="22"/>
  <c r="J31" i="22"/>
  <c r="K31" i="22" s="1"/>
  <c r="J32" i="22"/>
  <c r="K32" i="22" s="1"/>
  <c r="J25" i="22"/>
  <c r="K25" i="22" s="1"/>
  <c r="J6" i="22"/>
  <c r="K6" i="22" s="1"/>
  <c r="J21" i="22"/>
  <c r="K21" i="22" s="1"/>
  <c r="I6" i="22"/>
  <c r="J9" i="22"/>
  <c r="K9" i="22" s="1"/>
  <c r="I8" i="22"/>
  <c r="D8" i="22"/>
  <c r="D21" i="22"/>
  <c r="D26" i="22"/>
  <c r="D10" i="22"/>
  <c r="I11" i="22"/>
  <c r="I35" i="22"/>
  <c r="J35" i="22"/>
  <c r="K35" i="22" s="1"/>
  <c r="J17" i="22"/>
  <c r="K17" i="22" s="1"/>
  <c r="J26" i="22"/>
  <c r="K26" i="22" s="1"/>
  <c r="J37" i="22"/>
  <c r="K37" i="22" s="1"/>
  <c r="I29" i="22"/>
  <c r="I28" i="22"/>
  <c r="I22" i="22"/>
  <c r="D18" i="22"/>
  <c r="D9" i="22"/>
  <c r="D35" i="22"/>
  <c r="D24" i="22"/>
  <c r="I7" i="22"/>
  <c r="J24" i="22"/>
  <c r="K24" i="22" s="1"/>
  <c r="J36" i="22"/>
  <c r="K36" i="22" s="1"/>
  <c r="I24" i="22"/>
  <c r="J29" i="22"/>
  <c r="K29" i="22" s="1"/>
  <c r="D25" i="22"/>
  <c r="D43" i="22"/>
  <c r="D50" i="22"/>
  <c r="D52" i="22"/>
  <c r="D45" i="22" l="1"/>
  <c r="D46" i="22" s="1"/>
  <c r="D44" i="22"/>
  <c r="L13" i="6"/>
  <c r="O32" i="22"/>
  <c r="P32" i="22" s="1"/>
  <c r="O23" i="22"/>
  <c r="P23" i="22" s="1"/>
  <c r="O22" i="22"/>
  <c r="P22" i="22" s="1"/>
  <c r="O15" i="22"/>
  <c r="P15" i="22" s="1"/>
  <c r="O37" i="22"/>
  <c r="P37" i="22" s="1"/>
  <c r="O19" i="22"/>
  <c r="P19" i="22" s="1"/>
  <c r="O35" i="22"/>
  <c r="P35" i="22" s="1"/>
  <c r="O7" i="22"/>
  <c r="P7" i="22" s="1"/>
  <c r="O33" i="22"/>
  <c r="P33" i="22" s="1"/>
  <c r="O24" i="22"/>
  <c r="P24" i="22" s="1"/>
  <c r="O27" i="22"/>
  <c r="P27" i="22" s="1"/>
  <c r="O14" i="22"/>
  <c r="P14" i="22" s="1"/>
  <c r="O31" i="22"/>
  <c r="P31" i="22" s="1"/>
  <c r="O11" i="22"/>
  <c r="P11" i="22" s="1"/>
  <c r="O17" i="22"/>
  <c r="P17" i="22" s="1"/>
  <c r="O10" i="22"/>
  <c r="P10" i="22" s="1"/>
  <c r="O26" i="22"/>
  <c r="P26" i="22" s="1"/>
  <c r="O28" i="22"/>
  <c r="P28" i="22" s="1"/>
  <c r="O36" i="22"/>
  <c r="P36" i="22" s="1"/>
  <c r="O18" i="22"/>
  <c r="P18" i="22" s="1"/>
  <c r="O20" i="22"/>
  <c r="P20" i="22" s="1"/>
  <c r="O9" i="22"/>
  <c r="P9" i="22" s="1"/>
  <c r="O6" i="22"/>
  <c r="P6" i="22" s="1"/>
  <c r="O21" i="22"/>
  <c r="P21" i="22" s="1"/>
  <c r="O8" i="22"/>
  <c r="P8" i="22" s="1"/>
  <c r="O34" i="22"/>
  <c r="P34" i="22" s="1"/>
  <c r="O30" i="22"/>
  <c r="P30" i="22" s="1"/>
  <c r="O5" i="22"/>
  <c r="P5" i="22" s="1"/>
  <c r="O12" i="22"/>
  <c r="P12" i="22" s="1"/>
  <c r="O29" i="22"/>
  <c r="P29" i="22" s="1"/>
  <c r="J51" i="22"/>
  <c r="O13" i="22"/>
  <c r="P13" i="22" s="1"/>
  <c r="O16" i="22"/>
  <c r="P16" i="22" s="1"/>
  <c r="O25" i="22"/>
  <c r="P25" i="22" s="1"/>
  <c r="M5" i="22"/>
  <c r="N5" i="22" s="1"/>
  <c r="M12" i="22"/>
  <c r="N12" i="22" s="1"/>
  <c r="M26" i="22"/>
  <c r="N26" i="22" s="1"/>
  <c r="M34" i="22"/>
  <c r="N34" i="22" s="1"/>
  <c r="M30" i="22"/>
  <c r="N30" i="22" s="1"/>
  <c r="M20" i="22"/>
  <c r="N20" i="22" s="1"/>
  <c r="M36" i="22"/>
  <c r="N36" i="22" s="1"/>
  <c r="M17" i="22"/>
  <c r="N17" i="22" s="1"/>
  <c r="Q17" i="22" s="1"/>
  <c r="M6" i="22"/>
  <c r="N6" i="22" s="1"/>
  <c r="M23" i="22"/>
  <c r="N23" i="22" s="1"/>
  <c r="Q23" i="22" s="1"/>
  <c r="M28" i="22"/>
  <c r="N28" i="22" s="1"/>
  <c r="M22" i="22"/>
  <c r="N22" i="22" s="1"/>
  <c r="M13" i="22"/>
  <c r="N13" i="22" s="1"/>
  <c r="Q13" i="22" s="1"/>
  <c r="M7" i="22"/>
  <c r="N7" i="22" s="1"/>
  <c r="M15" i="22"/>
  <c r="N15" i="22" s="1"/>
  <c r="M25" i="22"/>
  <c r="N25" i="22" s="1"/>
  <c r="M33" i="22"/>
  <c r="N33" i="22" s="1"/>
  <c r="M29" i="22"/>
  <c r="N29" i="22" s="1"/>
  <c r="Q29" i="22" s="1"/>
  <c r="M27" i="22"/>
  <c r="N27" i="22" s="1"/>
  <c r="M21" i="22"/>
  <c r="N21" i="22" s="1"/>
  <c r="M24" i="22"/>
  <c r="N24" i="22" s="1"/>
  <c r="M16" i="22"/>
  <c r="N16" i="22" s="1"/>
  <c r="M10" i="22"/>
  <c r="N10" i="22" s="1"/>
  <c r="M9" i="22"/>
  <c r="N9" i="22" s="1"/>
  <c r="Q9" i="22" s="1"/>
  <c r="M11" i="22"/>
  <c r="N11" i="22" s="1"/>
  <c r="M19" i="22"/>
  <c r="N19" i="22" s="1"/>
  <c r="M31" i="22"/>
  <c r="N31" i="22" s="1"/>
  <c r="M8" i="22"/>
  <c r="N8" i="22" s="1"/>
  <c r="M37" i="22"/>
  <c r="N37" i="22" s="1"/>
  <c r="M32" i="22"/>
  <c r="N32" i="22" s="1"/>
  <c r="M18" i="22"/>
  <c r="N18" i="22" s="1"/>
  <c r="M14" i="22"/>
  <c r="N14" i="22" s="1"/>
  <c r="J50" i="22"/>
  <c r="M35" i="22"/>
  <c r="N35" i="22" s="1"/>
  <c r="Q37" i="22" l="1"/>
  <c r="Q6" i="22"/>
  <c r="Q20" i="22"/>
  <c r="Q22" i="22"/>
  <c r="Q27" i="22"/>
  <c r="Q5" i="22"/>
  <c r="Q12" i="22"/>
  <c r="Q10" i="22"/>
  <c r="Q33" i="22"/>
  <c r="Q7" i="22"/>
  <c r="Q11" i="22"/>
  <c r="Q35" i="22"/>
  <c r="Q25" i="22"/>
  <c r="Q18" i="22"/>
  <c r="Q31" i="22"/>
  <c r="Q19" i="22"/>
  <c r="Q32" i="22"/>
  <c r="Q16" i="22"/>
  <c r="Q30" i="22"/>
  <c r="Q36" i="22"/>
  <c r="Q34" i="22"/>
  <c r="Q14" i="22"/>
  <c r="Q15" i="22"/>
  <c r="Q8" i="22"/>
  <c r="Q28" i="22"/>
  <c r="Q21" i="22"/>
  <c r="Q26" i="22"/>
  <c r="Q24" i="22"/>
  <c r="E46" i="22"/>
  <c r="F46" i="22" s="1"/>
  <c r="E45" i="22"/>
  <c r="L23" i="6" l="1"/>
</calcChain>
</file>

<file path=xl/sharedStrings.xml><?xml version="1.0" encoding="utf-8"?>
<sst xmlns="http://schemas.openxmlformats.org/spreadsheetml/2006/main" count="467" uniqueCount="239">
  <si>
    <t>Order number</t>
  </si>
  <si>
    <t>Input date (SCD)</t>
  </si>
  <si>
    <t>Output date (SCD)</t>
  </si>
  <si>
    <t>Work Content (hrs)</t>
  </si>
  <si>
    <t>Throughput time (SCD)</t>
  </si>
  <si>
    <t>Output</t>
  </si>
  <si>
    <t>Input</t>
  </si>
  <si>
    <t>WIP</t>
  </si>
  <si>
    <t>Workstation name</t>
  </si>
  <si>
    <t>Number of Workstations</t>
  </si>
  <si>
    <t>Capacity for Single workstation</t>
  </si>
  <si>
    <t>hrs/SCD</t>
  </si>
  <si>
    <t>Minimum Inter-Operation Time</t>
  </si>
  <si>
    <t>hrs</t>
  </si>
  <si>
    <t>Capacity</t>
  </si>
  <si>
    <t>Stretch factor 'Alpha'</t>
  </si>
  <si>
    <t>0&lt;Alpha&lt;130</t>
  </si>
  <si>
    <t>Work in Process first day</t>
  </si>
  <si>
    <t>Output prior evaluation period</t>
  </si>
  <si>
    <t>Start</t>
  </si>
  <si>
    <t>End</t>
  </si>
  <si>
    <t>Output prior Evaluation Period</t>
  </si>
  <si>
    <t>Capacity Limit</t>
  </si>
  <si>
    <t>w</t>
  </si>
  <si>
    <t>CAP</t>
  </si>
  <si>
    <t>ROUTmax</t>
  </si>
  <si>
    <t>WCs</t>
  </si>
  <si>
    <t>WCv</t>
  </si>
  <si>
    <t>TIOmin</t>
  </si>
  <si>
    <t>WIPImin</t>
  </si>
  <si>
    <t>ALPHA</t>
  </si>
  <si>
    <t>C-Norm-</t>
  </si>
  <si>
    <t>Workstation Details</t>
  </si>
  <si>
    <t>Interoperational Time</t>
  </si>
  <si>
    <t>Calculating the LOC</t>
  </si>
  <si>
    <t>t</t>
  </si>
  <si>
    <t>Pm</t>
  </si>
  <si>
    <t>Ib</t>
  </si>
  <si>
    <t>Ip</t>
  </si>
  <si>
    <t>Im</t>
  </si>
  <si>
    <t>Irel</t>
  </si>
  <si>
    <t>Rm</t>
  </si>
  <si>
    <t>LTm</t>
  </si>
  <si>
    <t>WC</t>
  </si>
  <si>
    <t>(WCav-WCi)2</t>
  </si>
  <si>
    <t>Ideal Output Rate OC</t>
  </si>
  <si>
    <t>Operating Point</t>
  </si>
  <si>
    <t>Reference period</t>
  </si>
  <si>
    <t>Newtons approximation procedure</t>
  </si>
  <si>
    <t>F(t)</t>
  </si>
  <si>
    <t>F'(t)</t>
  </si>
  <si>
    <t>t(n+1)</t>
  </si>
  <si>
    <t>WIPrel</t>
  </si>
  <si>
    <t>TTm(Rm)</t>
  </si>
  <si>
    <t>TTm(TTmw)</t>
  </si>
  <si>
    <t>WCav</t>
  </si>
  <si>
    <t>%</t>
  </si>
  <si>
    <t>Day number</t>
  </si>
  <si>
    <t>Wca</t>
  </si>
  <si>
    <t>Ua</t>
  </si>
  <si>
    <t>WIPa</t>
  </si>
  <si>
    <t>TTPa</t>
  </si>
  <si>
    <t>Calculation of ROUTmax with WIPrel--&gt;Ua--&gt;ROUTmax</t>
  </si>
  <si>
    <t>Ra</t>
  </si>
  <si>
    <t>ROUTa</t>
  </si>
  <si>
    <t>Logistic operating curves</t>
  </si>
  <si>
    <t>Lodistic operating curves</t>
  </si>
  <si>
    <t>Throughput Diagram</t>
  </si>
  <si>
    <t>Throughput diagram</t>
  </si>
  <si>
    <t>number of completed orders</t>
  </si>
  <si>
    <t>average work content</t>
  </si>
  <si>
    <t>standart deviation work content</t>
  </si>
  <si>
    <t>SCD</t>
  </si>
  <si>
    <t>average throughput time</t>
  </si>
  <si>
    <t>average range</t>
  </si>
  <si>
    <t>output</t>
  </si>
  <si>
    <t>average output rate</t>
  </si>
  <si>
    <t>maximum output rate</t>
  </si>
  <si>
    <t>capacity</t>
  </si>
  <si>
    <t>average work in process level</t>
  </si>
  <si>
    <t>ideal minimum work in process level</t>
  </si>
  <si>
    <t>relative work in process</t>
  </si>
  <si>
    <t>average utilization rate</t>
  </si>
  <si>
    <t>classes</t>
  </si>
  <si>
    <t>cum</t>
  </si>
  <si>
    <t>rel</t>
  </si>
  <si>
    <t>rel.cum</t>
  </si>
  <si>
    <t>Mean</t>
  </si>
  <si>
    <t>St.Dev</t>
  </si>
  <si>
    <t>Min</t>
  </si>
  <si>
    <t>Max</t>
  </si>
  <si>
    <t>Median</t>
  </si>
  <si>
    <t>Number</t>
  </si>
  <si>
    <t>weighted mean</t>
  </si>
  <si>
    <t>class width*10</t>
  </si>
  <si>
    <t>varCoeff.</t>
  </si>
  <si>
    <t>-</t>
  </si>
  <si>
    <t>WORK content Distribution</t>
  </si>
  <si>
    <t>Throughput time distribution</t>
  </si>
  <si>
    <t>Calculation of</t>
  </si>
  <si>
    <t>Logistic Operating Curve</t>
  </si>
  <si>
    <t>Schedule Reliability Operating Curve</t>
  </si>
  <si>
    <t>Um</t>
  </si>
  <si>
    <t>ROUTm</t>
  </si>
  <si>
    <t>WIPbuffer</t>
  </si>
  <si>
    <t>WIPm</t>
  </si>
  <si>
    <t>TTPm</t>
  </si>
  <si>
    <t>TIOm</t>
  </si>
  <si>
    <t>b-TIOm(WIP(t))</t>
  </si>
  <si>
    <t>Phi(b)</t>
  </si>
  <si>
    <t>a-TIOm(WIP(t))</t>
  </si>
  <si>
    <t>Phi(a)</t>
  </si>
  <si>
    <t>RelS[%]</t>
  </si>
  <si>
    <t>Calculation of WIPm(plan) with TIO(plan)</t>
  </si>
  <si>
    <t>Calculated with ROUTmax (not reliable for low WIP!)</t>
  </si>
  <si>
    <t>TIO(plan)</t>
  </si>
  <si>
    <t>[SCD]</t>
  </si>
  <si>
    <t>TTP(plan)</t>
  </si>
  <si>
    <t>Rm(plan)</t>
  </si>
  <si>
    <t>[hrs]</t>
  </si>
  <si>
    <t>Due-Date Tolerance</t>
  </si>
  <si>
    <t>b (upper bound)</t>
  </si>
  <si>
    <t>a (lower bound)</t>
  </si>
  <si>
    <t>Inter-Operation Time</t>
  </si>
  <si>
    <t>TIOs</t>
  </si>
  <si>
    <t>WIPm(actual)</t>
  </si>
  <si>
    <t>dt</t>
  </si>
  <si>
    <t>Schedule reliability</t>
  </si>
  <si>
    <t>content</t>
  </si>
  <si>
    <t>start</t>
  </si>
  <si>
    <t>end</t>
  </si>
  <si>
    <t>KRC11</t>
  </si>
  <si>
    <t>KRC12</t>
  </si>
  <si>
    <t>KRC13</t>
  </si>
  <si>
    <t>KRC14</t>
  </si>
  <si>
    <t>KRC15</t>
  </si>
  <si>
    <t>KRC16</t>
  </si>
  <si>
    <t>KRC17</t>
  </si>
  <si>
    <t>KRC18</t>
  </si>
  <si>
    <t>KRC19</t>
  </si>
  <si>
    <t>KRC20</t>
  </si>
  <si>
    <t>KRC21</t>
  </si>
  <si>
    <t>KRC22</t>
  </si>
  <si>
    <t>KRC23</t>
  </si>
  <si>
    <t>KRC24</t>
  </si>
  <si>
    <t>KRC25</t>
  </si>
  <si>
    <t>KRC26</t>
  </si>
  <si>
    <t>KRC27</t>
  </si>
  <si>
    <t>KRC28</t>
  </si>
  <si>
    <t>KRC29</t>
  </si>
  <si>
    <t>KRC30</t>
  </si>
  <si>
    <t>KRC31</t>
  </si>
  <si>
    <t>KRC32</t>
  </si>
  <si>
    <t>KRC33</t>
  </si>
  <si>
    <t>KRC34</t>
  </si>
  <si>
    <t>KRC35</t>
  </si>
  <si>
    <t>KRC36</t>
  </si>
  <si>
    <t>KRC37</t>
  </si>
  <si>
    <t>KRC38</t>
  </si>
  <si>
    <t>KRC39</t>
  </si>
  <si>
    <t>KRC40</t>
  </si>
  <si>
    <t>KRC41</t>
  </si>
  <si>
    <t>KRC42</t>
  </si>
  <si>
    <t>KRC43</t>
  </si>
  <si>
    <t>KRC44</t>
  </si>
  <si>
    <t>KRC45</t>
  </si>
  <si>
    <t>KRC46</t>
  </si>
  <si>
    <t>KRC47</t>
  </si>
  <si>
    <t>KRC48</t>
  </si>
  <si>
    <t>KRC49</t>
  </si>
  <si>
    <t>KRC50</t>
  </si>
  <si>
    <t>KRC51</t>
  </si>
  <si>
    <t>KRC52</t>
  </si>
  <si>
    <t>KRC53</t>
  </si>
  <si>
    <t>KRC54</t>
  </si>
  <si>
    <t>KRC55</t>
  </si>
  <si>
    <t>KRC56</t>
  </si>
  <si>
    <t>KRC57</t>
  </si>
  <si>
    <t>KRC58</t>
  </si>
  <si>
    <t>KRC59</t>
  </si>
  <si>
    <t>KRC60</t>
  </si>
  <si>
    <t>KRC61</t>
  </si>
  <si>
    <t>KRC62</t>
  </si>
  <si>
    <t>TBCC16</t>
  </si>
  <si>
    <t>TBCC17</t>
  </si>
  <si>
    <t>TBCC18</t>
  </si>
  <si>
    <t>TBCC19</t>
  </si>
  <si>
    <t>TBCC20</t>
  </si>
  <si>
    <t>TBCC21</t>
  </si>
  <si>
    <t>TBCC22</t>
  </si>
  <si>
    <t>TBCC23</t>
  </si>
  <si>
    <t>TBCC24</t>
  </si>
  <si>
    <t>TBCC25</t>
  </si>
  <si>
    <t>TBCC26</t>
  </si>
  <si>
    <t>TBCC27</t>
  </si>
  <si>
    <t>TBCC28</t>
  </si>
  <si>
    <t>TBCC29</t>
  </si>
  <si>
    <t>TBCC30</t>
  </si>
  <si>
    <t>TBCC31</t>
  </si>
  <si>
    <t>TBCC32</t>
  </si>
  <si>
    <t>TBCC33</t>
  </si>
  <si>
    <t>TBCC34</t>
  </si>
  <si>
    <t>TBCC35</t>
  </si>
  <si>
    <t>TBCC36</t>
  </si>
  <si>
    <t>TBCC37</t>
  </si>
  <si>
    <t>TBCC38</t>
  </si>
  <si>
    <t>TBCC39</t>
  </si>
  <si>
    <t>TBCC40</t>
  </si>
  <si>
    <t>TBCC41</t>
  </si>
  <si>
    <t>TBCC42</t>
  </si>
  <si>
    <t>TBCC43</t>
  </si>
  <si>
    <t>TBCC44</t>
  </si>
  <si>
    <t>TBCC45</t>
  </si>
  <si>
    <t>TBCC46</t>
  </si>
  <si>
    <t>TBCC47</t>
  </si>
  <si>
    <t>TBCC48</t>
  </si>
  <si>
    <t>TBCC49</t>
  </si>
  <si>
    <t>TBCC50</t>
  </si>
  <si>
    <t>TBCC51</t>
  </si>
  <si>
    <t>TBCC52</t>
  </si>
  <si>
    <t>TBCC53</t>
  </si>
  <si>
    <t>TBCC54</t>
  </si>
  <si>
    <t>TBCC55</t>
  </si>
  <si>
    <t>TBCC56</t>
  </si>
  <si>
    <t>TBCC57</t>
  </si>
  <si>
    <t>TBCC58</t>
  </si>
  <si>
    <t>TBCC59</t>
  </si>
  <si>
    <t>TBCC60</t>
  </si>
  <si>
    <t>TBCC61</t>
  </si>
  <si>
    <t>TBCC62</t>
  </si>
  <si>
    <t>TBCC63</t>
  </si>
  <si>
    <t>TBCC64</t>
  </si>
  <si>
    <t>TBCC65</t>
  </si>
  <si>
    <t>TBCC66</t>
  </si>
  <si>
    <t>TBCC67</t>
  </si>
  <si>
    <t>workstation capacity Distribution</t>
  </si>
  <si>
    <t>station</t>
  </si>
  <si>
    <t>order qty</t>
  </si>
  <si>
    <t>Delta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</si>
</sst>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00"/>
    <numFmt numFmtId="166" formatCode="0.000"/>
    <numFmt numFmtId="167" formatCode="[$-1040B]d\.m\.yy"/>
    <numFmt numFmtId="168" formatCode="[$-1040B]0.00;\(0.00\)"/>
    <numFmt numFmtId="169" formatCode="dd\.mm\.yyyy;@"/>
    <numFmt numFmtId="170" formatCode="dd\.mm\.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</font>
    <font>
      <sz val="10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4" fillId="0" borderId="0"/>
    <xf numFmtId="0" fontId="6" fillId="6" borderId="0" applyNumberFormat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164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1" xfId="0" applyFill="1" applyBorder="1"/>
    <xf numFmtId="165" fontId="0" fillId="5" borderId="0" xfId="0" applyNumberFormat="1" applyFill="1"/>
    <xf numFmtId="164" fontId="0" fillId="5" borderId="0" xfId="0" applyNumberFormat="1" applyFill="1"/>
    <xf numFmtId="0" fontId="2" fillId="2" borderId="7" xfId="0" applyFont="1" applyFill="1" applyBorder="1" applyAlignment="1">
      <alignment wrapText="1"/>
    </xf>
    <xf numFmtId="0" fontId="0" fillId="3" borderId="3" xfId="0" applyFill="1" applyBorder="1"/>
    <xf numFmtId="0" fontId="0" fillId="2" borderId="3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wrapText="1"/>
    </xf>
    <xf numFmtId="0" fontId="0" fillId="5" borderId="0" xfId="0" applyFill="1" applyBorder="1"/>
    <xf numFmtId="0" fontId="3" fillId="5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1" fillId="0" borderId="0" xfId="0" applyFont="1"/>
    <xf numFmtId="0" fontId="7" fillId="7" borderId="8" xfId="2" applyFont="1" applyFill="1" applyBorder="1"/>
    <xf numFmtId="0" fontId="2" fillId="7" borderId="9" xfId="2" applyFont="1" applyFill="1" applyBorder="1"/>
    <xf numFmtId="0" fontId="7" fillId="7" borderId="0" xfId="2" applyFont="1" applyFill="1" applyBorder="1"/>
    <xf numFmtId="0" fontId="2" fillId="7" borderId="10" xfId="2" applyFont="1" applyFill="1" applyBorder="1"/>
    <xf numFmtId="0" fontId="7" fillId="7" borderId="11" xfId="2" applyFont="1" applyFill="1" applyBorder="1"/>
    <xf numFmtId="0" fontId="2" fillId="7" borderId="12" xfId="2" applyFont="1" applyFill="1" applyBorder="1"/>
    <xf numFmtId="0" fontId="7" fillId="7" borderId="13" xfId="0" applyFont="1" applyFill="1" applyBorder="1"/>
    <xf numFmtId="2" fontId="7" fillId="7" borderId="14" xfId="0" applyNumberFormat="1" applyFont="1" applyFill="1" applyBorder="1"/>
    <xf numFmtId="0" fontId="7" fillId="7" borderId="15" xfId="0" applyFont="1" applyFill="1" applyBorder="1"/>
    <xf numFmtId="0" fontId="7" fillId="7" borderId="4" xfId="0" applyFont="1" applyFill="1" applyBorder="1"/>
    <xf numFmtId="0" fontId="7" fillId="7" borderId="5" xfId="2" applyFont="1" applyFill="1" applyBorder="1"/>
    <xf numFmtId="0" fontId="2" fillId="7" borderId="6" xfId="2" applyFont="1" applyFill="1" applyBorder="1"/>
    <xf numFmtId="2" fontId="7" fillId="7" borderId="13" xfId="0" applyNumberFormat="1" applyFont="1" applyFill="1" applyBorder="1"/>
    <xf numFmtId="2" fontId="7" fillId="7" borderId="15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9" fontId="0" fillId="0" borderId="0" xfId="3" applyFont="1"/>
    <xf numFmtId="9" fontId="0" fillId="0" borderId="0" xfId="0" applyNumberFormat="1"/>
    <xf numFmtId="2" fontId="0" fillId="0" borderId="0" xfId="0" applyNumberFormat="1"/>
    <xf numFmtId="0" fontId="0" fillId="0" borderId="0" xfId="0" applyFill="1"/>
    <xf numFmtId="0" fontId="10" fillId="0" borderId="0" xfId="0" applyFont="1" applyFill="1" applyBorder="1" applyProtection="1"/>
    <xf numFmtId="0" fontId="10" fillId="0" borderId="20" xfId="1" applyFont="1" applyFill="1" applyBorder="1" applyAlignment="1" applyProtection="1">
      <alignment horizontal="center"/>
    </xf>
    <xf numFmtId="0" fontId="10" fillId="0" borderId="2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1" fillId="0" borderId="21" xfId="0" applyFont="1" applyFill="1" applyBorder="1" applyAlignment="1" applyProtection="1">
      <alignment horizontal="center"/>
    </xf>
    <xf numFmtId="0" fontId="12" fillId="0" borderId="3" xfId="1" applyFont="1" applyFill="1" applyBorder="1" applyProtection="1"/>
    <xf numFmtId="1" fontId="12" fillId="0" borderId="3" xfId="3" applyNumberFormat="1" applyFont="1" applyFill="1" applyBorder="1" applyProtection="1"/>
    <xf numFmtId="2" fontId="12" fillId="0" borderId="3" xfId="1" applyNumberFormat="1" applyFont="1" applyFill="1" applyBorder="1" applyProtection="1"/>
    <xf numFmtId="1" fontId="12" fillId="0" borderId="3" xfId="1" applyNumberFormat="1" applyFont="1" applyFill="1" applyBorder="1" applyProtection="1"/>
    <xf numFmtId="2" fontId="13" fillId="0" borderId="3" xfId="0" applyNumberFormat="1" applyFont="1" applyFill="1" applyBorder="1" applyProtection="1"/>
    <xf numFmtId="2" fontId="13" fillId="0" borderId="0" xfId="0" applyNumberFormat="1" applyFont="1" applyFill="1" applyBorder="1" applyProtection="1"/>
    <xf numFmtId="2" fontId="13" fillId="0" borderId="20" xfId="0" applyNumberFormat="1" applyFont="1" applyFill="1" applyBorder="1" applyProtection="1"/>
    <xf numFmtId="166" fontId="13" fillId="0" borderId="20" xfId="0" applyNumberFormat="1" applyFont="1" applyFill="1" applyBorder="1" applyProtection="1"/>
    <xf numFmtId="166" fontId="14" fillId="0" borderId="20" xfId="0" applyNumberFormat="1" applyFont="1" applyFill="1" applyBorder="1" applyProtection="1"/>
    <xf numFmtId="0" fontId="0" fillId="0" borderId="0" xfId="0" applyFill="1" applyProtection="1"/>
    <xf numFmtId="0" fontId="0" fillId="0" borderId="0" xfId="0" applyFill="1" applyBorder="1" applyProtection="1"/>
    <xf numFmtId="0" fontId="0" fillId="0" borderId="16" xfId="0" applyFill="1" applyBorder="1" applyProtection="1"/>
    <xf numFmtId="0" fontId="0" fillId="0" borderId="2" xfId="0" applyFill="1" applyBorder="1" applyAlignment="1" applyProtection="1">
      <alignment horizontal="right"/>
    </xf>
    <xf numFmtId="2" fontId="0" fillId="0" borderId="17" xfId="0" applyNumberFormat="1" applyFill="1" applyBorder="1" applyProtection="1"/>
    <xf numFmtId="0" fontId="0" fillId="0" borderId="18" xfId="0" applyFill="1" applyBorder="1" applyProtection="1"/>
    <xf numFmtId="0" fontId="0" fillId="0" borderId="0" xfId="0" applyFill="1" applyBorder="1" applyAlignment="1" applyProtection="1">
      <alignment horizontal="right"/>
    </xf>
    <xf numFmtId="164" fontId="0" fillId="0" borderId="19" xfId="0" applyNumberFormat="1" applyFill="1" applyBorder="1" applyProtection="1"/>
    <xf numFmtId="164" fontId="10" fillId="0" borderId="0" xfId="0" applyNumberFormat="1" applyFont="1" applyFill="1" applyProtection="1"/>
    <xf numFmtId="0" fontId="10" fillId="0" borderId="0" xfId="0" applyFont="1" applyFill="1" applyProtection="1"/>
    <xf numFmtId="0" fontId="0" fillId="0" borderId="22" xfId="0" applyFill="1" applyBorder="1" applyProtection="1"/>
    <xf numFmtId="0" fontId="0" fillId="0" borderId="1" xfId="0" applyFill="1" applyBorder="1" applyAlignment="1" applyProtection="1">
      <alignment horizontal="right"/>
    </xf>
    <xf numFmtId="164" fontId="0" fillId="0" borderId="21" xfId="0" applyNumberFormat="1" applyFill="1" applyBorder="1" applyProtection="1"/>
    <xf numFmtId="2" fontId="0" fillId="0" borderId="0" xfId="0" applyNumberFormat="1" applyFill="1"/>
    <xf numFmtId="17" fontId="0" fillId="0" borderId="0" xfId="0" applyNumberFormat="1"/>
    <xf numFmtId="0" fontId="0" fillId="0" borderId="0" xfId="0" applyAlignment="1">
      <alignment wrapText="1" readingOrder="1"/>
    </xf>
    <xf numFmtId="169" fontId="2" fillId="2" borderId="7" xfId="0" applyNumberFormat="1" applyFont="1" applyFill="1" applyBorder="1" applyAlignment="1">
      <alignment wrapText="1"/>
    </xf>
    <xf numFmtId="169" fontId="0" fillId="0" borderId="0" xfId="0" applyNumberFormat="1"/>
    <xf numFmtId="170" fontId="0" fillId="4" borderId="0" xfId="0" applyNumberFormat="1" applyFill="1"/>
    <xf numFmtId="170" fontId="0" fillId="5" borderId="0" xfId="0" applyNumberFormat="1" applyFill="1" applyBorder="1"/>
    <xf numFmtId="170" fontId="3" fillId="5" borderId="0" xfId="0" applyNumberFormat="1" applyFont="1" applyFill="1" applyBorder="1"/>
    <xf numFmtId="170" fontId="0" fillId="5" borderId="1" xfId="0" applyNumberFormat="1" applyFill="1" applyBorder="1"/>
    <xf numFmtId="170" fontId="0" fillId="5" borderId="2" xfId="0" applyNumberFormat="1" applyFill="1" applyBorder="1"/>
    <xf numFmtId="170" fontId="0" fillId="0" borderId="0" xfId="0" applyNumberFormat="1"/>
    <xf numFmtId="2" fontId="0" fillId="4" borderId="0" xfId="0" applyNumberFormat="1" applyFill="1"/>
    <xf numFmtId="2" fontId="3" fillId="5" borderId="0" xfId="0" applyNumberFormat="1" applyFon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0" fontId="15" fillId="0" borderId="23" xfId="0" applyFont="1" applyBorder="1" applyAlignment="1" applyProtection="1">
      <alignment vertical="top" wrapText="1" readingOrder="1"/>
      <protection locked="0"/>
    </xf>
    <xf numFmtId="167" fontId="16" fillId="0" borderId="23" xfId="0" applyNumberFormat="1" applyFont="1" applyBorder="1" applyAlignment="1" applyProtection="1">
      <alignment vertical="top" wrapText="1" readingOrder="1"/>
      <protection locked="0"/>
    </xf>
    <xf numFmtId="0" fontId="16" fillId="0" borderId="23" xfId="0" applyFont="1" applyBorder="1" applyAlignment="1" applyProtection="1">
      <alignment vertical="top" wrapText="1" readingOrder="1"/>
      <protection locked="0"/>
    </xf>
    <xf numFmtId="168" fontId="16" fillId="0" borderId="23" xfId="0" applyNumberFormat="1" applyFont="1" applyBorder="1" applyAlignment="1" applyProtection="1">
      <alignment vertical="top" wrapText="1" readingOrder="1"/>
      <protection locked="0"/>
    </xf>
    <xf numFmtId="167" fontId="16" fillId="0" borderId="0" xfId="0" applyNumberFormat="1" applyFont="1" applyBorder="1" applyAlignment="1" applyProtection="1">
      <alignment vertical="top" wrapText="1" readingOrder="1"/>
      <protection locked="0"/>
    </xf>
    <xf numFmtId="164" fontId="0" fillId="7" borderId="4" xfId="0" applyNumberFormat="1" applyFill="1" applyBorder="1"/>
    <xf numFmtId="0" fontId="17" fillId="0" borderId="0" xfId="0" applyFont="1"/>
    <xf numFmtId="14" fontId="0" fillId="0" borderId="0" xfId="0" applyNumberFormat="1" applyAlignment="1">
      <alignment wrapText="1" readingOrder="1"/>
    </xf>
    <xf numFmtId="0" fontId="0" fillId="5" borderId="0" xfId="0" applyNumberFormat="1" applyFill="1"/>
    <xf numFmtId="0" fontId="0" fillId="9" borderId="0" xfId="0" applyFill="1"/>
    <xf numFmtId="2" fontId="0" fillId="9" borderId="0" xfId="0" applyNumberFormat="1" applyFill="1"/>
    <xf numFmtId="9" fontId="0" fillId="9" borderId="0" xfId="3" applyFont="1" applyFill="1"/>
    <xf numFmtId="9" fontId="0" fillId="9" borderId="0" xfId="0" applyNumberFormat="1" applyFill="1"/>
    <xf numFmtId="2" fontId="0" fillId="0" borderId="0" xfId="0" applyNumberFormat="1" applyAlignment="1">
      <alignment wrapText="1" readingOrder="1"/>
    </xf>
    <xf numFmtId="0" fontId="1" fillId="3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0" borderId="16" xfId="1" applyFont="1" applyFill="1" applyBorder="1" applyAlignment="1" applyProtection="1">
      <alignment horizontal="center" vertical="top"/>
    </xf>
    <xf numFmtId="0" fontId="9" fillId="0" borderId="2" xfId="1" applyFont="1" applyFill="1" applyBorder="1" applyAlignment="1" applyProtection="1">
      <alignment horizontal="center" vertical="top"/>
    </xf>
    <xf numFmtId="0" fontId="9" fillId="0" borderId="17" xfId="1" applyFont="1" applyFill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9" fillId="0" borderId="17" xfId="0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center" vertical="top"/>
    </xf>
    <xf numFmtId="0" fontId="9" fillId="0" borderId="0" xfId="1" applyFont="1" applyFill="1" applyBorder="1" applyAlignment="1" applyProtection="1">
      <alignment horizontal="center" vertical="top"/>
    </xf>
    <xf numFmtId="0" fontId="9" fillId="0" borderId="19" xfId="1" applyFont="1" applyFill="1" applyBorder="1" applyAlignment="1" applyProtection="1">
      <alignment horizontal="center" vertical="top"/>
    </xf>
    <xf numFmtId="0" fontId="9" fillId="0" borderId="18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/>
    </xf>
  </cellXfs>
  <cellStyles count="4">
    <cellStyle name="60% - Accent2" xfId="2" builtinId="36"/>
    <cellStyle name="Normal" xfId="0" builtinId="0"/>
    <cellStyle name="Percent" xfId="3" builtinId="5"/>
    <cellStyle name="Standard_Berechnung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43829</c:v>
                </c:pt>
                <c:pt idx="1">
                  <c:v>43830</c:v>
                </c:pt>
                <c:pt idx="2">
                  <c:v>43830</c:v>
                </c:pt>
                <c:pt idx="3">
                  <c:v>43831</c:v>
                </c:pt>
                <c:pt idx="4">
                  <c:v>43831</c:v>
                </c:pt>
                <c:pt idx="5">
                  <c:v>43832</c:v>
                </c:pt>
                <c:pt idx="6">
                  <c:v>43832</c:v>
                </c:pt>
                <c:pt idx="7">
                  <c:v>43833</c:v>
                </c:pt>
                <c:pt idx="8">
                  <c:v>43833</c:v>
                </c:pt>
                <c:pt idx="9">
                  <c:v>43834</c:v>
                </c:pt>
                <c:pt idx="10">
                  <c:v>43834</c:v>
                </c:pt>
                <c:pt idx="11">
                  <c:v>43835</c:v>
                </c:pt>
                <c:pt idx="12">
                  <c:v>43835</c:v>
                </c:pt>
                <c:pt idx="13">
                  <c:v>43836</c:v>
                </c:pt>
                <c:pt idx="14">
                  <c:v>43836</c:v>
                </c:pt>
                <c:pt idx="15">
                  <c:v>43837</c:v>
                </c:pt>
                <c:pt idx="16">
                  <c:v>43837</c:v>
                </c:pt>
                <c:pt idx="17">
                  <c:v>43838</c:v>
                </c:pt>
                <c:pt idx="18">
                  <c:v>43838</c:v>
                </c:pt>
                <c:pt idx="19">
                  <c:v>43839</c:v>
                </c:pt>
                <c:pt idx="20">
                  <c:v>43839</c:v>
                </c:pt>
                <c:pt idx="21">
                  <c:v>43840</c:v>
                </c:pt>
                <c:pt idx="22">
                  <c:v>43840</c:v>
                </c:pt>
                <c:pt idx="23">
                  <c:v>43841</c:v>
                </c:pt>
                <c:pt idx="24">
                  <c:v>43841</c:v>
                </c:pt>
                <c:pt idx="25">
                  <c:v>43842</c:v>
                </c:pt>
                <c:pt idx="26">
                  <c:v>43842</c:v>
                </c:pt>
                <c:pt idx="27">
                  <c:v>43843</c:v>
                </c:pt>
                <c:pt idx="28">
                  <c:v>43843</c:v>
                </c:pt>
                <c:pt idx="29">
                  <c:v>43844</c:v>
                </c:pt>
                <c:pt idx="30">
                  <c:v>43844</c:v>
                </c:pt>
                <c:pt idx="31">
                  <c:v>43845</c:v>
                </c:pt>
                <c:pt idx="32">
                  <c:v>43845</c:v>
                </c:pt>
                <c:pt idx="33">
                  <c:v>43846</c:v>
                </c:pt>
                <c:pt idx="34">
                  <c:v>43846</c:v>
                </c:pt>
                <c:pt idx="35">
                  <c:v>43847</c:v>
                </c:pt>
                <c:pt idx="36">
                  <c:v>43847</c:v>
                </c:pt>
                <c:pt idx="37">
                  <c:v>43848</c:v>
                </c:pt>
                <c:pt idx="38">
                  <c:v>43848</c:v>
                </c:pt>
                <c:pt idx="39">
                  <c:v>43849</c:v>
                </c:pt>
                <c:pt idx="40">
                  <c:v>43849</c:v>
                </c:pt>
                <c:pt idx="41">
                  <c:v>43850</c:v>
                </c:pt>
                <c:pt idx="42">
                  <c:v>43850</c:v>
                </c:pt>
                <c:pt idx="43">
                  <c:v>43851</c:v>
                </c:pt>
                <c:pt idx="44">
                  <c:v>43851</c:v>
                </c:pt>
                <c:pt idx="45">
                  <c:v>43852</c:v>
                </c:pt>
                <c:pt idx="46">
                  <c:v>43852</c:v>
                </c:pt>
                <c:pt idx="47">
                  <c:v>43853</c:v>
                </c:pt>
                <c:pt idx="48">
                  <c:v>43853</c:v>
                </c:pt>
                <c:pt idx="49">
                  <c:v>43854</c:v>
                </c:pt>
                <c:pt idx="50">
                  <c:v>43854</c:v>
                </c:pt>
                <c:pt idx="51">
                  <c:v>43855</c:v>
                </c:pt>
                <c:pt idx="52">
                  <c:v>43855</c:v>
                </c:pt>
                <c:pt idx="53">
                  <c:v>43856</c:v>
                </c:pt>
                <c:pt idx="54">
                  <c:v>43856</c:v>
                </c:pt>
                <c:pt idx="55">
                  <c:v>43857</c:v>
                </c:pt>
                <c:pt idx="56">
                  <c:v>43857</c:v>
                </c:pt>
                <c:pt idx="57">
                  <c:v>43858</c:v>
                </c:pt>
                <c:pt idx="58">
                  <c:v>43858</c:v>
                </c:pt>
                <c:pt idx="59">
                  <c:v>43859</c:v>
                </c:pt>
                <c:pt idx="60">
                  <c:v>43859</c:v>
                </c:pt>
                <c:pt idx="61">
                  <c:v>43860</c:v>
                </c:pt>
                <c:pt idx="62">
                  <c:v>43860</c:v>
                </c:pt>
                <c:pt idx="63">
                  <c:v>43861</c:v>
                </c:pt>
                <c:pt idx="64">
                  <c:v>43861</c:v>
                </c:pt>
                <c:pt idx="65">
                  <c:v>43862</c:v>
                </c:pt>
                <c:pt idx="66">
                  <c:v>43862</c:v>
                </c:pt>
                <c:pt idx="67">
                  <c:v>43863</c:v>
                </c:pt>
                <c:pt idx="68">
                  <c:v>43863</c:v>
                </c:pt>
                <c:pt idx="69">
                  <c:v>43864</c:v>
                </c:pt>
                <c:pt idx="70">
                  <c:v>43864</c:v>
                </c:pt>
                <c:pt idx="71">
                  <c:v>43865</c:v>
                </c:pt>
                <c:pt idx="72">
                  <c:v>43865</c:v>
                </c:pt>
                <c:pt idx="73">
                  <c:v>43866</c:v>
                </c:pt>
                <c:pt idx="74">
                  <c:v>43866</c:v>
                </c:pt>
                <c:pt idx="75">
                  <c:v>43867</c:v>
                </c:pt>
                <c:pt idx="76">
                  <c:v>43867</c:v>
                </c:pt>
                <c:pt idx="77">
                  <c:v>43868</c:v>
                </c:pt>
                <c:pt idx="78">
                  <c:v>43868</c:v>
                </c:pt>
                <c:pt idx="79">
                  <c:v>43869</c:v>
                </c:pt>
                <c:pt idx="80">
                  <c:v>43869</c:v>
                </c:pt>
                <c:pt idx="81">
                  <c:v>43870</c:v>
                </c:pt>
                <c:pt idx="82">
                  <c:v>43870</c:v>
                </c:pt>
                <c:pt idx="83">
                  <c:v>43871</c:v>
                </c:pt>
                <c:pt idx="84">
                  <c:v>43871</c:v>
                </c:pt>
                <c:pt idx="85">
                  <c:v>43872</c:v>
                </c:pt>
                <c:pt idx="86">
                  <c:v>43872</c:v>
                </c:pt>
                <c:pt idx="87">
                  <c:v>43873</c:v>
                </c:pt>
                <c:pt idx="88">
                  <c:v>43873</c:v>
                </c:pt>
                <c:pt idx="89">
                  <c:v>43874</c:v>
                </c:pt>
                <c:pt idx="90">
                  <c:v>43874</c:v>
                </c:pt>
                <c:pt idx="91">
                  <c:v>43875</c:v>
                </c:pt>
                <c:pt idx="92">
                  <c:v>43875</c:v>
                </c:pt>
                <c:pt idx="93">
                  <c:v>43876</c:v>
                </c:pt>
                <c:pt idx="94">
                  <c:v>43876</c:v>
                </c:pt>
                <c:pt idx="95">
                  <c:v>43877</c:v>
                </c:pt>
                <c:pt idx="96">
                  <c:v>43877</c:v>
                </c:pt>
                <c:pt idx="97">
                  <c:v>43878</c:v>
                </c:pt>
                <c:pt idx="98">
                  <c:v>43878</c:v>
                </c:pt>
                <c:pt idx="99">
                  <c:v>43879</c:v>
                </c:pt>
                <c:pt idx="100">
                  <c:v>43879</c:v>
                </c:pt>
                <c:pt idx="101">
                  <c:v>43880</c:v>
                </c:pt>
                <c:pt idx="102">
                  <c:v>43880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43883</c:v>
                </c:pt>
                <c:pt idx="108">
                  <c:v>43883</c:v>
                </c:pt>
                <c:pt idx="109">
                  <c:v>43884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43886</c:v>
                </c:pt>
                <c:pt idx="114">
                  <c:v>43886</c:v>
                </c:pt>
                <c:pt idx="115">
                  <c:v>43887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43889</c:v>
                </c:pt>
                <c:pt idx="120">
                  <c:v>43889</c:v>
                </c:pt>
                <c:pt idx="121">
                  <c:v>43890</c:v>
                </c:pt>
                <c:pt idx="122">
                  <c:v>43890</c:v>
                </c:pt>
                <c:pt idx="123">
                  <c:v>43891</c:v>
                </c:pt>
                <c:pt idx="124">
                  <c:v>43891</c:v>
                </c:pt>
                <c:pt idx="125">
                  <c:v>43892</c:v>
                </c:pt>
                <c:pt idx="126">
                  <c:v>43892</c:v>
                </c:pt>
                <c:pt idx="127">
                  <c:v>43893</c:v>
                </c:pt>
                <c:pt idx="128">
                  <c:v>43893</c:v>
                </c:pt>
                <c:pt idx="129">
                  <c:v>43894</c:v>
                </c:pt>
                <c:pt idx="130">
                  <c:v>43894</c:v>
                </c:pt>
                <c:pt idx="131">
                  <c:v>43895</c:v>
                </c:pt>
                <c:pt idx="132">
                  <c:v>43895</c:v>
                </c:pt>
                <c:pt idx="133">
                  <c:v>43896</c:v>
                </c:pt>
                <c:pt idx="134">
                  <c:v>43896</c:v>
                </c:pt>
                <c:pt idx="135">
                  <c:v>43897</c:v>
                </c:pt>
                <c:pt idx="136">
                  <c:v>43897</c:v>
                </c:pt>
                <c:pt idx="137">
                  <c:v>43898</c:v>
                </c:pt>
                <c:pt idx="138">
                  <c:v>43898</c:v>
                </c:pt>
                <c:pt idx="139">
                  <c:v>43899</c:v>
                </c:pt>
                <c:pt idx="140">
                  <c:v>43899</c:v>
                </c:pt>
                <c:pt idx="141">
                  <c:v>43900</c:v>
                </c:pt>
                <c:pt idx="142">
                  <c:v>43900</c:v>
                </c:pt>
                <c:pt idx="143">
                  <c:v>43901</c:v>
                </c:pt>
                <c:pt idx="144">
                  <c:v>43901</c:v>
                </c:pt>
                <c:pt idx="145">
                  <c:v>43902</c:v>
                </c:pt>
                <c:pt idx="146">
                  <c:v>43902</c:v>
                </c:pt>
                <c:pt idx="147">
                  <c:v>43903</c:v>
                </c:pt>
                <c:pt idx="148">
                  <c:v>43903</c:v>
                </c:pt>
                <c:pt idx="149">
                  <c:v>43904</c:v>
                </c:pt>
                <c:pt idx="150">
                  <c:v>43904</c:v>
                </c:pt>
                <c:pt idx="151">
                  <c:v>43905</c:v>
                </c:pt>
                <c:pt idx="152">
                  <c:v>43905</c:v>
                </c:pt>
                <c:pt idx="153">
                  <c:v>43906</c:v>
                </c:pt>
                <c:pt idx="154">
                  <c:v>43906</c:v>
                </c:pt>
                <c:pt idx="155">
                  <c:v>43907</c:v>
                </c:pt>
                <c:pt idx="156">
                  <c:v>43907</c:v>
                </c:pt>
                <c:pt idx="157">
                  <c:v>43908</c:v>
                </c:pt>
                <c:pt idx="158">
                  <c:v>43908</c:v>
                </c:pt>
                <c:pt idx="159">
                  <c:v>43909</c:v>
                </c:pt>
                <c:pt idx="160">
                  <c:v>43909</c:v>
                </c:pt>
                <c:pt idx="161">
                  <c:v>43910</c:v>
                </c:pt>
                <c:pt idx="162">
                  <c:v>43910</c:v>
                </c:pt>
                <c:pt idx="163">
                  <c:v>43911</c:v>
                </c:pt>
                <c:pt idx="164">
                  <c:v>43911</c:v>
                </c:pt>
                <c:pt idx="165">
                  <c:v>43912</c:v>
                </c:pt>
                <c:pt idx="166">
                  <c:v>43912</c:v>
                </c:pt>
                <c:pt idx="167">
                  <c:v>43913</c:v>
                </c:pt>
                <c:pt idx="168">
                  <c:v>43913</c:v>
                </c:pt>
                <c:pt idx="169">
                  <c:v>43914</c:v>
                </c:pt>
                <c:pt idx="170">
                  <c:v>43914</c:v>
                </c:pt>
                <c:pt idx="171">
                  <c:v>43915</c:v>
                </c:pt>
                <c:pt idx="172">
                  <c:v>43915</c:v>
                </c:pt>
                <c:pt idx="173">
                  <c:v>43916</c:v>
                </c:pt>
                <c:pt idx="174">
                  <c:v>43916</c:v>
                </c:pt>
                <c:pt idx="175">
                  <c:v>43917</c:v>
                </c:pt>
                <c:pt idx="176">
                  <c:v>43917</c:v>
                </c:pt>
                <c:pt idx="177">
                  <c:v>43918</c:v>
                </c:pt>
                <c:pt idx="178">
                  <c:v>43918</c:v>
                </c:pt>
                <c:pt idx="179">
                  <c:v>43919</c:v>
                </c:pt>
                <c:pt idx="180">
                  <c:v>43919</c:v>
                </c:pt>
                <c:pt idx="181">
                  <c:v>43920</c:v>
                </c:pt>
                <c:pt idx="182">
                  <c:v>43920</c:v>
                </c:pt>
                <c:pt idx="183">
                  <c:v>43921</c:v>
                </c:pt>
                <c:pt idx="184">
                  <c:v>43921</c:v>
                </c:pt>
                <c:pt idx="185">
                  <c:v>43922</c:v>
                </c:pt>
                <c:pt idx="186">
                  <c:v>43922</c:v>
                </c:pt>
                <c:pt idx="187">
                  <c:v>43923</c:v>
                </c:pt>
                <c:pt idx="188">
                  <c:v>43923</c:v>
                </c:pt>
                <c:pt idx="189">
                  <c:v>43924</c:v>
                </c:pt>
                <c:pt idx="190">
                  <c:v>43924</c:v>
                </c:pt>
                <c:pt idx="191">
                  <c:v>43925</c:v>
                </c:pt>
                <c:pt idx="192">
                  <c:v>43925</c:v>
                </c:pt>
                <c:pt idx="193">
                  <c:v>43926</c:v>
                </c:pt>
                <c:pt idx="194">
                  <c:v>43926</c:v>
                </c:pt>
                <c:pt idx="195">
                  <c:v>43927</c:v>
                </c:pt>
                <c:pt idx="196">
                  <c:v>43927</c:v>
                </c:pt>
                <c:pt idx="197">
                  <c:v>43928</c:v>
                </c:pt>
                <c:pt idx="198">
                  <c:v>43928</c:v>
                </c:pt>
                <c:pt idx="199">
                  <c:v>43929</c:v>
                </c:pt>
                <c:pt idx="200">
                  <c:v>43929</c:v>
                </c:pt>
                <c:pt idx="201">
                  <c:v>43930</c:v>
                </c:pt>
                <c:pt idx="202">
                  <c:v>43930</c:v>
                </c:pt>
                <c:pt idx="203">
                  <c:v>43931</c:v>
                </c:pt>
                <c:pt idx="204">
                  <c:v>43931</c:v>
                </c:pt>
                <c:pt idx="205">
                  <c:v>43932</c:v>
                </c:pt>
                <c:pt idx="206">
                  <c:v>43932</c:v>
                </c:pt>
                <c:pt idx="207">
                  <c:v>43933</c:v>
                </c:pt>
                <c:pt idx="208">
                  <c:v>43933</c:v>
                </c:pt>
                <c:pt idx="209">
                  <c:v>43934</c:v>
                </c:pt>
                <c:pt idx="210">
                  <c:v>43934</c:v>
                </c:pt>
                <c:pt idx="211">
                  <c:v>43935</c:v>
                </c:pt>
                <c:pt idx="212">
                  <c:v>43935</c:v>
                </c:pt>
                <c:pt idx="213">
                  <c:v>43936</c:v>
                </c:pt>
                <c:pt idx="214">
                  <c:v>43936</c:v>
                </c:pt>
                <c:pt idx="215">
                  <c:v>43937</c:v>
                </c:pt>
                <c:pt idx="216">
                  <c:v>43937</c:v>
                </c:pt>
                <c:pt idx="217">
                  <c:v>43938</c:v>
                </c:pt>
                <c:pt idx="218">
                  <c:v>43938</c:v>
                </c:pt>
                <c:pt idx="219">
                  <c:v>43939</c:v>
                </c:pt>
                <c:pt idx="220">
                  <c:v>43939</c:v>
                </c:pt>
                <c:pt idx="221">
                  <c:v>43940</c:v>
                </c:pt>
                <c:pt idx="222">
                  <c:v>43940</c:v>
                </c:pt>
                <c:pt idx="223">
                  <c:v>43941</c:v>
                </c:pt>
                <c:pt idx="224">
                  <c:v>43941</c:v>
                </c:pt>
                <c:pt idx="225">
                  <c:v>43942</c:v>
                </c:pt>
                <c:pt idx="226">
                  <c:v>43942</c:v>
                </c:pt>
                <c:pt idx="227">
                  <c:v>43943</c:v>
                </c:pt>
                <c:pt idx="228">
                  <c:v>43943</c:v>
                </c:pt>
                <c:pt idx="229">
                  <c:v>43944</c:v>
                </c:pt>
                <c:pt idx="230">
                  <c:v>43944</c:v>
                </c:pt>
                <c:pt idx="231">
                  <c:v>43945</c:v>
                </c:pt>
                <c:pt idx="232">
                  <c:v>43945</c:v>
                </c:pt>
                <c:pt idx="233">
                  <c:v>43946</c:v>
                </c:pt>
                <c:pt idx="234">
                  <c:v>43946</c:v>
                </c:pt>
                <c:pt idx="235">
                  <c:v>43947</c:v>
                </c:pt>
                <c:pt idx="236">
                  <c:v>43947</c:v>
                </c:pt>
                <c:pt idx="237">
                  <c:v>43948</c:v>
                </c:pt>
                <c:pt idx="238">
                  <c:v>43948</c:v>
                </c:pt>
                <c:pt idx="239">
                  <c:v>43949</c:v>
                </c:pt>
                <c:pt idx="240">
                  <c:v>43949</c:v>
                </c:pt>
                <c:pt idx="241">
                  <c:v>43950</c:v>
                </c:pt>
                <c:pt idx="242">
                  <c:v>43950</c:v>
                </c:pt>
                <c:pt idx="243">
                  <c:v>43951</c:v>
                </c:pt>
                <c:pt idx="244">
                  <c:v>43951</c:v>
                </c:pt>
                <c:pt idx="245">
                  <c:v>43952</c:v>
                </c:pt>
                <c:pt idx="246">
                  <c:v>43952</c:v>
                </c:pt>
                <c:pt idx="247">
                  <c:v>43953</c:v>
                </c:pt>
                <c:pt idx="248">
                  <c:v>43953</c:v>
                </c:pt>
                <c:pt idx="249">
                  <c:v>43954</c:v>
                </c:pt>
                <c:pt idx="250">
                  <c:v>43954</c:v>
                </c:pt>
                <c:pt idx="251">
                  <c:v>43955</c:v>
                </c:pt>
                <c:pt idx="252">
                  <c:v>43955</c:v>
                </c:pt>
                <c:pt idx="253">
                  <c:v>43956</c:v>
                </c:pt>
                <c:pt idx="254">
                  <c:v>43956</c:v>
                </c:pt>
                <c:pt idx="255">
                  <c:v>43957</c:v>
                </c:pt>
                <c:pt idx="256">
                  <c:v>43957</c:v>
                </c:pt>
                <c:pt idx="257">
                  <c:v>43958</c:v>
                </c:pt>
                <c:pt idx="258">
                  <c:v>43958</c:v>
                </c:pt>
                <c:pt idx="259">
                  <c:v>43959</c:v>
                </c:pt>
                <c:pt idx="260">
                  <c:v>43959</c:v>
                </c:pt>
                <c:pt idx="261">
                  <c:v>43960</c:v>
                </c:pt>
                <c:pt idx="262">
                  <c:v>43960</c:v>
                </c:pt>
                <c:pt idx="263">
                  <c:v>43961</c:v>
                </c:pt>
                <c:pt idx="264">
                  <c:v>43961</c:v>
                </c:pt>
                <c:pt idx="265">
                  <c:v>43962</c:v>
                </c:pt>
                <c:pt idx="266">
                  <c:v>43962</c:v>
                </c:pt>
                <c:pt idx="267">
                  <c:v>43963</c:v>
                </c:pt>
                <c:pt idx="268">
                  <c:v>43963</c:v>
                </c:pt>
                <c:pt idx="269">
                  <c:v>43964</c:v>
                </c:pt>
                <c:pt idx="270">
                  <c:v>43964</c:v>
                </c:pt>
                <c:pt idx="271">
                  <c:v>43965</c:v>
                </c:pt>
                <c:pt idx="272">
                  <c:v>43965</c:v>
                </c:pt>
                <c:pt idx="273">
                  <c:v>43966</c:v>
                </c:pt>
                <c:pt idx="274">
                  <c:v>43966</c:v>
                </c:pt>
                <c:pt idx="275">
                  <c:v>43967</c:v>
                </c:pt>
                <c:pt idx="276">
                  <c:v>43967</c:v>
                </c:pt>
                <c:pt idx="277">
                  <c:v>43968</c:v>
                </c:pt>
                <c:pt idx="278">
                  <c:v>43968</c:v>
                </c:pt>
                <c:pt idx="279">
                  <c:v>43969</c:v>
                </c:pt>
                <c:pt idx="280">
                  <c:v>43969</c:v>
                </c:pt>
                <c:pt idx="281">
                  <c:v>43970</c:v>
                </c:pt>
                <c:pt idx="282">
                  <c:v>43970</c:v>
                </c:pt>
                <c:pt idx="283">
                  <c:v>43971</c:v>
                </c:pt>
                <c:pt idx="284">
                  <c:v>43971</c:v>
                </c:pt>
                <c:pt idx="285">
                  <c:v>43972</c:v>
                </c:pt>
                <c:pt idx="286">
                  <c:v>43972</c:v>
                </c:pt>
                <c:pt idx="287">
                  <c:v>43973</c:v>
                </c:pt>
                <c:pt idx="288">
                  <c:v>43973</c:v>
                </c:pt>
                <c:pt idx="289">
                  <c:v>43974</c:v>
                </c:pt>
                <c:pt idx="290">
                  <c:v>43974</c:v>
                </c:pt>
                <c:pt idx="291">
                  <c:v>43975</c:v>
                </c:pt>
                <c:pt idx="292">
                  <c:v>43975</c:v>
                </c:pt>
                <c:pt idx="293">
                  <c:v>43976</c:v>
                </c:pt>
                <c:pt idx="294">
                  <c:v>43976</c:v>
                </c:pt>
                <c:pt idx="295">
                  <c:v>43977</c:v>
                </c:pt>
                <c:pt idx="296">
                  <c:v>43977</c:v>
                </c:pt>
                <c:pt idx="297">
                  <c:v>43978</c:v>
                </c:pt>
                <c:pt idx="298">
                  <c:v>43978</c:v>
                </c:pt>
                <c:pt idx="299">
                  <c:v>43979</c:v>
                </c:pt>
                <c:pt idx="300">
                  <c:v>43979</c:v>
                </c:pt>
                <c:pt idx="301">
                  <c:v>43980</c:v>
                </c:pt>
                <c:pt idx="302">
                  <c:v>43980</c:v>
                </c:pt>
                <c:pt idx="303">
                  <c:v>43981</c:v>
                </c:pt>
                <c:pt idx="304">
                  <c:v>43981</c:v>
                </c:pt>
                <c:pt idx="305">
                  <c:v>43982</c:v>
                </c:pt>
                <c:pt idx="306">
                  <c:v>43982</c:v>
                </c:pt>
                <c:pt idx="307">
                  <c:v>43983</c:v>
                </c:pt>
                <c:pt idx="308">
                  <c:v>43983</c:v>
                </c:pt>
                <c:pt idx="309">
                  <c:v>43984</c:v>
                </c:pt>
                <c:pt idx="310">
                  <c:v>43984</c:v>
                </c:pt>
                <c:pt idx="311">
                  <c:v>43985</c:v>
                </c:pt>
                <c:pt idx="312">
                  <c:v>43985</c:v>
                </c:pt>
                <c:pt idx="313">
                  <c:v>43986</c:v>
                </c:pt>
                <c:pt idx="314">
                  <c:v>43986</c:v>
                </c:pt>
                <c:pt idx="315">
                  <c:v>43987</c:v>
                </c:pt>
                <c:pt idx="316">
                  <c:v>43987</c:v>
                </c:pt>
                <c:pt idx="317">
                  <c:v>43988</c:v>
                </c:pt>
                <c:pt idx="318">
                  <c:v>43988</c:v>
                </c:pt>
                <c:pt idx="319">
                  <c:v>43989</c:v>
                </c:pt>
                <c:pt idx="320">
                  <c:v>43989</c:v>
                </c:pt>
                <c:pt idx="321">
                  <c:v>43990</c:v>
                </c:pt>
                <c:pt idx="322">
                  <c:v>43990</c:v>
                </c:pt>
                <c:pt idx="323">
                  <c:v>43991</c:v>
                </c:pt>
                <c:pt idx="324">
                  <c:v>43991</c:v>
                </c:pt>
                <c:pt idx="325">
                  <c:v>43992</c:v>
                </c:pt>
                <c:pt idx="326">
                  <c:v>43992</c:v>
                </c:pt>
                <c:pt idx="327">
                  <c:v>43993</c:v>
                </c:pt>
                <c:pt idx="328">
                  <c:v>43993</c:v>
                </c:pt>
                <c:pt idx="329">
                  <c:v>43994</c:v>
                </c:pt>
                <c:pt idx="330">
                  <c:v>43994</c:v>
                </c:pt>
                <c:pt idx="331">
                  <c:v>43995</c:v>
                </c:pt>
                <c:pt idx="332">
                  <c:v>43995</c:v>
                </c:pt>
                <c:pt idx="333">
                  <c:v>43996</c:v>
                </c:pt>
                <c:pt idx="334">
                  <c:v>43996</c:v>
                </c:pt>
                <c:pt idx="335">
                  <c:v>43997</c:v>
                </c:pt>
                <c:pt idx="336">
                  <c:v>43997</c:v>
                </c:pt>
                <c:pt idx="337">
                  <c:v>43998</c:v>
                </c:pt>
                <c:pt idx="338">
                  <c:v>43998</c:v>
                </c:pt>
                <c:pt idx="339">
                  <c:v>43999</c:v>
                </c:pt>
                <c:pt idx="340">
                  <c:v>43999</c:v>
                </c:pt>
                <c:pt idx="341">
                  <c:v>44000</c:v>
                </c:pt>
                <c:pt idx="342">
                  <c:v>44000</c:v>
                </c:pt>
                <c:pt idx="343">
                  <c:v>44001</c:v>
                </c:pt>
                <c:pt idx="344">
                  <c:v>44001</c:v>
                </c:pt>
                <c:pt idx="345">
                  <c:v>44002</c:v>
                </c:pt>
                <c:pt idx="346">
                  <c:v>44002</c:v>
                </c:pt>
                <c:pt idx="347">
                  <c:v>44003</c:v>
                </c:pt>
                <c:pt idx="348">
                  <c:v>44003</c:v>
                </c:pt>
                <c:pt idx="349">
                  <c:v>44004</c:v>
                </c:pt>
                <c:pt idx="350">
                  <c:v>44004</c:v>
                </c:pt>
                <c:pt idx="351">
                  <c:v>44005</c:v>
                </c:pt>
                <c:pt idx="352">
                  <c:v>44005</c:v>
                </c:pt>
                <c:pt idx="353">
                  <c:v>44006</c:v>
                </c:pt>
                <c:pt idx="354">
                  <c:v>44006</c:v>
                </c:pt>
                <c:pt idx="355">
                  <c:v>44007</c:v>
                </c:pt>
                <c:pt idx="356">
                  <c:v>44007</c:v>
                </c:pt>
                <c:pt idx="357">
                  <c:v>44008</c:v>
                </c:pt>
                <c:pt idx="358">
                  <c:v>44008</c:v>
                </c:pt>
                <c:pt idx="359">
                  <c:v>44009</c:v>
                </c:pt>
                <c:pt idx="360">
                  <c:v>44009</c:v>
                </c:pt>
                <c:pt idx="361">
                  <c:v>44010</c:v>
                </c:pt>
                <c:pt idx="362">
                  <c:v>44010</c:v>
                </c:pt>
                <c:pt idx="363">
                  <c:v>44011</c:v>
                </c:pt>
                <c:pt idx="364">
                  <c:v>44011</c:v>
                </c:pt>
                <c:pt idx="365">
                  <c:v>44012</c:v>
                </c:pt>
                <c:pt idx="366">
                  <c:v>44012</c:v>
                </c:pt>
                <c:pt idx="367">
                  <c:v>44013</c:v>
                </c:pt>
                <c:pt idx="368">
                  <c:v>44013</c:v>
                </c:pt>
                <c:pt idx="369">
                  <c:v>44014</c:v>
                </c:pt>
                <c:pt idx="370">
                  <c:v>44014</c:v>
                </c:pt>
                <c:pt idx="371">
                  <c:v>44015</c:v>
                </c:pt>
                <c:pt idx="372">
                  <c:v>44015</c:v>
                </c:pt>
                <c:pt idx="373">
                  <c:v>44016</c:v>
                </c:pt>
                <c:pt idx="374">
                  <c:v>44016</c:v>
                </c:pt>
                <c:pt idx="375">
                  <c:v>44017</c:v>
                </c:pt>
                <c:pt idx="376">
                  <c:v>44017</c:v>
                </c:pt>
                <c:pt idx="377">
                  <c:v>44018</c:v>
                </c:pt>
                <c:pt idx="378">
                  <c:v>44018</c:v>
                </c:pt>
                <c:pt idx="379">
                  <c:v>44019</c:v>
                </c:pt>
                <c:pt idx="380">
                  <c:v>44019</c:v>
                </c:pt>
                <c:pt idx="381">
                  <c:v>44020</c:v>
                </c:pt>
                <c:pt idx="382">
                  <c:v>44020</c:v>
                </c:pt>
                <c:pt idx="383">
                  <c:v>44021</c:v>
                </c:pt>
                <c:pt idx="384">
                  <c:v>44021</c:v>
                </c:pt>
                <c:pt idx="385">
                  <c:v>44022</c:v>
                </c:pt>
                <c:pt idx="386">
                  <c:v>44022</c:v>
                </c:pt>
                <c:pt idx="387">
                  <c:v>44023</c:v>
                </c:pt>
                <c:pt idx="388">
                  <c:v>44023</c:v>
                </c:pt>
                <c:pt idx="389">
                  <c:v>44024</c:v>
                </c:pt>
                <c:pt idx="390">
                  <c:v>44024</c:v>
                </c:pt>
                <c:pt idx="391">
                  <c:v>44025</c:v>
                </c:pt>
                <c:pt idx="392">
                  <c:v>44025</c:v>
                </c:pt>
                <c:pt idx="393">
                  <c:v>44026</c:v>
                </c:pt>
                <c:pt idx="394">
                  <c:v>44026</c:v>
                </c:pt>
                <c:pt idx="395">
                  <c:v>44027</c:v>
                </c:pt>
                <c:pt idx="396">
                  <c:v>44027</c:v>
                </c:pt>
                <c:pt idx="397">
                  <c:v>44028</c:v>
                </c:pt>
                <c:pt idx="398">
                  <c:v>44028</c:v>
                </c:pt>
                <c:pt idx="399">
                  <c:v>44029</c:v>
                </c:pt>
                <c:pt idx="400">
                  <c:v>44029</c:v>
                </c:pt>
                <c:pt idx="401">
                  <c:v>44030</c:v>
                </c:pt>
                <c:pt idx="402">
                  <c:v>44030</c:v>
                </c:pt>
                <c:pt idx="403">
                  <c:v>44031</c:v>
                </c:pt>
                <c:pt idx="404">
                  <c:v>44031</c:v>
                </c:pt>
                <c:pt idx="405">
                  <c:v>44032</c:v>
                </c:pt>
                <c:pt idx="406">
                  <c:v>44032</c:v>
                </c:pt>
                <c:pt idx="407">
                  <c:v>44033</c:v>
                </c:pt>
                <c:pt idx="408">
                  <c:v>44033</c:v>
                </c:pt>
                <c:pt idx="409">
                  <c:v>44034</c:v>
                </c:pt>
                <c:pt idx="410">
                  <c:v>44034</c:v>
                </c:pt>
                <c:pt idx="411">
                  <c:v>44035</c:v>
                </c:pt>
                <c:pt idx="412">
                  <c:v>44035</c:v>
                </c:pt>
                <c:pt idx="413">
                  <c:v>44036</c:v>
                </c:pt>
                <c:pt idx="414">
                  <c:v>44036</c:v>
                </c:pt>
                <c:pt idx="415">
                  <c:v>44037</c:v>
                </c:pt>
                <c:pt idx="416">
                  <c:v>44037</c:v>
                </c:pt>
                <c:pt idx="417">
                  <c:v>44038</c:v>
                </c:pt>
                <c:pt idx="418">
                  <c:v>44038</c:v>
                </c:pt>
                <c:pt idx="419">
                  <c:v>44039</c:v>
                </c:pt>
                <c:pt idx="420">
                  <c:v>44039</c:v>
                </c:pt>
                <c:pt idx="421">
                  <c:v>44040</c:v>
                </c:pt>
                <c:pt idx="422">
                  <c:v>44040</c:v>
                </c:pt>
                <c:pt idx="423">
                  <c:v>44041</c:v>
                </c:pt>
                <c:pt idx="424">
                  <c:v>44041</c:v>
                </c:pt>
                <c:pt idx="425">
                  <c:v>44042</c:v>
                </c:pt>
                <c:pt idx="426">
                  <c:v>44042</c:v>
                </c:pt>
                <c:pt idx="427">
                  <c:v>44043</c:v>
                </c:pt>
                <c:pt idx="428">
                  <c:v>44043</c:v>
                </c:pt>
                <c:pt idx="429">
                  <c:v>44044</c:v>
                </c:pt>
                <c:pt idx="430">
                  <c:v>44044</c:v>
                </c:pt>
                <c:pt idx="431">
                  <c:v>44045</c:v>
                </c:pt>
                <c:pt idx="432">
                  <c:v>44045</c:v>
                </c:pt>
                <c:pt idx="433">
                  <c:v>44046</c:v>
                </c:pt>
                <c:pt idx="434">
                  <c:v>44046</c:v>
                </c:pt>
                <c:pt idx="435">
                  <c:v>44047</c:v>
                </c:pt>
                <c:pt idx="436">
                  <c:v>44047</c:v>
                </c:pt>
                <c:pt idx="437">
                  <c:v>44048</c:v>
                </c:pt>
                <c:pt idx="438">
                  <c:v>44048</c:v>
                </c:pt>
                <c:pt idx="439">
                  <c:v>44049</c:v>
                </c:pt>
                <c:pt idx="440">
                  <c:v>44049</c:v>
                </c:pt>
                <c:pt idx="441">
                  <c:v>44050</c:v>
                </c:pt>
                <c:pt idx="442">
                  <c:v>44050</c:v>
                </c:pt>
                <c:pt idx="443">
                  <c:v>44051</c:v>
                </c:pt>
                <c:pt idx="444">
                  <c:v>44051</c:v>
                </c:pt>
                <c:pt idx="445">
                  <c:v>44052</c:v>
                </c:pt>
                <c:pt idx="446">
                  <c:v>44052</c:v>
                </c:pt>
                <c:pt idx="447">
                  <c:v>44053</c:v>
                </c:pt>
                <c:pt idx="448">
                  <c:v>44053</c:v>
                </c:pt>
                <c:pt idx="449">
                  <c:v>44054</c:v>
                </c:pt>
                <c:pt idx="450">
                  <c:v>44054</c:v>
                </c:pt>
                <c:pt idx="451">
                  <c:v>44055</c:v>
                </c:pt>
                <c:pt idx="452">
                  <c:v>44055</c:v>
                </c:pt>
                <c:pt idx="453">
                  <c:v>44056</c:v>
                </c:pt>
                <c:pt idx="454">
                  <c:v>44056</c:v>
                </c:pt>
                <c:pt idx="455">
                  <c:v>44057</c:v>
                </c:pt>
                <c:pt idx="456">
                  <c:v>44057</c:v>
                </c:pt>
                <c:pt idx="457">
                  <c:v>44058</c:v>
                </c:pt>
                <c:pt idx="458">
                  <c:v>44058</c:v>
                </c:pt>
                <c:pt idx="459">
                  <c:v>44059</c:v>
                </c:pt>
                <c:pt idx="460">
                  <c:v>44059</c:v>
                </c:pt>
                <c:pt idx="461">
                  <c:v>44060</c:v>
                </c:pt>
                <c:pt idx="462">
                  <c:v>44060</c:v>
                </c:pt>
                <c:pt idx="463">
                  <c:v>44061</c:v>
                </c:pt>
                <c:pt idx="464">
                  <c:v>44061</c:v>
                </c:pt>
                <c:pt idx="465">
                  <c:v>44062</c:v>
                </c:pt>
                <c:pt idx="466">
                  <c:v>44062</c:v>
                </c:pt>
                <c:pt idx="467">
                  <c:v>44063</c:v>
                </c:pt>
                <c:pt idx="468">
                  <c:v>44063</c:v>
                </c:pt>
                <c:pt idx="469">
                  <c:v>44064</c:v>
                </c:pt>
                <c:pt idx="470">
                  <c:v>44064</c:v>
                </c:pt>
                <c:pt idx="471">
                  <c:v>44065</c:v>
                </c:pt>
                <c:pt idx="472">
                  <c:v>44065</c:v>
                </c:pt>
                <c:pt idx="473">
                  <c:v>44066</c:v>
                </c:pt>
                <c:pt idx="474">
                  <c:v>44066</c:v>
                </c:pt>
                <c:pt idx="475">
                  <c:v>44067</c:v>
                </c:pt>
                <c:pt idx="476">
                  <c:v>44067</c:v>
                </c:pt>
                <c:pt idx="477">
                  <c:v>44068</c:v>
                </c:pt>
                <c:pt idx="478">
                  <c:v>44068</c:v>
                </c:pt>
                <c:pt idx="479">
                  <c:v>44069</c:v>
                </c:pt>
                <c:pt idx="480">
                  <c:v>44069</c:v>
                </c:pt>
                <c:pt idx="481">
                  <c:v>44070</c:v>
                </c:pt>
                <c:pt idx="482">
                  <c:v>44070</c:v>
                </c:pt>
                <c:pt idx="483">
                  <c:v>44071</c:v>
                </c:pt>
                <c:pt idx="484">
                  <c:v>44071</c:v>
                </c:pt>
                <c:pt idx="485">
                  <c:v>44072</c:v>
                </c:pt>
                <c:pt idx="486">
                  <c:v>44072</c:v>
                </c:pt>
                <c:pt idx="487">
                  <c:v>44073</c:v>
                </c:pt>
                <c:pt idx="488">
                  <c:v>44073</c:v>
                </c:pt>
                <c:pt idx="489">
                  <c:v>44074</c:v>
                </c:pt>
                <c:pt idx="490">
                  <c:v>44074</c:v>
                </c:pt>
                <c:pt idx="491">
                  <c:v>44075</c:v>
                </c:pt>
                <c:pt idx="492">
                  <c:v>44075</c:v>
                </c:pt>
                <c:pt idx="493">
                  <c:v>44076</c:v>
                </c:pt>
                <c:pt idx="494">
                  <c:v>44076</c:v>
                </c:pt>
                <c:pt idx="495">
                  <c:v>44077</c:v>
                </c:pt>
                <c:pt idx="496">
                  <c:v>44077</c:v>
                </c:pt>
                <c:pt idx="497">
                  <c:v>44078</c:v>
                </c:pt>
                <c:pt idx="498">
                  <c:v>44078</c:v>
                </c:pt>
                <c:pt idx="499">
                  <c:v>44079</c:v>
                </c:pt>
                <c:pt idx="500">
                  <c:v>44079</c:v>
                </c:pt>
                <c:pt idx="501">
                  <c:v>44080</c:v>
                </c:pt>
                <c:pt idx="502">
                  <c:v>44080</c:v>
                </c:pt>
                <c:pt idx="503">
                  <c:v>44081</c:v>
                </c:pt>
                <c:pt idx="504">
                  <c:v>44081</c:v>
                </c:pt>
                <c:pt idx="505">
                  <c:v>44082</c:v>
                </c:pt>
                <c:pt idx="506">
                  <c:v>44082</c:v>
                </c:pt>
                <c:pt idx="507">
                  <c:v>44083</c:v>
                </c:pt>
                <c:pt idx="508">
                  <c:v>44083</c:v>
                </c:pt>
                <c:pt idx="509">
                  <c:v>44084</c:v>
                </c:pt>
                <c:pt idx="510">
                  <c:v>44084</c:v>
                </c:pt>
                <c:pt idx="511">
                  <c:v>44085</c:v>
                </c:pt>
                <c:pt idx="512">
                  <c:v>44085</c:v>
                </c:pt>
                <c:pt idx="513">
                  <c:v>44086</c:v>
                </c:pt>
                <c:pt idx="514">
                  <c:v>44086</c:v>
                </c:pt>
                <c:pt idx="515">
                  <c:v>44087</c:v>
                </c:pt>
                <c:pt idx="516">
                  <c:v>44087</c:v>
                </c:pt>
                <c:pt idx="517">
                  <c:v>44088</c:v>
                </c:pt>
                <c:pt idx="518">
                  <c:v>44088</c:v>
                </c:pt>
                <c:pt idx="519">
                  <c:v>44089</c:v>
                </c:pt>
                <c:pt idx="520">
                  <c:v>44089</c:v>
                </c:pt>
                <c:pt idx="521">
                  <c:v>44090</c:v>
                </c:pt>
                <c:pt idx="522">
                  <c:v>44090</c:v>
                </c:pt>
                <c:pt idx="523">
                  <c:v>44091</c:v>
                </c:pt>
                <c:pt idx="524">
                  <c:v>44091</c:v>
                </c:pt>
                <c:pt idx="525">
                  <c:v>44092</c:v>
                </c:pt>
                <c:pt idx="526">
                  <c:v>44092</c:v>
                </c:pt>
                <c:pt idx="527">
                  <c:v>44093</c:v>
                </c:pt>
                <c:pt idx="528">
                  <c:v>44093</c:v>
                </c:pt>
                <c:pt idx="529">
                  <c:v>44094</c:v>
                </c:pt>
                <c:pt idx="530">
                  <c:v>44094</c:v>
                </c:pt>
                <c:pt idx="531">
                  <c:v>44095</c:v>
                </c:pt>
                <c:pt idx="532">
                  <c:v>44095</c:v>
                </c:pt>
                <c:pt idx="533">
                  <c:v>44096</c:v>
                </c:pt>
                <c:pt idx="534">
                  <c:v>44096</c:v>
                </c:pt>
                <c:pt idx="535">
                  <c:v>44097</c:v>
                </c:pt>
                <c:pt idx="536">
                  <c:v>44097</c:v>
                </c:pt>
                <c:pt idx="537">
                  <c:v>44098</c:v>
                </c:pt>
                <c:pt idx="538">
                  <c:v>44098</c:v>
                </c:pt>
                <c:pt idx="539">
                  <c:v>44099</c:v>
                </c:pt>
                <c:pt idx="540">
                  <c:v>44099</c:v>
                </c:pt>
                <c:pt idx="541">
                  <c:v>44100</c:v>
                </c:pt>
                <c:pt idx="542">
                  <c:v>44100</c:v>
                </c:pt>
                <c:pt idx="543">
                  <c:v>44101</c:v>
                </c:pt>
                <c:pt idx="544">
                  <c:v>44101</c:v>
                </c:pt>
                <c:pt idx="545">
                  <c:v>44102</c:v>
                </c:pt>
                <c:pt idx="546">
                  <c:v>44102</c:v>
                </c:pt>
                <c:pt idx="547">
                  <c:v>44103</c:v>
                </c:pt>
                <c:pt idx="548">
                  <c:v>44103</c:v>
                </c:pt>
                <c:pt idx="549">
                  <c:v>44104</c:v>
                </c:pt>
                <c:pt idx="550">
                  <c:v>44104</c:v>
                </c:pt>
                <c:pt idx="551">
                  <c:v>44105</c:v>
                </c:pt>
                <c:pt idx="552">
                  <c:v>44105</c:v>
                </c:pt>
                <c:pt idx="553">
                  <c:v>44106</c:v>
                </c:pt>
                <c:pt idx="554">
                  <c:v>44106</c:v>
                </c:pt>
                <c:pt idx="555">
                  <c:v>44107</c:v>
                </c:pt>
                <c:pt idx="556">
                  <c:v>44107</c:v>
                </c:pt>
                <c:pt idx="557">
                  <c:v>44108</c:v>
                </c:pt>
                <c:pt idx="558">
                  <c:v>44108</c:v>
                </c:pt>
                <c:pt idx="559">
                  <c:v>44109</c:v>
                </c:pt>
                <c:pt idx="560">
                  <c:v>44109</c:v>
                </c:pt>
                <c:pt idx="561">
                  <c:v>44110</c:v>
                </c:pt>
                <c:pt idx="562">
                  <c:v>44110</c:v>
                </c:pt>
                <c:pt idx="563">
                  <c:v>44111</c:v>
                </c:pt>
                <c:pt idx="564">
                  <c:v>44111</c:v>
                </c:pt>
                <c:pt idx="565">
                  <c:v>44112</c:v>
                </c:pt>
                <c:pt idx="566">
                  <c:v>44112</c:v>
                </c:pt>
                <c:pt idx="567">
                  <c:v>44113</c:v>
                </c:pt>
                <c:pt idx="568">
                  <c:v>44113</c:v>
                </c:pt>
                <c:pt idx="569">
                  <c:v>44114</c:v>
                </c:pt>
                <c:pt idx="570">
                  <c:v>44114</c:v>
                </c:pt>
                <c:pt idx="571">
                  <c:v>44115</c:v>
                </c:pt>
                <c:pt idx="572">
                  <c:v>44115</c:v>
                </c:pt>
                <c:pt idx="573">
                  <c:v>44116</c:v>
                </c:pt>
                <c:pt idx="574">
                  <c:v>44116</c:v>
                </c:pt>
                <c:pt idx="575">
                  <c:v>44117</c:v>
                </c:pt>
                <c:pt idx="576">
                  <c:v>44117</c:v>
                </c:pt>
                <c:pt idx="577">
                  <c:v>44118</c:v>
                </c:pt>
                <c:pt idx="578">
                  <c:v>44118</c:v>
                </c:pt>
                <c:pt idx="579">
                  <c:v>44119</c:v>
                </c:pt>
                <c:pt idx="580">
                  <c:v>44119</c:v>
                </c:pt>
                <c:pt idx="581">
                  <c:v>44120</c:v>
                </c:pt>
                <c:pt idx="582">
                  <c:v>44120</c:v>
                </c:pt>
                <c:pt idx="583">
                  <c:v>44121</c:v>
                </c:pt>
                <c:pt idx="584">
                  <c:v>44121</c:v>
                </c:pt>
                <c:pt idx="585">
                  <c:v>44122</c:v>
                </c:pt>
                <c:pt idx="586">
                  <c:v>44122</c:v>
                </c:pt>
                <c:pt idx="587">
                  <c:v>44123</c:v>
                </c:pt>
                <c:pt idx="588">
                  <c:v>44123</c:v>
                </c:pt>
                <c:pt idx="589">
                  <c:v>44124</c:v>
                </c:pt>
                <c:pt idx="590">
                  <c:v>44124</c:v>
                </c:pt>
                <c:pt idx="591">
                  <c:v>44125</c:v>
                </c:pt>
                <c:pt idx="592">
                  <c:v>44125</c:v>
                </c:pt>
                <c:pt idx="593">
                  <c:v>44126</c:v>
                </c:pt>
                <c:pt idx="594">
                  <c:v>44126</c:v>
                </c:pt>
                <c:pt idx="595">
                  <c:v>44127</c:v>
                </c:pt>
                <c:pt idx="596">
                  <c:v>44127</c:v>
                </c:pt>
                <c:pt idx="597">
                  <c:v>44128</c:v>
                </c:pt>
                <c:pt idx="598">
                  <c:v>44128</c:v>
                </c:pt>
                <c:pt idx="599">
                  <c:v>44129</c:v>
                </c:pt>
                <c:pt idx="600">
                  <c:v>44129</c:v>
                </c:pt>
                <c:pt idx="601">
                  <c:v>44130</c:v>
                </c:pt>
                <c:pt idx="602">
                  <c:v>44130</c:v>
                </c:pt>
                <c:pt idx="603">
                  <c:v>44131</c:v>
                </c:pt>
                <c:pt idx="604">
                  <c:v>44131</c:v>
                </c:pt>
                <c:pt idx="605">
                  <c:v>44132</c:v>
                </c:pt>
                <c:pt idx="606">
                  <c:v>44132</c:v>
                </c:pt>
                <c:pt idx="607">
                  <c:v>44133</c:v>
                </c:pt>
                <c:pt idx="608">
                  <c:v>44133</c:v>
                </c:pt>
                <c:pt idx="609">
                  <c:v>44134</c:v>
                </c:pt>
                <c:pt idx="610">
                  <c:v>44134</c:v>
                </c:pt>
                <c:pt idx="611">
                  <c:v>44135</c:v>
                </c:pt>
                <c:pt idx="612">
                  <c:v>44135</c:v>
                </c:pt>
                <c:pt idx="613">
                  <c:v>44136</c:v>
                </c:pt>
                <c:pt idx="614">
                  <c:v>44136</c:v>
                </c:pt>
                <c:pt idx="615">
                  <c:v>44137</c:v>
                </c:pt>
                <c:pt idx="616">
                  <c:v>44137</c:v>
                </c:pt>
                <c:pt idx="617">
                  <c:v>44138</c:v>
                </c:pt>
                <c:pt idx="618">
                  <c:v>44138</c:v>
                </c:pt>
                <c:pt idx="619">
                  <c:v>44139</c:v>
                </c:pt>
                <c:pt idx="620">
                  <c:v>44139</c:v>
                </c:pt>
                <c:pt idx="621">
                  <c:v>44140</c:v>
                </c:pt>
                <c:pt idx="622">
                  <c:v>44140</c:v>
                </c:pt>
                <c:pt idx="623">
                  <c:v>44141</c:v>
                </c:pt>
                <c:pt idx="624">
                  <c:v>44141</c:v>
                </c:pt>
                <c:pt idx="625">
                  <c:v>44142</c:v>
                </c:pt>
                <c:pt idx="626">
                  <c:v>44142</c:v>
                </c:pt>
                <c:pt idx="627">
                  <c:v>44143</c:v>
                </c:pt>
                <c:pt idx="628">
                  <c:v>44143</c:v>
                </c:pt>
                <c:pt idx="629">
                  <c:v>44144</c:v>
                </c:pt>
                <c:pt idx="630">
                  <c:v>44144</c:v>
                </c:pt>
                <c:pt idx="631">
                  <c:v>44145</c:v>
                </c:pt>
                <c:pt idx="632">
                  <c:v>44145</c:v>
                </c:pt>
                <c:pt idx="633">
                  <c:v>44146</c:v>
                </c:pt>
                <c:pt idx="634">
                  <c:v>44146</c:v>
                </c:pt>
                <c:pt idx="635">
                  <c:v>44147</c:v>
                </c:pt>
                <c:pt idx="636">
                  <c:v>44147</c:v>
                </c:pt>
                <c:pt idx="637">
                  <c:v>44148</c:v>
                </c:pt>
                <c:pt idx="638">
                  <c:v>44148</c:v>
                </c:pt>
                <c:pt idx="639">
                  <c:v>44149</c:v>
                </c:pt>
                <c:pt idx="640">
                  <c:v>44149</c:v>
                </c:pt>
                <c:pt idx="641">
                  <c:v>44150</c:v>
                </c:pt>
                <c:pt idx="642">
                  <c:v>44150</c:v>
                </c:pt>
                <c:pt idx="643">
                  <c:v>44151</c:v>
                </c:pt>
                <c:pt idx="644">
                  <c:v>44151</c:v>
                </c:pt>
                <c:pt idx="645">
                  <c:v>44152</c:v>
                </c:pt>
                <c:pt idx="646">
                  <c:v>44152</c:v>
                </c:pt>
                <c:pt idx="647">
                  <c:v>44153</c:v>
                </c:pt>
                <c:pt idx="648">
                  <c:v>44153</c:v>
                </c:pt>
                <c:pt idx="649">
                  <c:v>44154</c:v>
                </c:pt>
                <c:pt idx="650">
                  <c:v>44154</c:v>
                </c:pt>
                <c:pt idx="651">
                  <c:v>44155</c:v>
                </c:pt>
                <c:pt idx="652">
                  <c:v>44155</c:v>
                </c:pt>
                <c:pt idx="653">
                  <c:v>44156</c:v>
                </c:pt>
                <c:pt idx="654">
                  <c:v>44156</c:v>
                </c:pt>
                <c:pt idx="655">
                  <c:v>44157</c:v>
                </c:pt>
                <c:pt idx="656">
                  <c:v>44157</c:v>
                </c:pt>
                <c:pt idx="657">
                  <c:v>44158</c:v>
                </c:pt>
                <c:pt idx="658">
                  <c:v>44158</c:v>
                </c:pt>
                <c:pt idx="659">
                  <c:v>44159</c:v>
                </c:pt>
                <c:pt idx="660">
                  <c:v>44159</c:v>
                </c:pt>
                <c:pt idx="661">
                  <c:v>44160</c:v>
                </c:pt>
                <c:pt idx="662">
                  <c:v>44160</c:v>
                </c:pt>
                <c:pt idx="663">
                  <c:v>44161</c:v>
                </c:pt>
                <c:pt idx="664">
                  <c:v>44161</c:v>
                </c:pt>
                <c:pt idx="665">
                  <c:v>44162</c:v>
                </c:pt>
                <c:pt idx="666">
                  <c:v>44162</c:v>
                </c:pt>
                <c:pt idx="667">
                  <c:v>44163</c:v>
                </c:pt>
                <c:pt idx="668">
                  <c:v>44163</c:v>
                </c:pt>
                <c:pt idx="669">
                  <c:v>44164</c:v>
                </c:pt>
                <c:pt idx="670">
                  <c:v>44164</c:v>
                </c:pt>
                <c:pt idx="671">
                  <c:v>44165</c:v>
                </c:pt>
                <c:pt idx="672">
                  <c:v>44165</c:v>
                </c:pt>
                <c:pt idx="673">
                  <c:v>44166</c:v>
                </c:pt>
                <c:pt idx="674">
                  <c:v>44166</c:v>
                </c:pt>
                <c:pt idx="675">
                  <c:v>44167</c:v>
                </c:pt>
                <c:pt idx="676">
                  <c:v>44167</c:v>
                </c:pt>
                <c:pt idx="677">
                  <c:v>44168</c:v>
                </c:pt>
                <c:pt idx="678">
                  <c:v>44168</c:v>
                </c:pt>
                <c:pt idx="679">
                  <c:v>44169</c:v>
                </c:pt>
                <c:pt idx="680">
                  <c:v>44169</c:v>
                </c:pt>
                <c:pt idx="681">
                  <c:v>44170</c:v>
                </c:pt>
                <c:pt idx="682">
                  <c:v>44170</c:v>
                </c:pt>
                <c:pt idx="683">
                  <c:v>44171</c:v>
                </c:pt>
                <c:pt idx="684">
                  <c:v>44171</c:v>
                </c:pt>
                <c:pt idx="685">
                  <c:v>44172</c:v>
                </c:pt>
                <c:pt idx="686">
                  <c:v>44172</c:v>
                </c:pt>
                <c:pt idx="687">
                  <c:v>44173</c:v>
                </c:pt>
                <c:pt idx="688">
                  <c:v>44173</c:v>
                </c:pt>
                <c:pt idx="689">
                  <c:v>44174</c:v>
                </c:pt>
                <c:pt idx="690">
                  <c:v>44174</c:v>
                </c:pt>
                <c:pt idx="691">
                  <c:v>44175</c:v>
                </c:pt>
                <c:pt idx="692">
                  <c:v>44175</c:v>
                </c:pt>
                <c:pt idx="693">
                  <c:v>44176</c:v>
                </c:pt>
                <c:pt idx="694">
                  <c:v>44176</c:v>
                </c:pt>
                <c:pt idx="695">
                  <c:v>44177</c:v>
                </c:pt>
                <c:pt idx="696">
                  <c:v>44177</c:v>
                </c:pt>
                <c:pt idx="697">
                  <c:v>44178</c:v>
                </c:pt>
                <c:pt idx="698">
                  <c:v>44178</c:v>
                </c:pt>
                <c:pt idx="699">
                  <c:v>44179</c:v>
                </c:pt>
                <c:pt idx="700">
                  <c:v>44179</c:v>
                </c:pt>
                <c:pt idx="701">
                  <c:v>44180</c:v>
                </c:pt>
                <c:pt idx="702">
                  <c:v>44180</c:v>
                </c:pt>
                <c:pt idx="703">
                  <c:v>44181</c:v>
                </c:pt>
                <c:pt idx="704">
                  <c:v>44181</c:v>
                </c:pt>
                <c:pt idx="705">
                  <c:v>44182</c:v>
                </c:pt>
                <c:pt idx="706">
                  <c:v>44182</c:v>
                </c:pt>
                <c:pt idx="707">
                  <c:v>44183</c:v>
                </c:pt>
                <c:pt idx="708">
                  <c:v>44183</c:v>
                </c:pt>
                <c:pt idx="709">
                  <c:v>44184</c:v>
                </c:pt>
                <c:pt idx="710">
                  <c:v>44184</c:v>
                </c:pt>
                <c:pt idx="711">
                  <c:v>44185</c:v>
                </c:pt>
                <c:pt idx="712">
                  <c:v>44185</c:v>
                </c:pt>
                <c:pt idx="713">
                  <c:v>44186</c:v>
                </c:pt>
                <c:pt idx="714">
                  <c:v>44186</c:v>
                </c:pt>
                <c:pt idx="715">
                  <c:v>44187</c:v>
                </c:pt>
                <c:pt idx="716">
                  <c:v>44187</c:v>
                </c:pt>
                <c:pt idx="717">
                  <c:v>44188</c:v>
                </c:pt>
                <c:pt idx="718">
                  <c:v>44188</c:v>
                </c:pt>
                <c:pt idx="719">
                  <c:v>44189</c:v>
                </c:pt>
                <c:pt idx="720">
                  <c:v>44189</c:v>
                </c:pt>
                <c:pt idx="721">
                  <c:v>44190</c:v>
                </c:pt>
                <c:pt idx="722">
                  <c:v>44190</c:v>
                </c:pt>
                <c:pt idx="723">
                  <c:v>44191</c:v>
                </c:pt>
                <c:pt idx="724">
                  <c:v>44191</c:v>
                </c:pt>
                <c:pt idx="725">
                  <c:v>44192</c:v>
                </c:pt>
                <c:pt idx="726">
                  <c:v>44192</c:v>
                </c:pt>
                <c:pt idx="727">
                  <c:v>44193</c:v>
                </c:pt>
                <c:pt idx="728">
                  <c:v>44193</c:v>
                </c:pt>
                <c:pt idx="729">
                  <c:v>44194</c:v>
                </c:pt>
                <c:pt idx="730">
                  <c:v>44194</c:v>
                </c:pt>
                <c:pt idx="731">
                  <c:v>44195</c:v>
                </c:pt>
                <c:pt idx="732">
                  <c:v>44195</c:v>
                </c:pt>
                <c:pt idx="733">
                  <c:v>44196</c:v>
                </c:pt>
                <c:pt idx="734">
                  <c:v>44196</c:v>
                </c:pt>
                <c:pt idx="735">
                  <c:v>44197</c:v>
                </c:pt>
                <c:pt idx="736">
                  <c:v>44197</c:v>
                </c:pt>
                <c:pt idx="737">
                  <c:v>44198</c:v>
                </c:pt>
                <c:pt idx="738">
                  <c:v>44198</c:v>
                </c:pt>
                <c:pt idx="739">
                  <c:v>44199</c:v>
                </c:pt>
                <c:pt idx="740">
                  <c:v>44199</c:v>
                </c:pt>
                <c:pt idx="741">
                  <c:v>44200</c:v>
                </c:pt>
                <c:pt idx="742">
                  <c:v>44200</c:v>
                </c:pt>
                <c:pt idx="743">
                  <c:v>44201</c:v>
                </c:pt>
                <c:pt idx="744">
                  <c:v>44201</c:v>
                </c:pt>
                <c:pt idx="745">
                  <c:v>44202</c:v>
                </c:pt>
                <c:pt idx="746">
                  <c:v>44202</c:v>
                </c:pt>
                <c:pt idx="747">
                  <c:v>44203</c:v>
                </c:pt>
                <c:pt idx="748">
                  <c:v>44203</c:v>
                </c:pt>
                <c:pt idx="749">
                  <c:v>44204</c:v>
                </c:pt>
                <c:pt idx="750">
                  <c:v>44204</c:v>
                </c:pt>
                <c:pt idx="751">
                  <c:v>44205</c:v>
                </c:pt>
                <c:pt idx="752">
                  <c:v>44205</c:v>
                </c:pt>
                <c:pt idx="753">
                  <c:v>44206</c:v>
                </c:pt>
                <c:pt idx="754">
                  <c:v>44206</c:v>
                </c:pt>
                <c:pt idx="755">
                  <c:v>44207</c:v>
                </c:pt>
                <c:pt idx="756">
                  <c:v>44207</c:v>
                </c:pt>
                <c:pt idx="757">
                  <c:v>44208</c:v>
                </c:pt>
                <c:pt idx="758">
                  <c:v>44208</c:v>
                </c:pt>
                <c:pt idx="759">
                  <c:v>44209</c:v>
                </c:pt>
                <c:pt idx="760">
                  <c:v>44209</c:v>
                </c:pt>
                <c:pt idx="761">
                  <c:v>44210</c:v>
                </c:pt>
                <c:pt idx="762">
                  <c:v>44210</c:v>
                </c:pt>
                <c:pt idx="763">
                  <c:v>44211</c:v>
                </c:pt>
                <c:pt idx="764">
                  <c:v>44211</c:v>
                </c:pt>
                <c:pt idx="765">
                  <c:v>44212</c:v>
                </c:pt>
                <c:pt idx="766">
                  <c:v>44212</c:v>
                </c:pt>
                <c:pt idx="767">
                  <c:v>44213</c:v>
                </c:pt>
                <c:pt idx="768">
                  <c:v>44213</c:v>
                </c:pt>
                <c:pt idx="769">
                  <c:v>44214</c:v>
                </c:pt>
                <c:pt idx="770">
                  <c:v>44214</c:v>
                </c:pt>
                <c:pt idx="771">
                  <c:v>44215</c:v>
                </c:pt>
                <c:pt idx="772">
                  <c:v>44215</c:v>
                </c:pt>
              </c:numCache>
            </c:numRef>
          </c:xVal>
          <c:yVal>
            <c:numRef>
              <c:f>CalcThroughput!$B$2:$B$774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1094</c:v>
                </c:pt>
                <c:pt idx="29">
                  <c:v>1094</c:v>
                </c:pt>
                <c:pt idx="30">
                  <c:v>1094</c:v>
                </c:pt>
                <c:pt idx="31">
                  <c:v>1094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2360</c:v>
                </c:pt>
                <c:pt idx="41">
                  <c:v>2360</c:v>
                </c:pt>
                <c:pt idx="42">
                  <c:v>2360</c:v>
                </c:pt>
                <c:pt idx="43">
                  <c:v>2360</c:v>
                </c:pt>
                <c:pt idx="44">
                  <c:v>2360</c:v>
                </c:pt>
                <c:pt idx="45">
                  <c:v>2360</c:v>
                </c:pt>
                <c:pt idx="46">
                  <c:v>3766</c:v>
                </c:pt>
                <c:pt idx="47">
                  <c:v>3766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3766</c:v>
                </c:pt>
                <c:pt idx="55">
                  <c:v>3766</c:v>
                </c:pt>
                <c:pt idx="56">
                  <c:v>3766</c:v>
                </c:pt>
                <c:pt idx="57">
                  <c:v>3766</c:v>
                </c:pt>
                <c:pt idx="58">
                  <c:v>3766</c:v>
                </c:pt>
                <c:pt idx="59">
                  <c:v>3766</c:v>
                </c:pt>
                <c:pt idx="60">
                  <c:v>5363</c:v>
                </c:pt>
                <c:pt idx="61">
                  <c:v>5363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5363</c:v>
                </c:pt>
                <c:pt idx="69">
                  <c:v>5363</c:v>
                </c:pt>
                <c:pt idx="70">
                  <c:v>5363</c:v>
                </c:pt>
                <c:pt idx="71">
                  <c:v>5363</c:v>
                </c:pt>
                <c:pt idx="72">
                  <c:v>5363</c:v>
                </c:pt>
                <c:pt idx="73">
                  <c:v>5363</c:v>
                </c:pt>
                <c:pt idx="74">
                  <c:v>6697</c:v>
                </c:pt>
                <c:pt idx="75">
                  <c:v>6697</c:v>
                </c:pt>
                <c:pt idx="76">
                  <c:v>6697</c:v>
                </c:pt>
                <c:pt idx="77">
                  <c:v>6697</c:v>
                </c:pt>
                <c:pt idx="78">
                  <c:v>6697</c:v>
                </c:pt>
                <c:pt idx="79">
                  <c:v>6697</c:v>
                </c:pt>
                <c:pt idx="80">
                  <c:v>6697</c:v>
                </c:pt>
                <c:pt idx="81">
                  <c:v>6697</c:v>
                </c:pt>
                <c:pt idx="82">
                  <c:v>6697</c:v>
                </c:pt>
                <c:pt idx="83">
                  <c:v>6697</c:v>
                </c:pt>
                <c:pt idx="84">
                  <c:v>6697</c:v>
                </c:pt>
                <c:pt idx="85">
                  <c:v>6697</c:v>
                </c:pt>
                <c:pt idx="86">
                  <c:v>6697</c:v>
                </c:pt>
                <c:pt idx="87">
                  <c:v>6697</c:v>
                </c:pt>
                <c:pt idx="88">
                  <c:v>8088</c:v>
                </c:pt>
                <c:pt idx="89">
                  <c:v>8088</c:v>
                </c:pt>
                <c:pt idx="90">
                  <c:v>8088</c:v>
                </c:pt>
                <c:pt idx="91">
                  <c:v>8088</c:v>
                </c:pt>
                <c:pt idx="92">
                  <c:v>8088</c:v>
                </c:pt>
                <c:pt idx="93">
                  <c:v>8088</c:v>
                </c:pt>
                <c:pt idx="94">
                  <c:v>8088</c:v>
                </c:pt>
                <c:pt idx="95">
                  <c:v>8088</c:v>
                </c:pt>
                <c:pt idx="96">
                  <c:v>8088</c:v>
                </c:pt>
                <c:pt idx="97">
                  <c:v>8088</c:v>
                </c:pt>
                <c:pt idx="98">
                  <c:v>8088</c:v>
                </c:pt>
                <c:pt idx="99">
                  <c:v>8088</c:v>
                </c:pt>
                <c:pt idx="100">
                  <c:v>8088</c:v>
                </c:pt>
                <c:pt idx="101">
                  <c:v>8088</c:v>
                </c:pt>
                <c:pt idx="102">
                  <c:v>9438</c:v>
                </c:pt>
                <c:pt idx="103">
                  <c:v>9438</c:v>
                </c:pt>
                <c:pt idx="104">
                  <c:v>9438</c:v>
                </c:pt>
                <c:pt idx="105">
                  <c:v>9438</c:v>
                </c:pt>
                <c:pt idx="106">
                  <c:v>9438</c:v>
                </c:pt>
                <c:pt idx="107">
                  <c:v>9438</c:v>
                </c:pt>
                <c:pt idx="108">
                  <c:v>9438</c:v>
                </c:pt>
                <c:pt idx="109">
                  <c:v>9438</c:v>
                </c:pt>
                <c:pt idx="110">
                  <c:v>9438</c:v>
                </c:pt>
                <c:pt idx="111">
                  <c:v>9438</c:v>
                </c:pt>
                <c:pt idx="112">
                  <c:v>9438</c:v>
                </c:pt>
                <c:pt idx="113">
                  <c:v>9438</c:v>
                </c:pt>
                <c:pt idx="114">
                  <c:v>9438</c:v>
                </c:pt>
                <c:pt idx="115">
                  <c:v>9438</c:v>
                </c:pt>
                <c:pt idx="116">
                  <c:v>10929</c:v>
                </c:pt>
                <c:pt idx="117">
                  <c:v>10929</c:v>
                </c:pt>
                <c:pt idx="118">
                  <c:v>10929</c:v>
                </c:pt>
                <c:pt idx="119">
                  <c:v>10929</c:v>
                </c:pt>
                <c:pt idx="120">
                  <c:v>10929</c:v>
                </c:pt>
                <c:pt idx="121">
                  <c:v>10929</c:v>
                </c:pt>
                <c:pt idx="122">
                  <c:v>10929</c:v>
                </c:pt>
                <c:pt idx="123">
                  <c:v>10929</c:v>
                </c:pt>
                <c:pt idx="124">
                  <c:v>10929</c:v>
                </c:pt>
                <c:pt idx="125">
                  <c:v>10929</c:v>
                </c:pt>
                <c:pt idx="126">
                  <c:v>10929</c:v>
                </c:pt>
                <c:pt idx="127">
                  <c:v>10929</c:v>
                </c:pt>
                <c:pt idx="128">
                  <c:v>10929</c:v>
                </c:pt>
                <c:pt idx="129">
                  <c:v>10929</c:v>
                </c:pt>
                <c:pt idx="130">
                  <c:v>12371</c:v>
                </c:pt>
                <c:pt idx="131">
                  <c:v>12371</c:v>
                </c:pt>
                <c:pt idx="132">
                  <c:v>12371</c:v>
                </c:pt>
                <c:pt idx="133">
                  <c:v>12371</c:v>
                </c:pt>
                <c:pt idx="134">
                  <c:v>12371</c:v>
                </c:pt>
                <c:pt idx="135">
                  <c:v>12371</c:v>
                </c:pt>
                <c:pt idx="136">
                  <c:v>12371</c:v>
                </c:pt>
                <c:pt idx="137">
                  <c:v>12371</c:v>
                </c:pt>
                <c:pt idx="138">
                  <c:v>12371</c:v>
                </c:pt>
                <c:pt idx="139">
                  <c:v>12371</c:v>
                </c:pt>
                <c:pt idx="140">
                  <c:v>12371</c:v>
                </c:pt>
                <c:pt idx="141">
                  <c:v>12371</c:v>
                </c:pt>
                <c:pt idx="142">
                  <c:v>12371</c:v>
                </c:pt>
                <c:pt idx="143">
                  <c:v>12371</c:v>
                </c:pt>
                <c:pt idx="144">
                  <c:v>13641</c:v>
                </c:pt>
                <c:pt idx="145">
                  <c:v>13641</c:v>
                </c:pt>
                <c:pt idx="146">
                  <c:v>13641</c:v>
                </c:pt>
                <c:pt idx="147">
                  <c:v>13641</c:v>
                </c:pt>
                <c:pt idx="148">
                  <c:v>13641</c:v>
                </c:pt>
                <c:pt idx="149">
                  <c:v>13641</c:v>
                </c:pt>
                <c:pt idx="150">
                  <c:v>13641</c:v>
                </c:pt>
                <c:pt idx="151">
                  <c:v>13641</c:v>
                </c:pt>
                <c:pt idx="152">
                  <c:v>13641</c:v>
                </c:pt>
                <c:pt idx="153">
                  <c:v>13641</c:v>
                </c:pt>
                <c:pt idx="154">
                  <c:v>13641</c:v>
                </c:pt>
                <c:pt idx="155">
                  <c:v>13641</c:v>
                </c:pt>
                <c:pt idx="156">
                  <c:v>13641</c:v>
                </c:pt>
                <c:pt idx="157">
                  <c:v>13641</c:v>
                </c:pt>
                <c:pt idx="158">
                  <c:v>15144</c:v>
                </c:pt>
                <c:pt idx="159">
                  <c:v>15144</c:v>
                </c:pt>
                <c:pt idx="160">
                  <c:v>15144</c:v>
                </c:pt>
                <c:pt idx="161">
                  <c:v>15144</c:v>
                </c:pt>
                <c:pt idx="162">
                  <c:v>15144</c:v>
                </c:pt>
                <c:pt idx="163">
                  <c:v>15144</c:v>
                </c:pt>
                <c:pt idx="164">
                  <c:v>15144</c:v>
                </c:pt>
                <c:pt idx="165">
                  <c:v>15144</c:v>
                </c:pt>
                <c:pt idx="166">
                  <c:v>15144</c:v>
                </c:pt>
                <c:pt idx="167">
                  <c:v>15144</c:v>
                </c:pt>
                <c:pt idx="168">
                  <c:v>15144</c:v>
                </c:pt>
                <c:pt idx="169">
                  <c:v>15144</c:v>
                </c:pt>
                <c:pt idx="170">
                  <c:v>15144</c:v>
                </c:pt>
                <c:pt idx="171">
                  <c:v>15144</c:v>
                </c:pt>
                <c:pt idx="172">
                  <c:v>16654</c:v>
                </c:pt>
                <c:pt idx="173">
                  <c:v>16654</c:v>
                </c:pt>
                <c:pt idx="174">
                  <c:v>16654</c:v>
                </c:pt>
                <c:pt idx="175">
                  <c:v>16654</c:v>
                </c:pt>
                <c:pt idx="176">
                  <c:v>16654</c:v>
                </c:pt>
                <c:pt idx="177">
                  <c:v>16654</c:v>
                </c:pt>
                <c:pt idx="178">
                  <c:v>16654</c:v>
                </c:pt>
                <c:pt idx="179">
                  <c:v>16654</c:v>
                </c:pt>
                <c:pt idx="180">
                  <c:v>16654</c:v>
                </c:pt>
                <c:pt idx="181">
                  <c:v>16654</c:v>
                </c:pt>
                <c:pt idx="182">
                  <c:v>16654</c:v>
                </c:pt>
                <c:pt idx="183">
                  <c:v>16654</c:v>
                </c:pt>
                <c:pt idx="184">
                  <c:v>16654</c:v>
                </c:pt>
                <c:pt idx="185">
                  <c:v>16654</c:v>
                </c:pt>
                <c:pt idx="186">
                  <c:v>18053</c:v>
                </c:pt>
                <c:pt idx="187">
                  <c:v>18053</c:v>
                </c:pt>
                <c:pt idx="188">
                  <c:v>18053</c:v>
                </c:pt>
                <c:pt idx="189">
                  <c:v>18053</c:v>
                </c:pt>
                <c:pt idx="190">
                  <c:v>18053</c:v>
                </c:pt>
                <c:pt idx="191">
                  <c:v>18053</c:v>
                </c:pt>
                <c:pt idx="192">
                  <c:v>18053</c:v>
                </c:pt>
                <c:pt idx="193">
                  <c:v>18053</c:v>
                </c:pt>
                <c:pt idx="194">
                  <c:v>18053</c:v>
                </c:pt>
                <c:pt idx="195">
                  <c:v>18053</c:v>
                </c:pt>
                <c:pt idx="196">
                  <c:v>18053</c:v>
                </c:pt>
                <c:pt idx="197">
                  <c:v>18053</c:v>
                </c:pt>
                <c:pt idx="198">
                  <c:v>18053</c:v>
                </c:pt>
                <c:pt idx="199">
                  <c:v>18053</c:v>
                </c:pt>
                <c:pt idx="200">
                  <c:v>19698</c:v>
                </c:pt>
                <c:pt idx="201">
                  <c:v>19698</c:v>
                </c:pt>
                <c:pt idx="202">
                  <c:v>19698</c:v>
                </c:pt>
                <c:pt idx="203">
                  <c:v>19698</c:v>
                </c:pt>
                <c:pt idx="204">
                  <c:v>19698</c:v>
                </c:pt>
                <c:pt idx="205">
                  <c:v>19698</c:v>
                </c:pt>
                <c:pt idx="206">
                  <c:v>19698</c:v>
                </c:pt>
                <c:pt idx="207">
                  <c:v>19698</c:v>
                </c:pt>
                <c:pt idx="208">
                  <c:v>19698</c:v>
                </c:pt>
                <c:pt idx="209">
                  <c:v>19698</c:v>
                </c:pt>
                <c:pt idx="210">
                  <c:v>19698</c:v>
                </c:pt>
                <c:pt idx="211">
                  <c:v>19698</c:v>
                </c:pt>
                <c:pt idx="212">
                  <c:v>19698</c:v>
                </c:pt>
                <c:pt idx="213">
                  <c:v>19698</c:v>
                </c:pt>
                <c:pt idx="214">
                  <c:v>21198</c:v>
                </c:pt>
                <c:pt idx="215">
                  <c:v>21198</c:v>
                </c:pt>
                <c:pt idx="216">
                  <c:v>21198</c:v>
                </c:pt>
                <c:pt idx="217">
                  <c:v>21198</c:v>
                </c:pt>
                <c:pt idx="218">
                  <c:v>21198</c:v>
                </c:pt>
                <c:pt idx="219">
                  <c:v>21198</c:v>
                </c:pt>
                <c:pt idx="220">
                  <c:v>21198</c:v>
                </c:pt>
                <c:pt idx="221">
                  <c:v>21198</c:v>
                </c:pt>
                <c:pt idx="222">
                  <c:v>21198</c:v>
                </c:pt>
                <c:pt idx="223">
                  <c:v>21198</c:v>
                </c:pt>
                <c:pt idx="224">
                  <c:v>21198</c:v>
                </c:pt>
                <c:pt idx="225">
                  <c:v>21198</c:v>
                </c:pt>
                <c:pt idx="226">
                  <c:v>21198</c:v>
                </c:pt>
                <c:pt idx="227">
                  <c:v>21198</c:v>
                </c:pt>
                <c:pt idx="228">
                  <c:v>22569</c:v>
                </c:pt>
                <c:pt idx="229">
                  <c:v>22569</c:v>
                </c:pt>
                <c:pt idx="230">
                  <c:v>22569</c:v>
                </c:pt>
                <c:pt idx="231">
                  <c:v>22569</c:v>
                </c:pt>
                <c:pt idx="232">
                  <c:v>22569</c:v>
                </c:pt>
                <c:pt idx="233">
                  <c:v>22569</c:v>
                </c:pt>
                <c:pt idx="234">
                  <c:v>22569</c:v>
                </c:pt>
                <c:pt idx="235">
                  <c:v>22569</c:v>
                </c:pt>
                <c:pt idx="236">
                  <c:v>22569</c:v>
                </c:pt>
                <c:pt idx="237">
                  <c:v>22569</c:v>
                </c:pt>
                <c:pt idx="238">
                  <c:v>22569</c:v>
                </c:pt>
                <c:pt idx="239">
                  <c:v>22569</c:v>
                </c:pt>
                <c:pt idx="240">
                  <c:v>22569</c:v>
                </c:pt>
                <c:pt idx="241">
                  <c:v>22569</c:v>
                </c:pt>
                <c:pt idx="242">
                  <c:v>23984</c:v>
                </c:pt>
                <c:pt idx="243">
                  <c:v>23984</c:v>
                </c:pt>
                <c:pt idx="244">
                  <c:v>23984</c:v>
                </c:pt>
                <c:pt idx="245">
                  <c:v>23984</c:v>
                </c:pt>
                <c:pt idx="246">
                  <c:v>23984</c:v>
                </c:pt>
                <c:pt idx="247">
                  <c:v>23984</c:v>
                </c:pt>
                <c:pt idx="248">
                  <c:v>23984</c:v>
                </c:pt>
                <c:pt idx="249">
                  <c:v>23984</c:v>
                </c:pt>
                <c:pt idx="250">
                  <c:v>23984</c:v>
                </c:pt>
                <c:pt idx="251">
                  <c:v>23984</c:v>
                </c:pt>
                <c:pt idx="252">
                  <c:v>23984</c:v>
                </c:pt>
                <c:pt idx="253">
                  <c:v>23984</c:v>
                </c:pt>
                <c:pt idx="254">
                  <c:v>23984</c:v>
                </c:pt>
                <c:pt idx="255">
                  <c:v>23984</c:v>
                </c:pt>
                <c:pt idx="256">
                  <c:v>24793</c:v>
                </c:pt>
                <c:pt idx="257">
                  <c:v>24793</c:v>
                </c:pt>
                <c:pt idx="258">
                  <c:v>24793</c:v>
                </c:pt>
                <c:pt idx="259">
                  <c:v>24793</c:v>
                </c:pt>
                <c:pt idx="260">
                  <c:v>24793</c:v>
                </c:pt>
                <c:pt idx="261">
                  <c:v>24793</c:v>
                </c:pt>
                <c:pt idx="262">
                  <c:v>24793</c:v>
                </c:pt>
                <c:pt idx="263">
                  <c:v>24793</c:v>
                </c:pt>
                <c:pt idx="264">
                  <c:v>24793</c:v>
                </c:pt>
                <c:pt idx="265">
                  <c:v>24793</c:v>
                </c:pt>
                <c:pt idx="266">
                  <c:v>24793</c:v>
                </c:pt>
                <c:pt idx="267">
                  <c:v>24793</c:v>
                </c:pt>
                <c:pt idx="268">
                  <c:v>24793</c:v>
                </c:pt>
                <c:pt idx="269">
                  <c:v>24793</c:v>
                </c:pt>
                <c:pt idx="270">
                  <c:v>26385</c:v>
                </c:pt>
                <c:pt idx="271">
                  <c:v>26385</c:v>
                </c:pt>
                <c:pt idx="272">
                  <c:v>26385</c:v>
                </c:pt>
                <c:pt idx="273">
                  <c:v>26385</c:v>
                </c:pt>
                <c:pt idx="274">
                  <c:v>26385</c:v>
                </c:pt>
                <c:pt idx="275">
                  <c:v>26385</c:v>
                </c:pt>
                <c:pt idx="276">
                  <c:v>26385</c:v>
                </c:pt>
                <c:pt idx="277">
                  <c:v>26385</c:v>
                </c:pt>
                <c:pt idx="278">
                  <c:v>26385</c:v>
                </c:pt>
                <c:pt idx="279">
                  <c:v>26385</c:v>
                </c:pt>
                <c:pt idx="280">
                  <c:v>26385</c:v>
                </c:pt>
                <c:pt idx="281">
                  <c:v>26385</c:v>
                </c:pt>
                <c:pt idx="282">
                  <c:v>26385</c:v>
                </c:pt>
                <c:pt idx="283">
                  <c:v>26385</c:v>
                </c:pt>
                <c:pt idx="284">
                  <c:v>27730</c:v>
                </c:pt>
                <c:pt idx="285">
                  <c:v>27730</c:v>
                </c:pt>
                <c:pt idx="286">
                  <c:v>27730</c:v>
                </c:pt>
                <c:pt idx="287">
                  <c:v>27730</c:v>
                </c:pt>
                <c:pt idx="288">
                  <c:v>27730</c:v>
                </c:pt>
                <c:pt idx="289">
                  <c:v>27730</c:v>
                </c:pt>
                <c:pt idx="290">
                  <c:v>27730</c:v>
                </c:pt>
                <c:pt idx="291">
                  <c:v>27730</c:v>
                </c:pt>
                <c:pt idx="292">
                  <c:v>27730</c:v>
                </c:pt>
                <c:pt idx="293">
                  <c:v>27730</c:v>
                </c:pt>
                <c:pt idx="294">
                  <c:v>27730</c:v>
                </c:pt>
                <c:pt idx="295">
                  <c:v>27730</c:v>
                </c:pt>
                <c:pt idx="296">
                  <c:v>27730</c:v>
                </c:pt>
                <c:pt idx="297">
                  <c:v>27730</c:v>
                </c:pt>
                <c:pt idx="298">
                  <c:v>29208</c:v>
                </c:pt>
                <c:pt idx="299">
                  <c:v>29208</c:v>
                </c:pt>
                <c:pt idx="300">
                  <c:v>29208</c:v>
                </c:pt>
                <c:pt idx="301">
                  <c:v>29208</c:v>
                </c:pt>
                <c:pt idx="302">
                  <c:v>29208</c:v>
                </c:pt>
                <c:pt idx="303">
                  <c:v>29208</c:v>
                </c:pt>
                <c:pt idx="304">
                  <c:v>29208</c:v>
                </c:pt>
                <c:pt idx="305">
                  <c:v>29208</c:v>
                </c:pt>
                <c:pt idx="306">
                  <c:v>29208</c:v>
                </c:pt>
                <c:pt idx="307">
                  <c:v>29208</c:v>
                </c:pt>
                <c:pt idx="308">
                  <c:v>29208</c:v>
                </c:pt>
                <c:pt idx="309">
                  <c:v>29208</c:v>
                </c:pt>
                <c:pt idx="310">
                  <c:v>29208</c:v>
                </c:pt>
                <c:pt idx="311">
                  <c:v>29208</c:v>
                </c:pt>
                <c:pt idx="312">
                  <c:v>30923</c:v>
                </c:pt>
                <c:pt idx="313">
                  <c:v>30923</c:v>
                </c:pt>
                <c:pt idx="314">
                  <c:v>30923</c:v>
                </c:pt>
                <c:pt idx="315">
                  <c:v>30923</c:v>
                </c:pt>
                <c:pt idx="316">
                  <c:v>30923</c:v>
                </c:pt>
                <c:pt idx="317">
                  <c:v>30923</c:v>
                </c:pt>
                <c:pt idx="318">
                  <c:v>30923</c:v>
                </c:pt>
                <c:pt idx="319">
                  <c:v>30923</c:v>
                </c:pt>
                <c:pt idx="320">
                  <c:v>30923</c:v>
                </c:pt>
                <c:pt idx="321">
                  <c:v>30923</c:v>
                </c:pt>
                <c:pt idx="322">
                  <c:v>30923</c:v>
                </c:pt>
                <c:pt idx="323">
                  <c:v>30923</c:v>
                </c:pt>
                <c:pt idx="324">
                  <c:v>30923</c:v>
                </c:pt>
                <c:pt idx="325">
                  <c:v>30923</c:v>
                </c:pt>
                <c:pt idx="326">
                  <c:v>32138</c:v>
                </c:pt>
                <c:pt idx="327">
                  <c:v>32138</c:v>
                </c:pt>
                <c:pt idx="328">
                  <c:v>32138</c:v>
                </c:pt>
                <c:pt idx="329">
                  <c:v>32138</c:v>
                </c:pt>
                <c:pt idx="330">
                  <c:v>32138</c:v>
                </c:pt>
                <c:pt idx="331">
                  <c:v>32138</c:v>
                </c:pt>
                <c:pt idx="332">
                  <c:v>32138</c:v>
                </c:pt>
                <c:pt idx="333">
                  <c:v>32138</c:v>
                </c:pt>
                <c:pt idx="334">
                  <c:v>32138</c:v>
                </c:pt>
                <c:pt idx="335">
                  <c:v>32138</c:v>
                </c:pt>
                <c:pt idx="336">
                  <c:v>32138</c:v>
                </c:pt>
                <c:pt idx="337">
                  <c:v>32138</c:v>
                </c:pt>
                <c:pt idx="338">
                  <c:v>32138</c:v>
                </c:pt>
                <c:pt idx="339">
                  <c:v>32138</c:v>
                </c:pt>
                <c:pt idx="340">
                  <c:v>33481</c:v>
                </c:pt>
                <c:pt idx="341">
                  <c:v>33481</c:v>
                </c:pt>
                <c:pt idx="342">
                  <c:v>33481</c:v>
                </c:pt>
                <c:pt idx="343">
                  <c:v>33481</c:v>
                </c:pt>
                <c:pt idx="344">
                  <c:v>33481</c:v>
                </c:pt>
                <c:pt idx="345">
                  <c:v>33481</c:v>
                </c:pt>
                <c:pt idx="346">
                  <c:v>33481</c:v>
                </c:pt>
                <c:pt idx="347">
                  <c:v>33481</c:v>
                </c:pt>
                <c:pt idx="348">
                  <c:v>33481</c:v>
                </c:pt>
                <c:pt idx="349">
                  <c:v>33481</c:v>
                </c:pt>
                <c:pt idx="350">
                  <c:v>33481</c:v>
                </c:pt>
                <c:pt idx="351">
                  <c:v>33481</c:v>
                </c:pt>
                <c:pt idx="352">
                  <c:v>33481</c:v>
                </c:pt>
                <c:pt idx="353">
                  <c:v>33481</c:v>
                </c:pt>
                <c:pt idx="354">
                  <c:v>35133</c:v>
                </c:pt>
                <c:pt idx="355">
                  <c:v>35133</c:v>
                </c:pt>
                <c:pt idx="356">
                  <c:v>35133</c:v>
                </c:pt>
                <c:pt idx="357">
                  <c:v>35133</c:v>
                </c:pt>
                <c:pt idx="358">
                  <c:v>35133</c:v>
                </c:pt>
                <c:pt idx="359">
                  <c:v>35133</c:v>
                </c:pt>
                <c:pt idx="360">
                  <c:v>35133</c:v>
                </c:pt>
                <c:pt idx="361">
                  <c:v>35133</c:v>
                </c:pt>
                <c:pt idx="362">
                  <c:v>35133</c:v>
                </c:pt>
                <c:pt idx="363">
                  <c:v>35133</c:v>
                </c:pt>
                <c:pt idx="364">
                  <c:v>35133</c:v>
                </c:pt>
                <c:pt idx="365">
                  <c:v>35133</c:v>
                </c:pt>
                <c:pt idx="366">
                  <c:v>35133</c:v>
                </c:pt>
                <c:pt idx="367">
                  <c:v>35133</c:v>
                </c:pt>
                <c:pt idx="368">
                  <c:v>36770</c:v>
                </c:pt>
                <c:pt idx="369">
                  <c:v>36770</c:v>
                </c:pt>
                <c:pt idx="370">
                  <c:v>36770</c:v>
                </c:pt>
                <c:pt idx="371">
                  <c:v>36770</c:v>
                </c:pt>
                <c:pt idx="372">
                  <c:v>36770</c:v>
                </c:pt>
                <c:pt idx="373">
                  <c:v>36770</c:v>
                </c:pt>
                <c:pt idx="374">
                  <c:v>36770</c:v>
                </c:pt>
                <c:pt idx="375">
                  <c:v>36770</c:v>
                </c:pt>
                <c:pt idx="376">
                  <c:v>36770</c:v>
                </c:pt>
                <c:pt idx="377">
                  <c:v>36770</c:v>
                </c:pt>
                <c:pt idx="378">
                  <c:v>36770</c:v>
                </c:pt>
                <c:pt idx="379">
                  <c:v>36770</c:v>
                </c:pt>
                <c:pt idx="380">
                  <c:v>36770</c:v>
                </c:pt>
                <c:pt idx="381">
                  <c:v>36770</c:v>
                </c:pt>
                <c:pt idx="382">
                  <c:v>38360</c:v>
                </c:pt>
                <c:pt idx="383">
                  <c:v>38360</c:v>
                </c:pt>
                <c:pt idx="384">
                  <c:v>38360</c:v>
                </c:pt>
                <c:pt idx="385">
                  <c:v>38360</c:v>
                </c:pt>
                <c:pt idx="386">
                  <c:v>38360</c:v>
                </c:pt>
                <c:pt idx="387">
                  <c:v>38360</c:v>
                </c:pt>
                <c:pt idx="388">
                  <c:v>38360</c:v>
                </c:pt>
                <c:pt idx="389">
                  <c:v>38360</c:v>
                </c:pt>
                <c:pt idx="390">
                  <c:v>38360</c:v>
                </c:pt>
                <c:pt idx="391">
                  <c:v>38360</c:v>
                </c:pt>
                <c:pt idx="392">
                  <c:v>38360</c:v>
                </c:pt>
                <c:pt idx="393">
                  <c:v>38360</c:v>
                </c:pt>
                <c:pt idx="394">
                  <c:v>38360</c:v>
                </c:pt>
                <c:pt idx="395">
                  <c:v>38360</c:v>
                </c:pt>
                <c:pt idx="396">
                  <c:v>39759</c:v>
                </c:pt>
                <c:pt idx="397">
                  <c:v>39759</c:v>
                </c:pt>
                <c:pt idx="398">
                  <c:v>39759</c:v>
                </c:pt>
                <c:pt idx="399">
                  <c:v>39759</c:v>
                </c:pt>
                <c:pt idx="400">
                  <c:v>39759</c:v>
                </c:pt>
                <c:pt idx="401">
                  <c:v>39759</c:v>
                </c:pt>
                <c:pt idx="402">
                  <c:v>39759</c:v>
                </c:pt>
                <c:pt idx="403">
                  <c:v>39759</c:v>
                </c:pt>
                <c:pt idx="404">
                  <c:v>39759</c:v>
                </c:pt>
                <c:pt idx="405">
                  <c:v>39759</c:v>
                </c:pt>
                <c:pt idx="406">
                  <c:v>39759</c:v>
                </c:pt>
                <c:pt idx="407">
                  <c:v>39759</c:v>
                </c:pt>
                <c:pt idx="408">
                  <c:v>39759</c:v>
                </c:pt>
                <c:pt idx="409">
                  <c:v>39759</c:v>
                </c:pt>
                <c:pt idx="410">
                  <c:v>41379</c:v>
                </c:pt>
                <c:pt idx="411">
                  <c:v>41379</c:v>
                </c:pt>
                <c:pt idx="412">
                  <c:v>41379</c:v>
                </c:pt>
                <c:pt idx="413">
                  <c:v>41379</c:v>
                </c:pt>
                <c:pt idx="414">
                  <c:v>41379</c:v>
                </c:pt>
                <c:pt idx="415">
                  <c:v>41379</c:v>
                </c:pt>
                <c:pt idx="416">
                  <c:v>41379</c:v>
                </c:pt>
                <c:pt idx="417">
                  <c:v>41379</c:v>
                </c:pt>
                <c:pt idx="418">
                  <c:v>41379</c:v>
                </c:pt>
                <c:pt idx="419">
                  <c:v>41379</c:v>
                </c:pt>
                <c:pt idx="420">
                  <c:v>41379</c:v>
                </c:pt>
                <c:pt idx="421">
                  <c:v>41379</c:v>
                </c:pt>
                <c:pt idx="422">
                  <c:v>41379</c:v>
                </c:pt>
                <c:pt idx="423">
                  <c:v>41379</c:v>
                </c:pt>
                <c:pt idx="424">
                  <c:v>42957</c:v>
                </c:pt>
                <c:pt idx="425">
                  <c:v>42957</c:v>
                </c:pt>
                <c:pt idx="426">
                  <c:v>42957</c:v>
                </c:pt>
                <c:pt idx="427">
                  <c:v>42957</c:v>
                </c:pt>
                <c:pt idx="428">
                  <c:v>42957</c:v>
                </c:pt>
                <c:pt idx="429">
                  <c:v>42957</c:v>
                </c:pt>
                <c:pt idx="430">
                  <c:v>42957</c:v>
                </c:pt>
                <c:pt idx="431">
                  <c:v>42957</c:v>
                </c:pt>
                <c:pt idx="432">
                  <c:v>42957</c:v>
                </c:pt>
                <c:pt idx="433">
                  <c:v>42957</c:v>
                </c:pt>
                <c:pt idx="434">
                  <c:v>42957</c:v>
                </c:pt>
                <c:pt idx="435">
                  <c:v>42957</c:v>
                </c:pt>
                <c:pt idx="436">
                  <c:v>42957</c:v>
                </c:pt>
                <c:pt idx="437">
                  <c:v>42957</c:v>
                </c:pt>
                <c:pt idx="438">
                  <c:v>44607</c:v>
                </c:pt>
                <c:pt idx="439">
                  <c:v>44607</c:v>
                </c:pt>
                <c:pt idx="440">
                  <c:v>44607</c:v>
                </c:pt>
                <c:pt idx="441">
                  <c:v>44607</c:v>
                </c:pt>
                <c:pt idx="442">
                  <c:v>44607</c:v>
                </c:pt>
                <c:pt idx="443">
                  <c:v>44607</c:v>
                </c:pt>
                <c:pt idx="444">
                  <c:v>44607</c:v>
                </c:pt>
                <c:pt idx="445">
                  <c:v>44607</c:v>
                </c:pt>
                <c:pt idx="446">
                  <c:v>44607</c:v>
                </c:pt>
                <c:pt idx="447">
                  <c:v>44607</c:v>
                </c:pt>
                <c:pt idx="448">
                  <c:v>44607</c:v>
                </c:pt>
                <c:pt idx="449">
                  <c:v>44607</c:v>
                </c:pt>
                <c:pt idx="450">
                  <c:v>44607</c:v>
                </c:pt>
                <c:pt idx="451">
                  <c:v>44607</c:v>
                </c:pt>
                <c:pt idx="452">
                  <c:v>45933</c:v>
                </c:pt>
                <c:pt idx="453">
                  <c:v>45933</c:v>
                </c:pt>
                <c:pt idx="454">
                  <c:v>45933</c:v>
                </c:pt>
                <c:pt idx="455">
                  <c:v>45933</c:v>
                </c:pt>
                <c:pt idx="456">
                  <c:v>45933</c:v>
                </c:pt>
                <c:pt idx="457">
                  <c:v>45933</c:v>
                </c:pt>
                <c:pt idx="458">
                  <c:v>45933</c:v>
                </c:pt>
                <c:pt idx="459">
                  <c:v>45933</c:v>
                </c:pt>
                <c:pt idx="460">
                  <c:v>45933</c:v>
                </c:pt>
                <c:pt idx="461">
                  <c:v>45933</c:v>
                </c:pt>
                <c:pt idx="462">
                  <c:v>45933</c:v>
                </c:pt>
                <c:pt idx="463">
                  <c:v>45933</c:v>
                </c:pt>
                <c:pt idx="464">
                  <c:v>45933</c:v>
                </c:pt>
                <c:pt idx="465">
                  <c:v>45933</c:v>
                </c:pt>
                <c:pt idx="466">
                  <c:v>47360</c:v>
                </c:pt>
                <c:pt idx="467">
                  <c:v>47360</c:v>
                </c:pt>
                <c:pt idx="468">
                  <c:v>47360</c:v>
                </c:pt>
                <c:pt idx="469">
                  <c:v>47360</c:v>
                </c:pt>
                <c:pt idx="470">
                  <c:v>47360</c:v>
                </c:pt>
                <c:pt idx="471">
                  <c:v>47360</c:v>
                </c:pt>
                <c:pt idx="472">
                  <c:v>47360</c:v>
                </c:pt>
                <c:pt idx="473">
                  <c:v>47360</c:v>
                </c:pt>
                <c:pt idx="474">
                  <c:v>47360</c:v>
                </c:pt>
                <c:pt idx="475">
                  <c:v>47360</c:v>
                </c:pt>
                <c:pt idx="476">
                  <c:v>47360</c:v>
                </c:pt>
                <c:pt idx="477">
                  <c:v>47360</c:v>
                </c:pt>
                <c:pt idx="478">
                  <c:v>47360</c:v>
                </c:pt>
                <c:pt idx="479">
                  <c:v>47360</c:v>
                </c:pt>
                <c:pt idx="480">
                  <c:v>48865</c:v>
                </c:pt>
                <c:pt idx="481">
                  <c:v>48865</c:v>
                </c:pt>
                <c:pt idx="482">
                  <c:v>48865</c:v>
                </c:pt>
                <c:pt idx="483">
                  <c:v>48865</c:v>
                </c:pt>
                <c:pt idx="484">
                  <c:v>48865</c:v>
                </c:pt>
                <c:pt idx="485">
                  <c:v>48865</c:v>
                </c:pt>
                <c:pt idx="486">
                  <c:v>48865</c:v>
                </c:pt>
                <c:pt idx="487">
                  <c:v>48865</c:v>
                </c:pt>
                <c:pt idx="488">
                  <c:v>48865</c:v>
                </c:pt>
                <c:pt idx="489">
                  <c:v>48865</c:v>
                </c:pt>
                <c:pt idx="490">
                  <c:v>48865</c:v>
                </c:pt>
                <c:pt idx="491">
                  <c:v>48865</c:v>
                </c:pt>
                <c:pt idx="492">
                  <c:v>48865</c:v>
                </c:pt>
                <c:pt idx="493">
                  <c:v>48865</c:v>
                </c:pt>
                <c:pt idx="494">
                  <c:v>50463</c:v>
                </c:pt>
                <c:pt idx="495">
                  <c:v>50463</c:v>
                </c:pt>
                <c:pt idx="496">
                  <c:v>50463</c:v>
                </c:pt>
                <c:pt idx="497">
                  <c:v>50463</c:v>
                </c:pt>
                <c:pt idx="498">
                  <c:v>50463</c:v>
                </c:pt>
                <c:pt idx="499">
                  <c:v>50463</c:v>
                </c:pt>
                <c:pt idx="500">
                  <c:v>50463</c:v>
                </c:pt>
                <c:pt idx="501">
                  <c:v>50463</c:v>
                </c:pt>
                <c:pt idx="502">
                  <c:v>50463</c:v>
                </c:pt>
                <c:pt idx="503">
                  <c:v>50463</c:v>
                </c:pt>
                <c:pt idx="504">
                  <c:v>50463</c:v>
                </c:pt>
                <c:pt idx="505">
                  <c:v>50463</c:v>
                </c:pt>
                <c:pt idx="506">
                  <c:v>50463</c:v>
                </c:pt>
                <c:pt idx="507">
                  <c:v>50463</c:v>
                </c:pt>
                <c:pt idx="508">
                  <c:v>51926</c:v>
                </c:pt>
                <c:pt idx="509">
                  <c:v>51926</c:v>
                </c:pt>
                <c:pt idx="510">
                  <c:v>51926</c:v>
                </c:pt>
                <c:pt idx="511">
                  <c:v>51926</c:v>
                </c:pt>
                <c:pt idx="512">
                  <c:v>51926</c:v>
                </c:pt>
                <c:pt idx="513">
                  <c:v>51926</c:v>
                </c:pt>
                <c:pt idx="514">
                  <c:v>51926</c:v>
                </c:pt>
                <c:pt idx="515">
                  <c:v>51926</c:v>
                </c:pt>
                <c:pt idx="516">
                  <c:v>51926</c:v>
                </c:pt>
                <c:pt idx="517">
                  <c:v>51926</c:v>
                </c:pt>
                <c:pt idx="518">
                  <c:v>51926</c:v>
                </c:pt>
                <c:pt idx="519">
                  <c:v>51926</c:v>
                </c:pt>
                <c:pt idx="520">
                  <c:v>51926</c:v>
                </c:pt>
                <c:pt idx="521">
                  <c:v>51926</c:v>
                </c:pt>
                <c:pt idx="522">
                  <c:v>53367</c:v>
                </c:pt>
                <c:pt idx="523">
                  <c:v>53367</c:v>
                </c:pt>
                <c:pt idx="524">
                  <c:v>53367</c:v>
                </c:pt>
                <c:pt idx="525">
                  <c:v>53367</c:v>
                </c:pt>
                <c:pt idx="526">
                  <c:v>53367</c:v>
                </c:pt>
                <c:pt idx="527">
                  <c:v>53367</c:v>
                </c:pt>
                <c:pt idx="528">
                  <c:v>53367</c:v>
                </c:pt>
                <c:pt idx="529">
                  <c:v>53367</c:v>
                </c:pt>
                <c:pt idx="530">
                  <c:v>53367</c:v>
                </c:pt>
                <c:pt idx="531">
                  <c:v>53367</c:v>
                </c:pt>
                <c:pt idx="532">
                  <c:v>53367</c:v>
                </c:pt>
                <c:pt idx="533">
                  <c:v>53367</c:v>
                </c:pt>
                <c:pt idx="534">
                  <c:v>53367</c:v>
                </c:pt>
                <c:pt idx="535">
                  <c:v>53367</c:v>
                </c:pt>
                <c:pt idx="536">
                  <c:v>54796</c:v>
                </c:pt>
                <c:pt idx="537">
                  <c:v>54796</c:v>
                </c:pt>
                <c:pt idx="538">
                  <c:v>54796</c:v>
                </c:pt>
                <c:pt idx="539">
                  <c:v>54796</c:v>
                </c:pt>
                <c:pt idx="540">
                  <c:v>54796</c:v>
                </c:pt>
                <c:pt idx="541">
                  <c:v>54796</c:v>
                </c:pt>
                <c:pt idx="542">
                  <c:v>54796</c:v>
                </c:pt>
                <c:pt idx="543">
                  <c:v>54796</c:v>
                </c:pt>
                <c:pt idx="544">
                  <c:v>54796</c:v>
                </c:pt>
                <c:pt idx="545">
                  <c:v>54796</c:v>
                </c:pt>
                <c:pt idx="546">
                  <c:v>54796</c:v>
                </c:pt>
                <c:pt idx="547">
                  <c:v>54796</c:v>
                </c:pt>
                <c:pt idx="548">
                  <c:v>54796</c:v>
                </c:pt>
                <c:pt idx="549">
                  <c:v>54796</c:v>
                </c:pt>
                <c:pt idx="550">
                  <c:v>56181</c:v>
                </c:pt>
                <c:pt idx="551">
                  <c:v>56181</c:v>
                </c:pt>
                <c:pt idx="552">
                  <c:v>56181</c:v>
                </c:pt>
                <c:pt idx="553">
                  <c:v>56181</c:v>
                </c:pt>
                <c:pt idx="554">
                  <c:v>56181</c:v>
                </c:pt>
                <c:pt idx="555">
                  <c:v>56181</c:v>
                </c:pt>
                <c:pt idx="556">
                  <c:v>56181</c:v>
                </c:pt>
                <c:pt idx="557">
                  <c:v>56181</c:v>
                </c:pt>
                <c:pt idx="558">
                  <c:v>56181</c:v>
                </c:pt>
                <c:pt idx="559">
                  <c:v>56181</c:v>
                </c:pt>
                <c:pt idx="560">
                  <c:v>56181</c:v>
                </c:pt>
                <c:pt idx="561">
                  <c:v>56181</c:v>
                </c:pt>
                <c:pt idx="562">
                  <c:v>56181</c:v>
                </c:pt>
                <c:pt idx="563">
                  <c:v>56181</c:v>
                </c:pt>
                <c:pt idx="564">
                  <c:v>57853</c:v>
                </c:pt>
                <c:pt idx="565">
                  <c:v>57853</c:v>
                </c:pt>
                <c:pt idx="566">
                  <c:v>57853</c:v>
                </c:pt>
                <c:pt idx="567">
                  <c:v>57853</c:v>
                </c:pt>
                <c:pt idx="568">
                  <c:v>57853</c:v>
                </c:pt>
                <c:pt idx="569">
                  <c:v>57853</c:v>
                </c:pt>
                <c:pt idx="570">
                  <c:v>57853</c:v>
                </c:pt>
                <c:pt idx="571">
                  <c:v>57853</c:v>
                </c:pt>
                <c:pt idx="572">
                  <c:v>57853</c:v>
                </c:pt>
                <c:pt idx="573">
                  <c:v>57853</c:v>
                </c:pt>
                <c:pt idx="574">
                  <c:v>57853</c:v>
                </c:pt>
                <c:pt idx="575">
                  <c:v>57853</c:v>
                </c:pt>
                <c:pt idx="576">
                  <c:v>57853</c:v>
                </c:pt>
                <c:pt idx="577">
                  <c:v>57853</c:v>
                </c:pt>
                <c:pt idx="578">
                  <c:v>58985</c:v>
                </c:pt>
                <c:pt idx="579">
                  <c:v>58985</c:v>
                </c:pt>
                <c:pt idx="580">
                  <c:v>58985</c:v>
                </c:pt>
                <c:pt idx="581">
                  <c:v>58985</c:v>
                </c:pt>
                <c:pt idx="582">
                  <c:v>58985</c:v>
                </c:pt>
                <c:pt idx="583">
                  <c:v>58985</c:v>
                </c:pt>
                <c:pt idx="584">
                  <c:v>58985</c:v>
                </c:pt>
                <c:pt idx="585">
                  <c:v>58985</c:v>
                </c:pt>
                <c:pt idx="586">
                  <c:v>58985</c:v>
                </c:pt>
                <c:pt idx="587">
                  <c:v>58985</c:v>
                </c:pt>
                <c:pt idx="588">
                  <c:v>58985</c:v>
                </c:pt>
                <c:pt idx="589">
                  <c:v>58985</c:v>
                </c:pt>
                <c:pt idx="590">
                  <c:v>58985</c:v>
                </c:pt>
                <c:pt idx="591">
                  <c:v>58985</c:v>
                </c:pt>
                <c:pt idx="592">
                  <c:v>60369</c:v>
                </c:pt>
                <c:pt idx="593">
                  <c:v>60369</c:v>
                </c:pt>
                <c:pt idx="594">
                  <c:v>60369</c:v>
                </c:pt>
                <c:pt idx="595">
                  <c:v>60369</c:v>
                </c:pt>
                <c:pt idx="596">
                  <c:v>60369</c:v>
                </c:pt>
                <c:pt idx="597">
                  <c:v>60369</c:v>
                </c:pt>
                <c:pt idx="598">
                  <c:v>60369</c:v>
                </c:pt>
                <c:pt idx="599">
                  <c:v>60369</c:v>
                </c:pt>
                <c:pt idx="600">
                  <c:v>60369</c:v>
                </c:pt>
                <c:pt idx="601">
                  <c:v>60369</c:v>
                </c:pt>
                <c:pt idx="602">
                  <c:v>60369</c:v>
                </c:pt>
                <c:pt idx="603">
                  <c:v>60369</c:v>
                </c:pt>
                <c:pt idx="604">
                  <c:v>60369</c:v>
                </c:pt>
                <c:pt idx="605">
                  <c:v>60369</c:v>
                </c:pt>
                <c:pt idx="606">
                  <c:v>61836</c:v>
                </c:pt>
                <c:pt idx="607">
                  <c:v>61836</c:v>
                </c:pt>
                <c:pt idx="608">
                  <c:v>61836</c:v>
                </c:pt>
                <c:pt idx="609">
                  <c:v>61836</c:v>
                </c:pt>
                <c:pt idx="610">
                  <c:v>61836</c:v>
                </c:pt>
                <c:pt idx="611">
                  <c:v>61836</c:v>
                </c:pt>
                <c:pt idx="612">
                  <c:v>61836</c:v>
                </c:pt>
                <c:pt idx="613">
                  <c:v>61836</c:v>
                </c:pt>
                <c:pt idx="614">
                  <c:v>61836</c:v>
                </c:pt>
                <c:pt idx="615">
                  <c:v>61836</c:v>
                </c:pt>
                <c:pt idx="616">
                  <c:v>61836</c:v>
                </c:pt>
                <c:pt idx="617">
                  <c:v>61836</c:v>
                </c:pt>
                <c:pt idx="618">
                  <c:v>61836</c:v>
                </c:pt>
                <c:pt idx="619">
                  <c:v>61836</c:v>
                </c:pt>
                <c:pt idx="620">
                  <c:v>63430</c:v>
                </c:pt>
                <c:pt idx="621">
                  <c:v>63430</c:v>
                </c:pt>
                <c:pt idx="622">
                  <c:v>63430</c:v>
                </c:pt>
                <c:pt idx="623">
                  <c:v>63430</c:v>
                </c:pt>
                <c:pt idx="624">
                  <c:v>63430</c:v>
                </c:pt>
                <c:pt idx="625">
                  <c:v>63430</c:v>
                </c:pt>
                <c:pt idx="626">
                  <c:v>63430</c:v>
                </c:pt>
                <c:pt idx="627">
                  <c:v>63430</c:v>
                </c:pt>
                <c:pt idx="628">
                  <c:v>63430</c:v>
                </c:pt>
                <c:pt idx="629">
                  <c:v>63430</c:v>
                </c:pt>
                <c:pt idx="630">
                  <c:v>63430</c:v>
                </c:pt>
                <c:pt idx="631">
                  <c:v>63430</c:v>
                </c:pt>
                <c:pt idx="632">
                  <c:v>63430</c:v>
                </c:pt>
                <c:pt idx="633">
                  <c:v>63430</c:v>
                </c:pt>
                <c:pt idx="634">
                  <c:v>65136</c:v>
                </c:pt>
                <c:pt idx="635">
                  <c:v>65136</c:v>
                </c:pt>
                <c:pt idx="636">
                  <c:v>65136</c:v>
                </c:pt>
                <c:pt idx="637">
                  <c:v>65136</c:v>
                </c:pt>
                <c:pt idx="638">
                  <c:v>65136</c:v>
                </c:pt>
                <c:pt idx="639">
                  <c:v>65136</c:v>
                </c:pt>
                <c:pt idx="640">
                  <c:v>65136</c:v>
                </c:pt>
                <c:pt idx="641">
                  <c:v>65136</c:v>
                </c:pt>
                <c:pt idx="642">
                  <c:v>65136</c:v>
                </c:pt>
                <c:pt idx="643">
                  <c:v>65136</c:v>
                </c:pt>
                <c:pt idx="644">
                  <c:v>65136</c:v>
                </c:pt>
                <c:pt idx="645">
                  <c:v>65136</c:v>
                </c:pt>
                <c:pt idx="646">
                  <c:v>65136</c:v>
                </c:pt>
                <c:pt idx="647">
                  <c:v>65136</c:v>
                </c:pt>
                <c:pt idx="648">
                  <c:v>66663</c:v>
                </c:pt>
                <c:pt idx="649">
                  <c:v>66663</c:v>
                </c:pt>
                <c:pt idx="650">
                  <c:v>66663</c:v>
                </c:pt>
                <c:pt idx="651">
                  <c:v>66663</c:v>
                </c:pt>
                <c:pt idx="652">
                  <c:v>66663</c:v>
                </c:pt>
                <c:pt idx="653">
                  <c:v>66663</c:v>
                </c:pt>
                <c:pt idx="654">
                  <c:v>66663</c:v>
                </c:pt>
                <c:pt idx="655">
                  <c:v>66663</c:v>
                </c:pt>
                <c:pt idx="656">
                  <c:v>66663</c:v>
                </c:pt>
                <c:pt idx="657">
                  <c:v>66663</c:v>
                </c:pt>
                <c:pt idx="658">
                  <c:v>66663</c:v>
                </c:pt>
                <c:pt idx="659">
                  <c:v>66663</c:v>
                </c:pt>
                <c:pt idx="660">
                  <c:v>66663</c:v>
                </c:pt>
                <c:pt idx="661">
                  <c:v>66663</c:v>
                </c:pt>
                <c:pt idx="662">
                  <c:v>68226</c:v>
                </c:pt>
                <c:pt idx="663">
                  <c:v>68226</c:v>
                </c:pt>
                <c:pt idx="664">
                  <c:v>68226</c:v>
                </c:pt>
                <c:pt idx="665">
                  <c:v>68226</c:v>
                </c:pt>
                <c:pt idx="666">
                  <c:v>68226</c:v>
                </c:pt>
                <c:pt idx="667">
                  <c:v>68226</c:v>
                </c:pt>
                <c:pt idx="668">
                  <c:v>68226</c:v>
                </c:pt>
                <c:pt idx="669">
                  <c:v>68226</c:v>
                </c:pt>
                <c:pt idx="670">
                  <c:v>68226</c:v>
                </c:pt>
                <c:pt idx="671">
                  <c:v>68226</c:v>
                </c:pt>
                <c:pt idx="672">
                  <c:v>68226</c:v>
                </c:pt>
                <c:pt idx="673">
                  <c:v>68226</c:v>
                </c:pt>
                <c:pt idx="674">
                  <c:v>68226</c:v>
                </c:pt>
                <c:pt idx="675">
                  <c:v>68226</c:v>
                </c:pt>
                <c:pt idx="676">
                  <c:v>69715</c:v>
                </c:pt>
                <c:pt idx="677">
                  <c:v>69715</c:v>
                </c:pt>
                <c:pt idx="678">
                  <c:v>69715</c:v>
                </c:pt>
                <c:pt idx="679">
                  <c:v>69715</c:v>
                </c:pt>
                <c:pt idx="680">
                  <c:v>69715</c:v>
                </c:pt>
                <c:pt idx="681">
                  <c:v>69715</c:v>
                </c:pt>
                <c:pt idx="682">
                  <c:v>69715</c:v>
                </c:pt>
                <c:pt idx="683">
                  <c:v>69715</c:v>
                </c:pt>
                <c:pt idx="684">
                  <c:v>69715</c:v>
                </c:pt>
                <c:pt idx="685">
                  <c:v>69715</c:v>
                </c:pt>
                <c:pt idx="686">
                  <c:v>69715</c:v>
                </c:pt>
                <c:pt idx="687">
                  <c:v>69715</c:v>
                </c:pt>
                <c:pt idx="688">
                  <c:v>69715</c:v>
                </c:pt>
                <c:pt idx="689">
                  <c:v>69715</c:v>
                </c:pt>
                <c:pt idx="690">
                  <c:v>71536</c:v>
                </c:pt>
                <c:pt idx="691">
                  <c:v>71536</c:v>
                </c:pt>
                <c:pt idx="692">
                  <c:v>71536</c:v>
                </c:pt>
                <c:pt idx="693">
                  <c:v>71536</c:v>
                </c:pt>
                <c:pt idx="694">
                  <c:v>71536</c:v>
                </c:pt>
                <c:pt idx="695">
                  <c:v>71536</c:v>
                </c:pt>
                <c:pt idx="696">
                  <c:v>71536</c:v>
                </c:pt>
                <c:pt idx="697">
                  <c:v>71536</c:v>
                </c:pt>
                <c:pt idx="698">
                  <c:v>71536</c:v>
                </c:pt>
                <c:pt idx="699">
                  <c:v>71536</c:v>
                </c:pt>
                <c:pt idx="700">
                  <c:v>71536</c:v>
                </c:pt>
                <c:pt idx="701">
                  <c:v>71536</c:v>
                </c:pt>
                <c:pt idx="702">
                  <c:v>71536</c:v>
                </c:pt>
                <c:pt idx="703">
                  <c:v>71536</c:v>
                </c:pt>
                <c:pt idx="704">
                  <c:v>73114</c:v>
                </c:pt>
                <c:pt idx="705">
                  <c:v>73114</c:v>
                </c:pt>
                <c:pt idx="706">
                  <c:v>73114</c:v>
                </c:pt>
                <c:pt idx="707">
                  <c:v>73114</c:v>
                </c:pt>
                <c:pt idx="708">
                  <c:v>73114</c:v>
                </c:pt>
                <c:pt idx="709">
                  <c:v>73114</c:v>
                </c:pt>
                <c:pt idx="710">
                  <c:v>73114</c:v>
                </c:pt>
                <c:pt idx="711">
                  <c:v>73114</c:v>
                </c:pt>
                <c:pt idx="712">
                  <c:v>73114</c:v>
                </c:pt>
                <c:pt idx="713">
                  <c:v>73114</c:v>
                </c:pt>
                <c:pt idx="714">
                  <c:v>73114</c:v>
                </c:pt>
                <c:pt idx="715">
                  <c:v>73114</c:v>
                </c:pt>
                <c:pt idx="716">
                  <c:v>73114</c:v>
                </c:pt>
                <c:pt idx="717">
                  <c:v>73114</c:v>
                </c:pt>
                <c:pt idx="718">
                  <c:v>74740</c:v>
                </c:pt>
                <c:pt idx="719">
                  <c:v>74740</c:v>
                </c:pt>
                <c:pt idx="720">
                  <c:v>74740</c:v>
                </c:pt>
                <c:pt idx="721">
                  <c:v>74740</c:v>
                </c:pt>
                <c:pt idx="722">
                  <c:v>74740</c:v>
                </c:pt>
                <c:pt idx="723">
                  <c:v>74740</c:v>
                </c:pt>
                <c:pt idx="724">
                  <c:v>74740</c:v>
                </c:pt>
                <c:pt idx="725">
                  <c:v>74740</c:v>
                </c:pt>
                <c:pt idx="726">
                  <c:v>74740</c:v>
                </c:pt>
                <c:pt idx="727">
                  <c:v>74740</c:v>
                </c:pt>
                <c:pt idx="728">
                  <c:v>74740</c:v>
                </c:pt>
                <c:pt idx="729">
                  <c:v>74740</c:v>
                </c:pt>
                <c:pt idx="730">
                  <c:v>74740</c:v>
                </c:pt>
                <c:pt idx="731">
                  <c:v>74740</c:v>
                </c:pt>
                <c:pt idx="732">
                  <c:v>76310</c:v>
                </c:pt>
                <c:pt idx="733">
                  <c:v>76310</c:v>
                </c:pt>
                <c:pt idx="734">
                  <c:v>76310</c:v>
                </c:pt>
                <c:pt idx="735">
                  <c:v>76310</c:v>
                </c:pt>
                <c:pt idx="736">
                  <c:v>76310</c:v>
                </c:pt>
                <c:pt idx="737">
                  <c:v>76310</c:v>
                </c:pt>
                <c:pt idx="738">
                  <c:v>76310</c:v>
                </c:pt>
                <c:pt idx="739">
                  <c:v>76310</c:v>
                </c:pt>
                <c:pt idx="740">
                  <c:v>76310</c:v>
                </c:pt>
                <c:pt idx="741">
                  <c:v>76310</c:v>
                </c:pt>
                <c:pt idx="742">
                  <c:v>76310</c:v>
                </c:pt>
                <c:pt idx="743">
                  <c:v>76310</c:v>
                </c:pt>
                <c:pt idx="744">
                  <c:v>76310</c:v>
                </c:pt>
                <c:pt idx="745">
                  <c:v>76310</c:v>
                </c:pt>
                <c:pt idx="746">
                  <c:v>76310</c:v>
                </c:pt>
                <c:pt idx="747">
                  <c:v>76310</c:v>
                </c:pt>
                <c:pt idx="748">
                  <c:v>76310</c:v>
                </c:pt>
                <c:pt idx="749">
                  <c:v>76310</c:v>
                </c:pt>
                <c:pt idx="750">
                  <c:v>76310</c:v>
                </c:pt>
                <c:pt idx="751">
                  <c:v>76310</c:v>
                </c:pt>
                <c:pt idx="752">
                  <c:v>76310</c:v>
                </c:pt>
                <c:pt idx="753">
                  <c:v>76310</c:v>
                </c:pt>
                <c:pt idx="754">
                  <c:v>76310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  <c:pt idx="765">
                  <c:v>76310</c:v>
                </c:pt>
                <c:pt idx="766">
                  <c:v>76310</c:v>
                </c:pt>
                <c:pt idx="767">
                  <c:v>76310</c:v>
                </c:pt>
                <c:pt idx="768">
                  <c:v>76310</c:v>
                </c:pt>
                <c:pt idx="769">
                  <c:v>76310</c:v>
                </c:pt>
                <c:pt idx="770">
                  <c:v>76310</c:v>
                </c:pt>
                <c:pt idx="771">
                  <c:v>76310</c:v>
                </c:pt>
                <c:pt idx="772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9EA-B10A-5A11791B64E3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43829</c:v>
                </c:pt>
                <c:pt idx="1">
                  <c:v>43830</c:v>
                </c:pt>
                <c:pt idx="2">
                  <c:v>43830</c:v>
                </c:pt>
                <c:pt idx="3">
                  <c:v>43831</c:v>
                </c:pt>
                <c:pt idx="4">
                  <c:v>43831</c:v>
                </c:pt>
                <c:pt idx="5">
                  <c:v>43832</c:v>
                </c:pt>
                <c:pt idx="6">
                  <c:v>43832</c:v>
                </c:pt>
                <c:pt idx="7">
                  <c:v>43833</c:v>
                </c:pt>
                <c:pt idx="8">
                  <c:v>43833</c:v>
                </c:pt>
                <c:pt idx="9">
                  <c:v>43834</c:v>
                </c:pt>
                <c:pt idx="10">
                  <c:v>43834</c:v>
                </c:pt>
                <c:pt idx="11">
                  <c:v>43835</c:v>
                </c:pt>
                <c:pt idx="12">
                  <c:v>43835</c:v>
                </c:pt>
                <c:pt idx="13">
                  <c:v>43836</c:v>
                </c:pt>
                <c:pt idx="14">
                  <c:v>43836</c:v>
                </c:pt>
                <c:pt idx="15">
                  <c:v>43837</c:v>
                </c:pt>
                <c:pt idx="16">
                  <c:v>43837</c:v>
                </c:pt>
                <c:pt idx="17">
                  <c:v>43838</c:v>
                </c:pt>
                <c:pt idx="18">
                  <c:v>43838</c:v>
                </c:pt>
                <c:pt idx="19">
                  <c:v>43839</c:v>
                </c:pt>
                <c:pt idx="20">
                  <c:v>43839</c:v>
                </c:pt>
                <c:pt idx="21">
                  <c:v>43840</c:v>
                </c:pt>
                <c:pt idx="22">
                  <c:v>43840</c:v>
                </c:pt>
                <c:pt idx="23">
                  <c:v>43841</c:v>
                </c:pt>
                <c:pt idx="24">
                  <c:v>43841</c:v>
                </c:pt>
                <c:pt idx="25">
                  <c:v>43842</c:v>
                </c:pt>
                <c:pt idx="26">
                  <c:v>43842</c:v>
                </c:pt>
                <c:pt idx="27">
                  <c:v>43843</c:v>
                </c:pt>
                <c:pt idx="28">
                  <c:v>43843</c:v>
                </c:pt>
                <c:pt idx="29">
                  <c:v>43844</c:v>
                </c:pt>
                <c:pt idx="30">
                  <c:v>43844</c:v>
                </c:pt>
                <c:pt idx="31">
                  <c:v>43845</c:v>
                </c:pt>
                <c:pt idx="32">
                  <c:v>43845</c:v>
                </c:pt>
                <c:pt idx="33">
                  <c:v>43846</c:v>
                </c:pt>
                <c:pt idx="34">
                  <c:v>43846</c:v>
                </c:pt>
                <c:pt idx="35">
                  <c:v>43847</c:v>
                </c:pt>
                <c:pt idx="36">
                  <c:v>43847</c:v>
                </c:pt>
                <c:pt idx="37">
                  <c:v>43848</c:v>
                </c:pt>
                <c:pt idx="38">
                  <c:v>43848</c:v>
                </c:pt>
                <c:pt idx="39">
                  <c:v>43849</c:v>
                </c:pt>
                <c:pt idx="40">
                  <c:v>43849</c:v>
                </c:pt>
                <c:pt idx="41">
                  <c:v>43850</c:v>
                </c:pt>
                <c:pt idx="42">
                  <c:v>43850</c:v>
                </c:pt>
                <c:pt idx="43">
                  <c:v>43851</c:v>
                </c:pt>
                <c:pt idx="44">
                  <c:v>43851</c:v>
                </c:pt>
                <c:pt idx="45">
                  <c:v>43852</c:v>
                </c:pt>
                <c:pt idx="46">
                  <c:v>43852</c:v>
                </c:pt>
                <c:pt idx="47">
                  <c:v>43853</c:v>
                </c:pt>
                <c:pt idx="48">
                  <c:v>43853</c:v>
                </c:pt>
                <c:pt idx="49">
                  <c:v>43854</c:v>
                </c:pt>
                <c:pt idx="50">
                  <c:v>43854</c:v>
                </c:pt>
                <c:pt idx="51">
                  <c:v>43855</c:v>
                </c:pt>
                <c:pt idx="52">
                  <c:v>43855</c:v>
                </c:pt>
                <c:pt idx="53">
                  <c:v>43856</c:v>
                </c:pt>
                <c:pt idx="54">
                  <c:v>43856</c:v>
                </c:pt>
                <c:pt idx="55">
                  <c:v>43857</c:v>
                </c:pt>
                <c:pt idx="56">
                  <c:v>43857</c:v>
                </c:pt>
                <c:pt idx="57">
                  <c:v>43858</c:v>
                </c:pt>
                <c:pt idx="58">
                  <c:v>43858</c:v>
                </c:pt>
                <c:pt idx="59">
                  <c:v>43859</c:v>
                </c:pt>
                <c:pt idx="60">
                  <c:v>43859</c:v>
                </c:pt>
                <c:pt idx="61">
                  <c:v>43860</c:v>
                </c:pt>
                <c:pt idx="62">
                  <c:v>43860</c:v>
                </c:pt>
                <c:pt idx="63">
                  <c:v>43861</c:v>
                </c:pt>
                <c:pt idx="64">
                  <c:v>43861</c:v>
                </c:pt>
                <c:pt idx="65">
                  <c:v>43862</c:v>
                </c:pt>
                <c:pt idx="66">
                  <c:v>43862</c:v>
                </c:pt>
                <c:pt idx="67">
                  <c:v>43863</c:v>
                </c:pt>
                <c:pt idx="68">
                  <c:v>43863</c:v>
                </c:pt>
                <c:pt idx="69">
                  <c:v>43864</c:v>
                </c:pt>
                <c:pt idx="70">
                  <c:v>43864</c:v>
                </c:pt>
                <c:pt idx="71">
                  <c:v>43865</c:v>
                </c:pt>
                <c:pt idx="72">
                  <c:v>43865</c:v>
                </c:pt>
                <c:pt idx="73">
                  <c:v>43866</c:v>
                </c:pt>
                <c:pt idx="74">
                  <c:v>43866</c:v>
                </c:pt>
                <c:pt idx="75">
                  <c:v>43867</c:v>
                </c:pt>
                <c:pt idx="76">
                  <c:v>43867</c:v>
                </c:pt>
                <c:pt idx="77">
                  <c:v>43868</c:v>
                </c:pt>
                <c:pt idx="78">
                  <c:v>43868</c:v>
                </c:pt>
                <c:pt idx="79">
                  <c:v>43869</c:v>
                </c:pt>
                <c:pt idx="80">
                  <c:v>43869</c:v>
                </c:pt>
                <c:pt idx="81">
                  <c:v>43870</c:v>
                </c:pt>
                <c:pt idx="82">
                  <c:v>43870</c:v>
                </c:pt>
                <c:pt idx="83">
                  <c:v>43871</c:v>
                </c:pt>
                <c:pt idx="84">
                  <c:v>43871</c:v>
                </c:pt>
                <c:pt idx="85">
                  <c:v>43872</c:v>
                </c:pt>
                <c:pt idx="86">
                  <c:v>43872</c:v>
                </c:pt>
                <c:pt idx="87">
                  <c:v>43873</c:v>
                </c:pt>
                <c:pt idx="88">
                  <c:v>43873</c:v>
                </c:pt>
                <c:pt idx="89">
                  <c:v>43874</c:v>
                </c:pt>
                <c:pt idx="90">
                  <c:v>43874</c:v>
                </c:pt>
                <c:pt idx="91">
                  <c:v>43875</c:v>
                </c:pt>
                <c:pt idx="92">
                  <c:v>43875</c:v>
                </c:pt>
                <c:pt idx="93">
                  <c:v>43876</c:v>
                </c:pt>
                <c:pt idx="94">
                  <c:v>43876</c:v>
                </c:pt>
                <c:pt idx="95">
                  <c:v>43877</c:v>
                </c:pt>
                <c:pt idx="96">
                  <c:v>43877</c:v>
                </c:pt>
                <c:pt idx="97">
                  <c:v>43878</c:v>
                </c:pt>
                <c:pt idx="98">
                  <c:v>43878</c:v>
                </c:pt>
                <c:pt idx="99">
                  <c:v>43879</c:v>
                </c:pt>
                <c:pt idx="100">
                  <c:v>43879</c:v>
                </c:pt>
                <c:pt idx="101">
                  <c:v>43880</c:v>
                </c:pt>
                <c:pt idx="102">
                  <c:v>43880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43883</c:v>
                </c:pt>
                <c:pt idx="108">
                  <c:v>43883</c:v>
                </c:pt>
                <c:pt idx="109">
                  <c:v>43884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43886</c:v>
                </c:pt>
                <c:pt idx="114">
                  <c:v>43886</c:v>
                </c:pt>
                <c:pt idx="115">
                  <c:v>43887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43889</c:v>
                </c:pt>
                <c:pt idx="120">
                  <c:v>43889</c:v>
                </c:pt>
                <c:pt idx="121">
                  <c:v>43890</c:v>
                </c:pt>
                <c:pt idx="122">
                  <c:v>43890</c:v>
                </c:pt>
                <c:pt idx="123">
                  <c:v>43891</c:v>
                </c:pt>
                <c:pt idx="124">
                  <c:v>43891</c:v>
                </c:pt>
                <c:pt idx="125">
                  <c:v>43892</c:v>
                </c:pt>
                <c:pt idx="126">
                  <c:v>43892</c:v>
                </c:pt>
                <c:pt idx="127">
                  <c:v>43893</c:v>
                </c:pt>
                <c:pt idx="128">
                  <c:v>43893</c:v>
                </c:pt>
                <c:pt idx="129">
                  <c:v>43894</c:v>
                </c:pt>
                <c:pt idx="130">
                  <c:v>43894</c:v>
                </c:pt>
                <c:pt idx="131">
                  <c:v>43895</c:v>
                </c:pt>
                <c:pt idx="132">
                  <c:v>43895</c:v>
                </c:pt>
                <c:pt idx="133">
                  <c:v>43896</c:v>
                </c:pt>
                <c:pt idx="134">
                  <c:v>43896</c:v>
                </c:pt>
                <c:pt idx="135">
                  <c:v>43897</c:v>
                </c:pt>
                <c:pt idx="136">
                  <c:v>43897</c:v>
                </c:pt>
                <c:pt idx="137">
                  <c:v>43898</c:v>
                </c:pt>
                <c:pt idx="138">
                  <c:v>43898</c:v>
                </c:pt>
                <c:pt idx="139">
                  <c:v>43899</c:v>
                </c:pt>
                <c:pt idx="140">
                  <c:v>43899</c:v>
                </c:pt>
                <c:pt idx="141">
                  <c:v>43900</c:v>
                </c:pt>
                <c:pt idx="142">
                  <c:v>43900</c:v>
                </c:pt>
                <c:pt idx="143">
                  <c:v>43901</c:v>
                </c:pt>
                <c:pt idx="144">
                  <c:v>43901</c:v>
                </c:pt>
                <c:pt idx="145">
                  <c:v>43902</c:v>
                </c:pt>
                <c:pt idx="146">
                  <c:v>43902</c:v>
                </c:pt>
                <c:pt idx="147">
                  <c:v>43903</c:v>
                </c:pt>
                <c:pt idx="148">
                  <c:v>43903</c:v>
                </c:pt>
                <c:pt idx="149">
                  <c:v>43904</c:v>
                </c:pt>
                <c:pt idx="150">
                  <c:v>43904</c:v>
                </c:pt>
                <c:pt idx="151">
                  <c:v>43905</c:v>
                </c:pt>
                <c:pt idx="152">
                  <c:v>43905</c:v>
                </c:pt>
                <c:pt idx="153">
                  <c:v>43906</c:v>
                </c:pt>
                <c:pt idx="154">
                  <c:v>43906</c:v>
                </c:pt>
                <c:pt idx="155">
                  <c:v>43907</c:v>
                </c:pt>
                <c:pt idx="156">
                  <c:v>43907</c:v>
                </c:pt>
                <c:pt idx="157">
                  <c:v>43908</c:v>
                </c:pt>
                <c:pt idx="158">
                  <c:v>43908</c:v>
                </c:pt>
                <c:pt idx="159">
                  <c:v>43909</c:v>
                </c:pt>
                <c:pt idx="160">
                  <c:v>43909</c:v>
                </c:pt>
                <c:pt idx="161">
                  <c:v>43910</c:v>
                </c:pt>
                <c:pt idx="162">
                  <c:v>43910</c:v>
                </c:pt>
                <c:pt idx="163">
                  <c:v>43911</c:v>
                </c:pt>
                <c:pt idx="164">
                  <c:v>43911</c:v>
                </c:pt>
                <c:pt idx="165">
                  <c:v>43912</c:v>
                </c:pt>
                <c:pt idx="166">
                  <c:v>43912</c:v>
                </c:pt>
                <c:pt idx="167">
                  <c:v>43913</c:v>
                </c:pt>
                <c:pt idx="168">
                  <c:v>43913</c:v>
                </c:pt>
                <c:pt idx="169">
                  <c:v>43914</c:v>
                </c:pt>
                <c:pt idx="170">
                  <c:v>43914</c:v>
                </c:pt>
                <c:pt idx="171">
                  <c:v>43915</c:v>
                </c:pt>
                <c:pt idx="172">
                  <c:v>43915</c:v>
                </c:pt>
                <c:pt idx="173">
                  <c:v>43916</c:v>
                </c:pt>
                <c:pt idx="174">
                  <c:v>43916</c:v>
                </c:pt>
                <c:pt idx="175">
                  <c:v>43917</c:v>
                </c:pt>
                <c:pt idx="176">
                  <c:v>43917</c:v>
                </c:pt>
                <c:pt idx="177">
                  <c:v>43918</c:v>
                </c:pt>
                <c:pt idx="178">
                  <c:v>43918</c:v>
                </c:pt>
                <c:pt idx="179">
                  <c:v>43919</c:v>
                </c:pt>
                <c:pt idx="180">
                  <c:v>43919</c:v>
                </c:pt>
                <c:pt idx="181">
                  <c:v>43920</c:v>
                </c:pt>
                <c:pt idx="182">
                  <c:v>43920</c:v>
                </c:pt>
                <c:pt idx="183">
                  <c:v>43921</c:v>
                </c:pt>
                <c:pt idx="184">
                  <c:v>43921</c:v>
                </c:pt>
                <c:pt idx="185">
                  <c:v>43922</c:v>
                </c:pt>
                <c:pt idx="186">
                  <c:v>43922</c:v>
                </c:pt>
                <c:pt idx="187">
                  <c:v>43923</c:v>
                </c:pt>
                <c:pt idx="188">
                  <c:v>43923</c:v>
                </c:pt>
                <c:pt idx="189">
                  <c:v>43924</c:v>
                </c:pt>
                <c:pt idx="190">
                  <c:v>43924</c:v>
                </c:pt>
                <c:pt idx="191">
                  <c:v>43925</c:v>
                </c:pt>
                <c:pt idx="192">
                  <c:v>43925</c:v>
                </c:pt>
                <c:pt idx="193">
                  <c:v>43926</c:v>
                </c:pt>
                <c:pt idx="194">
                  <c:v>43926</c:v>
                </c:pt>
                <c:pt idx="195">
                  <c:v>43927</c:v>
                </c:pt>
                <c:pt idx="196">
                  <c:v>43927</c:v>
                </c:pt>
                <c:pt idx="197">
                  <c:v>43928</c:v>
                </c:pt>
                <c:pt idx="198">
                  <c:v>43928</c:v>
                </c:pt>
                <c:pt idx="199">
                  <c:v>43929</c:v>
                </c:pt>
                <c:pt idx="200">
                  <c:v>43929</c:v>
                </c:pt>
                <c:pt idx="201">
                  <c:v>43930</c:v>
                </c:pt>
                <c:pt idx="202">
                  <c:v>43930</c:v>
                </c:pt>
                <c:pt idx="203">
                  <c:v>43931</c:v>
                </c:pt>
                <c:pt idx="204">
                  <c:v>43931</c:v>
                </c:pt>
                <c:pt idx="205">
                  <c:v>43932</c:v>
                </c:pt>
                <c:pt idx="206">
                  <c:v>43932</c:v>
                </c:pt>
                <c:pt idx="207">
                  <c:v>43933</c:v>
                </c:pt>
                <c:pt idx="208">
                  <c:v>43933</c:v>
                </c:pt>
                <c:pt idx="209">
                  <c:v>43934</c:v>
                </c:pt>
                <c:pt idx="210">
                  <c:v>43934</c:v>
                </c:pt>
                <c:pt idx="211">
                  <c:v>43935</c:v>
                </c:pt>
                <c:pt idx="212">
                  <c:v>43935</c:v>
                </c:pt>
                <c:pt idx="213">
                  <c:v>43936</c:v>
                </c:pt>
                <c:pt idx="214">
                  <c:v>43936</c:v>
                </c:pt>
                <c:pt idx="215">
                  <c:v>43937</c:v>
                </c:pt>
                <c:pt idx="216">
                  <c:v>43937</c:v>
                </c:pt>
                <c:pt idx="217">
                  <c:v>43938</c:v>
                </c:pt>
                <c:pt idx="218">
                  <c:v>43938</c:v>
                </c:pt>
                <c:pt idx="219">
                  <c:v>43939</c:v>
                </c:pt>
                <c:pt idx="220">
                  <c:v>43939</c:v>
                </c:pt>
                <c:pt idx="221">
                  <c:v>43940</c:v>
                </c:pt>
                <c:pt idx="222">
                  <c:v>43940</c:v>
                </c:pt>
                <c:pt idx="223">
                  <c:v>43941</c:v>
                </c:pt>
                <c:pt idx="224">
                  <c:v>43941</c:v>
                </c:pt>
                <c:pt idx="225">
                  <c:v>43942</c:v>
                </c:pt>
                <c:pt idx="226">
                  <c:v>43942</c:v>
                </c:pt>
                <c:pt idx="227">
                  <c:v>43943</c:v>
                </c:pt>
                <c:pt idx="228">
                  <c:v>43943</c:v>
                </c:pt>
                <c:pt idx="229">
                  <c:v>43944</c:v>
                </c:pt>
                <c:pt idx="230">
                  <c:v>43944</c:v>
                </c:pt>
                <c:pt idx="231">
                  <c:v>43945</c:v>
                </c:pt>
                <c:pt idx="232">
                  <c:v>43945</c:v>
                </c:pt>
                <c:pt idx="233">
                  <c:v>43946</c:v>
                </c:pt>
                <c:pt idx="234">
                  <c:v>43946</c:v>
                </c:pt>
                <c:pt idx="235">
                  <c:v>43947</c:v>
                </c:pt>
                <c:pt idx="236">
                  <c:v>43947</c:v>
                </c:pt>
                <c:pt idx="237">
                  <c:v>43948</c:v>
                </c:pt>
                <c:pt idx="238">
                  <c:v>43948</c:v>
                </c:pt>
                <c:pt idx="239">
                  <c:v>43949</c:v>
                </c:pt>
                <c:pt idx="240">
                  <c:v>43949</c:v>
                </c:pt>
                <c:pt idx="241">
                  <c:v>43950</c:v>
                </c:pt>
                <c:pt idx="242">
                  <c:v>43950</c:v>
                </c:pt>
                <c:pt idx="243">
                  <c:v>43951</c:v>
                </c:pt>
                <c:pt idx="244">
                  <c:v>43951</c:v>
                </c:pt>
                <c:pt idx="245">
                  <c:v>43952</c:v>
                </c:pt>
                <c:pt idx="246">
                  <c:v>43952</c:v>
                </c:pt>
                <c:pt idx="247">
                  <c:v>43953</c:v>
                </c:pt>
                <c:pt idx="248">
                  <c:v>43953</c:v>
                </c:pt>
                <c:pt idx="249">
                  <c:v>43954</c:v>
                </c:pt>
                <c:pt idx="250">
                  <c:v>43954</c:v>
                </c:pt>
                <c:pt idx="251">
                  <c:v>43955</c:v>
                </c:pt>
                <c:pt idx="252">
                  <c:v>43955</c:v>
                </c:pt>
                <c:pt idx="253">
                  <c:v>43956</c:v>
                </c:pt>
                <c:pt idx="254">
                  <c:v>43956</c:v>
                </c:pt>
                <c:pt idx="255">
                  <c:v>43957</c:v>
                </c:pt>
                <c:pt idx="256">
                  <c:v>43957</c:v>
                </c:pt>
                <c:pt idx="257">
                  <c:v>43958</c:v>
                </c:pt>
                <c:pt idx="258">
                  <c:v>43958</c:v>
                </c:pt>
                <c:pt idx="259">
                  <c:v>43959</c:v>
                </c:pt>
                <c:pt idx="260">
                  <c:v>43959</c:v>
                </c:pt>
                <c:pt idx="261">
                  <c:v>43960</c:v>
                </c:pt>
                <c:pt idx="262">
                  <c:v>43960</c:v>
                </c:pt>
                <c:pt idx="263">
                  <c:v>43961</c:v>
                </c:pt>
                <c:pt idx="264">
                  <c:v>43961</c:v>
                </c:pt>
                <c:pt idx="265">
                  <c:v>43962</c:v>
                </c:pt>
                <c:pt idx="266">
                  <c:v>43962</c:v>
                </c:pt>
                <c:pt idx="267">
                  <c:v>43963</c:v>
                </c:pt>
                <c:pt idx="268">
                  <c:v>43963</c:v>
                </c:pt>
                <c:pt idx="269">
                  <c:v>43964</c:v>
                </c:pt>
                <c:pt idx="270">
                  <c:v>43964</c:v>
                </c:pt>
                <c:pt idx="271">
                  <c:v>43965</c:v>
                </c:pt>
                <c:pt idx="272">
                  <c:v>43965</c:v>
                </c:pt>
                <c:pt idx="273">
                  <c:v>43966</c:v>
                </c:pt>
                <c:pt idx="274">
                  <c:v>43966</c:v>
                </c:pt>
                <c:pt idx="275">
                  <c:v>43967</c:v>
                </c:pt>
                <c:pt idx="276">
                  <c:v>43967</c:v>
                </c:pt>
                <c:pt idx="277">
                  <c:v>43968</c:v>
                </c:pt>
                <c:pt idx="278">
                  <c:v>43968</c:v>
                </c:pt>
                <c:pt idx="279">
                  <c:v>43969</c:v>
                </c:pt>
                <c:pt idx="280">
                  <c:v>43969</c:v>
                </c:pt>
                <c:pt idx="281">
                  <c:v>43970</c:v>
                </c:pt>
                <c:pt idx="282">
                  <c:v>43970</c:v>
                </c:pt>
                <c:pt idx="283">
                  <c:v>43971</c:v>
                </c:pt>
                <c:pt idx="284">
                  <c:v>43971</c:v>
                </c:pt>
                <c:pt idx="285">
                  <c:v>43972</c:v>
                </c:pt>
                <c:pt idx="286">
                  <c:v>43972</c:v>
                </c:pt>
                <c:pt idx="287">
                  <c:v>43973</c:v>
                </c:pt>
                <c:pt idx="288">
                  <c:v>43973</c:v>
                </c:pt>
                <c:pt idx="289">
                  <c:v>43974</c:v>
                </c:pt>
                <c:pt idx="290">
                  <c:v>43974</c:v>
                </c:pt>
                <c:pt idx="291">
                  <c:v>43975</c:v>
                </c:pt>
                <c:pt idx="292">
                  <c:v>43975</c:v>
                </c:pt>
                <c:pt idx="293">
                  <c:v>43976</c:v>
                </c:pt>
                <c:pt idx="294">
                  <c:v>43976</c:v>
                </c:pt>
                <c:pt idx="295">
                  <c:v>43977</c:v>
                </c:pt>
                <c:pt idx="296">
                  <c:v>43977</c:v>
                </c:pt>
                <c:pt idx="297">
                  <c:v>43978</c:v>
                </c:pt>
                <c:pt idx="298">
                  <c:v>43978</c:v>
                </c:pt>
                <c:pt idx="299">
                  <c:v>43979</c:v>
                </c:pt>
                <c:pt idx="300">
                  <c:v>43979</c:v>
                </c:pt>
                <c:pt idx="301">
                  <c:v>43980</c:v>
                </c:pt>
                <c:pt idx="302">
                  <c:v>43980</c:v>
                </c:pt>
                <c:pt idx="303">
                  <c:v>43981</c:v>
                </c:pt>
                <c:pt idx="304">
                  <c:v>43981</c:v>
                </c:pt>
                <c:pt idx="305">
                  <c:v>43982</c:v>
                </c:pt>
                <c:pt idx="306">
                  <c:v>43982</c:v>
                </c:pt>
                <c:pt idx="307">
                  <c:v>43983</c:v>
                </c:pt>
                <c:pt idx="308">
                  <c:v>43983</c:v>
                </c:pt>
                <c:pt idx="309">
                  <c:v>43984</c:v>
                </c:pt>
                <c:pt idx="310">
                  <c:v>43984</c:v>
                </c:pt>
                <c:pt idx="311">
                  <c:v>43985</c:v>
                </c:pt>
                <c:pt idx="312">
                  <c:v>43985</c:v>
                </c:pt>
                <c:pt idx="313">
                  <c:v>43986</c:v>
                </c:pt>
                <c:pt idx="314">
                  <c:v>43986</c:v>
                </c:pt>
                <c:pt idx="315">
                  <c:v>43987</c:v>
                </c:pt>
                <c:pt idx="316">
                  <c:v>43987</c:v>
                </c:pt>
                <c:pt idx="317">
                  <c:v>43988</c:v>
                </c:pt>
                <c:pt idx="318">
                  <c:v>43988</c:v>
                </c:pt>
                <c:pt idx="319">
                  <c:v>43989</c:v>
                </c:pt>
                <c:pt idx="320">
                  <c:v>43989</c:v>
                </c:pt>
                <c:pt idx="321">
                  <c:v>43990</c:v>
                </c:pt>
                <c:pt idx="322">
                  <c:v>43990</c:v>
                </c:pt>
                <c:pt idx="323">
                  <c:v>43991</c:v>
                </c:pt>
                <c:pt idx="324">
                  <c:v>43991</c:v>
                </c:pt>
                <c:pt idx="325">
                  <c:v>43992</c:v>
                </c:pt>
                <c:pt idx="326">
                  <c:v>43992</c:v>
                </c:pt>
                <c:pt idx="327">
                  <c:v>43993</c:v>
                </c:pt>
                <c:pt idx="328">
                  <c:v>43993</c:v>
                </c:pt>
                <c:pt idx="329">
                  <c:v>43994</c:v>
                </c:pt>
                <c:pt idx="330">
                  <c:v>43994</c:v>
                </c:pt>
                <c:pt idx="331">
                  <c:v>43995</c:v>
                </c:pt>
                <c:pt idx="332">
                  <c:v>43995</c:v>
                </c:pt>
                <c:pt idx="333">
                  <c:v>43996</c:v>
                </c:pt>
                <c:pt idx="334">
                  <c:v>43996</c:v>
                </c:pt>
                <c:pt idx="335">
                  <c:v>43997</c:v>
                </c:pt>
                <c:pt idx="336">
                  <c:v>43997</c:v>
                </c:pt>
                <c:pt idx="337">
                  <c:v>43998</c:v>
                </c:pt>
                <c:pt idx="338">
                  <c:v>43998</c:v>
                </c:pt>
                <c:pt idx="339">
                  <c:v>43999</c:v>
                </c:pt>
                <c:pt idx="340">
                  <c:v>43999</c:v>
                </c:pt>
                <c:pt idx="341">
                  <c:v>44000</c:v>
                </c:pt>
                <c:pt idx="342">
                  <c:v>44000</c:v>
                </c:pt>
                <c:pt idx="343">
                  <c:v>44001</c:v>
                </c:pt>
                <c:pt idx="344">
                  <c:v>44001</c:v>
                </c:pt>
                <c:pt idx="345">
                  <c:v>44002</c:v>
                </c:pt>
                <c:pt idx="346">
                  <c:v>44002</c:v>
                </c:pt>
                <c:pt idx="347">
                  <c:v>44003</c:v>
                </c:pt>
                <c:pt idx="348">
                  <c:v>44003</c:v>
                </c:pt>
                <c:pt idx="349">
                  <c:v>44004</c:v>
                </c:pt>
                <c:pt idx="350">
                  <c:v>44004</c:v>
                </c:pt>
                <c:pt idx="351">
                  <c:v>44005</c:v>
                </c:pt>
                <c:pt idx="352">
                  <c:v>44005</c:v>
                </c:pt>
                <c:pt idx="353">
                  <c:v>44006</c:v>
                </c:pt>
                <c:pt idx="354">
                  <c:v>44006</c:v>
                </c:pt>
                <c:pt idx="355">
                  <c:v>44007</c:v>
                </c:pt>
                <c:pt idx="356">
                  <c:v>44007</c:v>
                </c:pt>
                <c:pt idx="357">
                  <c:v>44008</c:v>
                </c:pt>
                <c:pt idx="358">
                  <c:v>44008</c:v>
                </c:pt>
                <c:pt idx="359">
                  <c:v>44009</c:v>
                </c:pt>
                <c:pt idx="360">
                  <c:v>44009</c:v>
                </c:pt>
                <c:pt idx="361">
                  <c:v>44010</c:v>
                </c:pt>
                <c:pt idx="362">
                  <c:v>44010</c:v>
                </c:pt>
                <c:pt idx="363">
                  <c:v>44011</c:v>
                </c:pt>
                <c:pt idx="364">
                  <c:v>44011</c:v>
                </c:pt>
                <c:pt idx="365">
                  <c:v>44012</c:v>
                </c:pt>
                <c:pt idx="366">
                  <c:v>44012</c:v>
                </c:pt>
                <c:pt idx="367">
                  <c:v>44013</c:v>
                </c:pt>
                <c:pt idx="368">
                  <c:v>44013</c:v>
                </c:pt>
                <c:pt idx="369">
                  <c:v>44014</c:v>
                </c:pt>
                <c:pt idx="370">
                  <c:v>44014</c:v>
                </c:pt>
                <c:pt idx="371">
                  <c:v>44015</c:v>
                </c:pt>
                <c:pt idx="372">
                  <c:v>44015</c:v>
                </c:pt>
                <c:pt idx="373">
                  <c:v>44016</c:v>
                </c:pt>
                <c:pt idx="374">
                  <c:v>44016</c:v>
                </c:pt>
                <c:pt idx="375">
                  <c:v>44017</c:v>
                </c:pt>
                <c:pt idx="376">
                  <c:v>44017</c:v>
                </c:pt>
                <c:pt idx="377">
                  <c:v>44018</c:v>
                </c:pt>
                <c:pt idx="378">
                  <c:v>44018</c:v>
                </c:pt>
                <c:pt idx="379">
                  <c:v>44019</c:v>
                </c:pt>
                <c:pt idx="380">
                  <c:v>44019</c:v>
                </c:pt>
                <c:pt idx="381">
                  <c:v>44020</c:v>
                </c:pt>
                <c:pt idx="382">
                  <c:v>44020</c:v>
                </c:pt>
                <c:pt idx="383">
                  <c:v>44021</c:v>
                </c:pt>
                <c:pt idx="384">
                  <c:v>44021</c:v>
                </c:pt>
                <c:pt idx="385">
                  <c:v>44022</c:v>
                </c:pt>
                <c:pt idx="386">
                  <c:v>44022</c:v>
                </c:pt>
                <c:pt idx="387">
                  <c:v>44023</c:v>
                </c:pt>
                <c:pt idx="388">
                  <c:v>44023</c:v>
                </c:pt>
                <c:pt idx="389">
                  <c:v>44024</c:v>
                </c:pt>
                <c:pt idx="390">
                  <c:v>44024</c:v>
                </c:pt>
                <c:pt idx="391">
                  <c:v>44025</c:v>
                </c:pt>
                <c:pt idx="392">
                  <c:v>44025</c:v>
                </c:pt>
                <c:pt idx="393">
                  <c:v>44026</c:v>
                </c:pt>
                <c:pt idx="394">
                  <c:v>44026</c:v>
                </c:pt>
                <c:pt idx="395">
                  <c:v>44027</c:v>
                </c:pt>
                <c:pt idx="396">
                  <c:v>44027</c:v>
                </c:pt>
                <c:pt idx="397">
                  <c:v>44028</c:v>
                </c:pt>
                <c:pt idx="398">
                  <c:v>44028</c:v>
                </c:pt>
                <c:pt idx="399">
                  <c:v>44029</c:v>
                </c:pt>
                <c:pt idx="400">
                  <c:v>44029</c:v>
                </c:pt>
                <c:pt idx="401">
                  <c:v>44030</c:v>
                </c:pt>
                <c:pt idx="402">
                  <c:v>44030</c:v>
                </c:pt>
                <c:pt idx="403">
                  <c:v>44031</c:v>
                </c:pt>
                <c:pt idx="404">
                  <c:v>44031</c:v>
                </c:pt>
                <c:pt idx="405">
                  <c:v>44032</c:v>
                </c:pt>
                <c:pt idx="406">
                  <c:v>44032</c:v>
                </c:pt>
                <c:pt idx="407">
                  <c:v>44033</c:v>
                </c:pt>
                <c:pt idx="408">
                  <c:v>44033</c:v>
                </c:pt>
                <c:pt idx="409">
                  <c:v>44034</c:v>
                </c:pt>
                <c:pt idx="410">
                  <c:v>44034</c:v>
                </c:pt>
                <c:pt idx="411">
                  <c:v>44035</c:v>
                </c:pt>
                <c:pt idx="412">
                  <c:v>44035</c:v>
                </c:pt>
                <c:pt idx="413">
                  <c:v>44036</c:v>
                </c:pt>
                <c:pt idx="414">
                  <c:v>44036</c:v>
                </c:pt>
                <c:pt idx="415">
                  <c:v>44037</c:v>
                </c:pt>
                <c:pt idx="416">
                  <c:v>44037</c:v>
                </c:pt>
                <c:pt idx="417">
                  <c:v>44038</c:v>
                </c:pt>
                <c:pt idx="418">
                  <c:v>44038</c:v>
                </c:pt>
                <c:pt idx="419">
                  <c:v>44039</c:v>
                </c:pt>
                <c:pt idx="420">
                  <c:v>44039</c:v>
                </c:pt>
                <c:pt idx="421">
                  <c:v>44040</c:v>
                </c:pt>
                <c:pt idx="422">
                  <c:v>44040</c:v>
                </c:pt>
                <c:pt idx="423">
                  <c:v>44041</c:v>
                </c:pt>
                <c:pt idx="424">
                  <c:v>44041</c:v>
                </c:pt>
                <c:pt idx="425">
                  <c:v>44042</c:v>
                </c:pt>
                <c:pt idx="426">
                  <c:v>44042</c:v>
                </c:pt>
                <c:pt idx="427">
                  <c:v>44043</c:v>
                </c:pt>
                <c:pt idx="428">
                  <c:v>44043</c:v>
                </c:pt>
                <c:pt idx="429">
                  <c:v>44044</c:v>
                </c:pt>
                <c:pt idx="430">
                  <c:v>44044</c:v>
                </c:pt>
                <c:pt idx="431">
                  <c:v>44045</c:v>
                </c:pt>
                <c:pt idx="432">
                  <c:v>44045</c:v>
                </c:pt>
                <c:pt idx="433">
                  <c:v>44046</c:v>
                </c:pt>
                <c:pt idx="434">
                  <c:v>44046</c:v>
                </c:pt>
                <c:pt idx="435">
                  <c:v>44047</c:v>
                </c:pt>
                <c:pt idx="436">
                  <c:v>44047</c:v>
                </c:pt>
                <c:pt idx="437">
                  <c:v>44048</c:v>
                </c:pt>
                <c:pt idx="438">
                  <c:v>44048</c:v>
                </c:pt>
                <c:pt idx="439">
                  <c:v>44049</c:v>
                </c:pt>
                <c:pt idx="440">
                  <c:v>44049</c:v>
                </c:pt>
                <c:pt idx="441">
                  <c:v>44050</c:v>
                </c:pt>
                <c:pt idx="442">
                  <c:v>44050</c:v>
                </c:pt>
                <c:pt idx="443">
                  <c:v>44051</c:v>
                </c:pt>
                <c:pt idx="444">
                  <c:v>44051</c:v>
                </c:pt>
                <c:pt idx="445">
                  <c:v>44052</c:v>
                </c:pt>
                <c:pt idx="446">
                  <c:v>44052</c:v>
                </c:pt>
                <c:pt idx="447">
                  <c:v>44053</c:v>
                </c:pt>
                <c:pt idx="448">
                  <c:v>44053</c:v>
                </c:pt>
                <c:pt idx="449">
                  <c:v>44054</c:v>
                </c:pt>
                <c:pt idx="450">
                  <c:v>44054</c:v>
                </c:pt>
                <c:pt idx="451">
                  <c:v>44055</c:v>
                </c:pt>
                <c:pt idx="452">
                  <c:v>44055</c:v>
                </c:pt>
                <c:pt idx="453">
                  <c:v>44056</c:v>
                </c:pt>
                <c:pt idx="454">
                  <c:v>44056</c:v>
                </c:pt>
                <c:pt idx="455">
                  <c:v>44057</c:v>
                </c:pt>
                <c:pt idx="456">
                  <c:v>44057</c:v>
                </c:pt>
                <c:pt idx="457">
                  <c:v>44058</c:v>
                </c:pt>
                <c:pt idx="458">
                  <c:v>44058</c:v>
                </c:pt>
                <c:pt idx="459">
                  <c:v>44059</c:v>
                </c:pt>
                <c:pt idx="460">
                  <c:v>44059</c:v>
                </c:pt>
                <c:pt idx="461">
                  <c:v>44060</c:v>
                </c:pt>
                <c:pt idx="462">
                  <c:v>44060</c:v>
                </c:pt>
                <c:pt idx="463">
                  <c:v>44061</c:v>
                </c:pt>
                <c:pt idx="464">
                  <c:v>44061</c:v>
                </c:pt>
                <c:pt idx="465">
                  <c:v>44062</c:v>
                </c:pt>
                <c:pt idx="466">
                  <c:v>44062</c:v>
                </c:pt>
                <c:pt idx="467">
                  <c:v>44063</c:v>
                </c:pt>
                <c:pt idx="468">
                  <c:v>44063</c:v>
                </c:pt>
                <c:pt idx="469">
                  <c:v>44064</c:v>
                </c:pt>
                <c:pt idx="470">
                  <c:v>44064</c:v>
                </c:pt>
                <c:pt idx="471">
                  <c:v>44065</c:v>
                </c:pt>
                <c:pt idx="472">
                  <c:v>44065</c:v>
                </c:pt>
                <c:pt idx="473">
                  <c:v>44066</c:v>
                </c:pt>
                <c:pt idx="474">
                  <c:v>44066</c:v>
                </c:pt>
                <c:pt idx="475">
                  <c:v>44067</c:v>
                </c:pt>
                <c:pt idx="476">
                  <c:v>44067</c:v>
                </c:pt>
                <c:pt idx="477">
                  <c:v>44068</c:v>
                </c:pt>
                <c:pt idx="478">
                  <c:v>44068</c:v>
                </c:pt>
                <c:pt idx="479">
                  <c:v>44069</c:v>
                </c:pt>
                <c:pt idx="480">
                  <c:v>44069</c:v>
                </c:pt>
                <c:pt idx="481">
                  <c:v>44070</c:v>
                </c:pt>
                <c:pt idx="482">
                  <c:v>44070</c:v>
                </c:pt>
                <c:pt idx="483">
                  <c:v>44071</c:v>
                </c:pt>
                <c:pt idx="484">
                  <c:v>44071</c:v>
                </c:pt>
                <c:pt idx="485">
                  <c:v>44072</c:v>
                </c:pt>
                <c:pt idx="486">
                  <c:v>44072</c:v>
                </c:pt>
                <c:pt idx="487">
                  <c:v>44073</c:v>
                </c:pt>
                <c:pt idx="488">
                  <c:v>44073</c:v>
                </c:pt>
                <c:pt idx="489">
                  <c:v>44074</c:v>
                </c:pt>
                <c:pt idx="490">
                  <c:v>44074</c:v>
                </c:pt>
                <c:pt idx="491">
                  <c:v>44075</c:v>
                </c:pt>
                <c:pt idx="492">
                  <c:v>44075</c:v>
                </c:pt>
                <c:pt idx="493">
                  <c:v>44076</c:v>
                </c:pt>
                <c:pt idx="494">
                  <c:v>44076</c:v>
                </c:pt>
                <c:pt idx="495">
                  <c:v>44077</c:v>
                </c:pt>
                <c:pt idx="496">
                  <c:v>44077</c:v>
                </c:pt>
                <c:pt idx="497">
                  <c:v>44078</c:v>
                </c:pt>
                <c:pt idx="498">
                  <c:v>44078</c:v>
                </c:pt>
                <c:pt idx="499">
                  <c:v>44079</c:v>
                </c:pt>
                <c:pt idx="500">
                  <c:v>44079</c:v>
                </c:pt>
                <c:pt idx="501">
                  <c:v>44080</c:v>
                </c:pt>
                <c:pt idx="502">
                  <c:v>44080</c:v>
                </c:pt>
                <c:pt idx="503">
                  <c:v>44081</c:v>
                </c:pt>
                <c:pt idx="504">
                  <c:v>44081</c:v>
                </c:pt>
                <c:pt idx="505">
                  <c:v>44082</c:v>
                </c:pt>
                <c:pt idx="506">
                  <c:v>44082</c:v>
                </c:pt>
                <c:pt idx="507">
                  <c:v>44083</c:v>
                </c:pt>
                <c:pt idx="508">
                  <c:v>44083</c:v>
                </c:pt>
                <c:pt idx="509">
                  <c:v>44084</c:v>
                </c:pt>
                <c:pt idx="510">
                  <c:v>44084</c:v>
                </c:pt>
                <c:pt idx="511">
                  <c:v>44085</c:v>
                </c:pt>
                <c:pt idx="512">
                  <c:v>44085</c:v>
                </c:pt>
                <c:pt idx="513">
                  <c:v>44086</c:v>
                </c:pt>
                <c:pt idx="514">
                  <c:v>44086</c:v>
                </c:pt>
                <c:pt idx="515">
                  <c:v>44087</c:v>
                </c:pt>
                <c:pt idx="516">
                  <c:v>44087</c:v>
                </c:pt>
                <c:pt idx="517">
                  <c:v>44088</c:v>
                </c:pt>
                <c:pt idx="518">
                  <c:v>44088</c:v>
                </c:pt>
                <c:pt idx="519">
                  <c:v>44089</c:v>
                </c:pt>
                <c:pt idx="520">
                  <c:v>44089</c:v>
                </c:pt>
                <c:pt idx="521">
                  <c:v>44090</c:v>
                </c:pt>
                <c:pt idx="522">
                  <c:v>44090</c:v>
                </c:pt>
                <c:pt idx="523">
                  <c:v>44091</c:v>
                </c:pt>
                <c:pt idx="524">
                  <c:v>44091</c:v>
                </c:pt>
                <c:pt idx="525">
                  <c:v>44092</c:v>
                </c:pt>
                <c:pt idx="526">
                  <c:v>44092</c:v>
                </c:pt>
                <c:pt idx="527">
                  <c:v>44093</c:v>
                </c:pt>
                <c:pt idx="528">
                  <c:v>44093</c:v>
                </c:pt>
                <c:pt idx="529">
                  <c:v>44094</c:v>
                </c:pt>
                <c:pt idx="530">
                  <c:v>44094</c:v>
                </c:pt>
                <c:pt idx="531">
                  <c:v>44095</c:v>
                </c:pt>
                <c:pt idx="532">
                  <c:v>44095</c:v>
                </c:pt>
                <c:pt idx="533">
                  <c:v>44096</c:v>
                </c:pt>
                <c:pt idx="534">
                  <c:v>44096</c:v>
                </c:pt>
                <c:pt idx="535">
                  <c:v>44097</c:v>
                </c:pt>
                <c:pt idx="536">
                  <c:v>44097</c:v>
                </c:pt>
                <c:pt idx="537">
                  <c:v>44098</c:v>
                </c:pt>
                <c:pt idx="538">
                  <c:v>44098</c:v>
                </c:pt>
                <c:pt idx="539">
                  <c:v>44099</c:v>
                </c:pt>
                <c:pt idx="540">
                  <c:v>44099</c:v>
                </c:pt>
                <c:pt idx="541">
                  <c:v>44100</c:v>
                </c:pt>
                <c:pt idx="542">
                  <c:v>44100</c:v>
                </c:pt>
                <c:pt idx="543">
                  <c:v>44101</c:v>
                </c:pt>
                <c:pt idx="544">
                  <c:v>44101</c:v>
                </c:pt>
                <c:pt idx="545">
                  <c:v>44102</c:v>
                </c:pt>
                <c:pt idx="546">
                  <c:v>44102</c:v>
                </c:pt>
                <c:pt idx="547">
                  <c:v>44103</c:v>
                </c:pt>
                <c:pt idx="548">
                  <c:v>44103</c:v>
                </c:pt>
                <c:pt idx="549">
                  <c:v>44104</c:v>
                </c:pt>
                <c:pt idx="550">
                  <c:v>44104</c:v>
                </c:pt>
                <c:pt idx="551">
                  <c:v>44105</c:v>
                </c:pt>
                <c:pt idx="552">
                  <c:v>44105</c:v>
                </c:pt>
                <c:pt idx="553">
                  <c:v>44106</c:v>
                </c:pt>
                <c:pt idx="554">
                  <c:v>44106</c:v>
                </c:pt>
                <c:pt idx="555">
                  <c:v>44107</c:v>
                </c:pt>
                <c:pt idx="556">
                  <c:v>44107</c:v>
                </c:pt>
                <c:pt idx="557">
                  <c:v>44108</c:v>
                </c:pt>
                <c:pt idx="558">
                  <c:v>44108</c:v>
                </c:pt>
                <c:pt idx="559">
                  <c:v>44109</c:v>
                </c:pt>
                <c:pt idx="560">
                  <c:v>44109</c:v>
                </c:pt>
                <c:pt idx="561">
                  <c:v>44110</c:v>
                </c:pt>
                <c:pt idx="562">
                  <c:v>44110</c:v>
                </c:pt>
                <c:pt idx="563">
                  <c:v>44111</c:v>
                </c:pt>
                <c:pt idx="564">
                  <c:v>44111</c:v>
                </c:pt>
                <c:pt idx="565">
                  <c:v>44112</c:v>
                </c:pt>
                <c:pt idx="566">
                  <c:v>44112</c:v>
                </c:pt>
                <c:pt idx="567">
                  <c:v>44113</c:v>
                </c:pt>
                <c:pt idx="568">
                  <c:v>44113</c:v>
                </c:pt>
                <c:pt idx="569">
                  <c:v>44114</c:v>
                </c:pt>
                <c:pt idx="570">
                  <c:v>44114</c:v>
                </c:pt>
                <c:pt idx="571">
                  <c:v>44115</c:v>
                </c:pt>
                <c:pt idx="572">
                  <c:v>44115</c:v>
                </c:pt>
                <c:pt idx="573">
                  <c:v>44116</c:v>
                </c:pt>
                <c:pt idx="574">
                  <c:v>44116</c:v>
                </c:pt>
                <c:pt idx="575">
                  <c:v>44117</c:v>
                </c:pt>
                <c:pt idx="576">
                  <c:v>44117</c:v>
                </c:pt>
                <c:pt idx="577">
                  <c:v>44118</c:v>
                </c:pt>
                <c:pt idx="578">
                  <c:v>44118</c:v>
                </c:pt>
                <c:pt idx="579">
                  <c:v>44119</c:v>
                </c:pt>
                <c:pt idx="580">
                  <c:v>44119</c:v>
                </c:pt>
                <c:pt idx="581">
                  <c:v>44120</c:v>
                </c:pt>
                <c:pt idx="582">
                  <c:v>44120</c:v>
                </c:pt>
                <c:pt idx="583">
                  <c:v>44121</c:v>
                </c:pt>
                <c:pt idx="584">
                  <c:v>44121</c:v>
                </c:pt>
                <c:pt idx="585">
                  <c:v>44122</c:v>
                </c:pt>
                <c:pt idx="586">
                  <c:v>44122</c:v>
                </c:pt>
                <c:pt idx="587">
                  <c:v>44123</c:v>
                </c:pt>
                <c:pt idx="588">
                  <c:v>44123</c:v>
                </c:pt>
                <c:pt idx="589">
                  <c:v>44124</c:v>
                </c:pt>
                <c:pt idx="590">
                  <c:v>44124</c:v>
                </c:pt>
                <c:pt idx="591">
                  <c:v>44125</c:v>
                </c:pt>
                <c:pt idx="592">
                  <c:v>44125</c:v>
                </c:pt>
                <c:pt idx="593">
                  <c:v>44126</c:v>
                </c:pt>
                <c:pt idx="594">
                  <c:v>44126</c:v>
                </c:pt>
                <c:pt idx="595">
                  <c:v>44127</c:v>
                </c:pt>
                <c:pt idx="596">
                  <c:v>44127</c:v>
                </c:pt>
                <c:pt idx="597">
                  <c:v>44128</c:v>
                </c:pt>
                <c:pt idx="598">
                  <c:v>44128</c:v>
                </c:pt>
                <c:pt idx="599">
                  <c:v>44129</c:v>
                </c:pt>
                <c:pt idx="600">
                  <c:v>44129</c:v>
                </c:pt>
                <c:pt idx="601">
                  <c:v>44130</c:v>
                </c:pt>
                <c:pt idx="602">
                  <c:v>44130</c:v>
                </c:pt>
                <c:pt idx="603">
                  <c:v>44131</c:v>
                </c:pt>
                <c:pt idx="604">
                  <c:v>44131</c:v>
                </c:pt>
                <c:pt idx="605">
                  <c:v>44132</c:v>
                </c:pt>
                <c:pt idx="606">
                  <c:v>44132</c:v>
                </c:pt>
                <c:pt idx="607">
                  <c:v>44133</c:v>
                </c:pt>
                <c:pt idx="608">
                  <c:v>44133</c:v>
                </c:pt>
                <c:pt idx="609">
                  <c:v>44134</c:v>
                </c:pt>
                <c:pt idx="610">
                  <c:v>44134</c:v>
                </c:pt>
                <c:pt idx="611">
                  <c:v>44135</c:v>
                </c:pt>
                <c:pt idx="612">
                  <c:v>44135</c:v>
                </c:pt>
                <c:pt idx="613">
                  <c:v>44136</c:v>
                </c:pt>
                <c:pt idx="614">
                  <c:v>44136</c:v>
                </c:pt>
                <c:pt idx="615">
                  <c:v>44137</c:v>
                </c:pt>
                <c:pt idx="616">
                  <c:v>44137</c:v>
                </c:pt>
                <c:pt idx="617">
                  <c:v>44138</c:v>
                </c:pt>
                <c:pt idx="618">
                  <c:v>44138</c:v>
                </c:pt>
                <c:pt idx="619">
                  <c:v>44139</c:v>
                </c:pt>
                <c:pt idx="620">
                  <c:v>44139</c:v>
                </c:pt>
                <c:pt idx="621">
                  <c:v>44140</c:v>
                </c:pt>
                <c:pt idx="622">
                  <c:v>44140</c:v>
                </c:pt>
                <c:pt idx="623">
                  <c:v>44141</c:v>
                </c:pt>
                <c:pt idx="624">
                  <c:v>44141</c:v>
                </c:pt>
                <c:pt idx="625">
                  <c:v>44142</c:v>
                </c:pt>
                <c:pt idx="626">
                  <c:v>44142</c:v>
                </c:pt>
                <c:pt idx="627">
                  <c:v>44143</c:v>
                </c:pt>
                <c:pt idx="628">
                  <c:v>44143</c:v>
                </c:pt>
                <c:pt idx="629">
                  <c:v>44144</c:v>
                </c:pt>
                <c:pt idx="630">
                  <c:v>44144</c:v>
                </c:pt>
                <c:pt idx="631">
                  <c:v>44145</c:v>
                </c:pt>
                <c:pt idx="632">
                  <c:v>44145</c:v>
                </c:pt>
                <c:pt idx="633">
                  <c:v>44146</c:v>
                </c:pt>
                <c:pt idx="634">
                  <c:v>44146</c:v>
                </c:pt>
                <c:pt idx="635">
                  <c:v>44147</c:v>
                </c:pt>
                <c:pt idx="636">
                  <c:v>44147</c:v>
                </c:pt>
                <c:pt idx="637">
                  <c:v>44148</c:v>
                </c:pt>
                <c:pt idx="638">
                  <c:v>44148</c:v>
                </c:pt>
                <c:pt idx="639">
                  <c:v>44149</c:v>
                </c:pt>
                <c:pt idx="640">
                  <c:v>44149</c:v>
                </c:pt>
                <c:pt idx="641">
                  <c:v>44150</c:v>
                </c:pt>
                <c:pt idx="642">
                  <c:v>44150</c:v>
                </c:pt>
                <c:pt idx="643">
                  <c:v>44151</c:v>
                </c:pt>
                <c:pt idx="644">
                  <c:v>44151</c:v>
                </c:pt>
                <c:pt idx="645">
                  <c:v>44152</c:v>
                </c:pt>
                <c:pt idx="646">
                  <c:v>44152</c:v>
                </c:pt>
                <c:pt idx="647">
                  <c:v>44153</c:v>
                </c:pt>
                <c:pt idx="648">
                  <c:v>44153</c:v>
                </c:pt>
                <c:pt idx="649">
                  <c:v>44154</c:v>
                </c:pt>
                <c:pt idx="650">
                  <c:v>44154</c:v>
                </c:pt>
                <c:pt idx="651">
                  <c:v>44155</c:v>
                </c:pt>
                <c:pt idx="652">
                  <c:v>44155</c:v>
                </c:pt>
                <c:pt idx="653">
                  <c:v>44156</c:v>
                </c:pt>
                <c:pt idx="654">
                  <c:v>44156</c:v>
                </c:pt>
                <c:pt idx="655">
                  <c:v>44157</c:v>
                </c:pt>
                <c:pt idx="656">
                  <c:v>44157</c:v>
                </c:pt>
                <c:pt idx="657">
                  <c:v>44158</c:v>
                </c:pt>
                <c:pt idx="658">
                  <c:v>44158</c:v>
                </c:pt>
                <c:pt idx="659">
                  <c:v>44159</c:v>
                </c:pt>
                <c:pt idx="660">
                  <c:v>44159</c:v>
                </c:pt>
                <c:pt idx="661">
                  <c:v>44160</c:v>
                </c:pt>
                <c:pt idx="662">
                  <c:v>44160</c:v>
                </c:pt>
                <c:pt idx="663">
                  <c:v>44161</c:v>
                </c:pt>
                <c:pt idx="664">
                  <c:v>44161</c:v>
                </c:pt>
                <c:pt idx="665">
                  <c:v>44162</c:v>
                </c:pt>
                <c:pt idx="666">
                  <c:v>44162</c:v>
                </c:pt>
                <c:pt idx="667">
                  <c:v>44163</c:v>
                </c:pt>
                <c:pt idx="668">
                  <c:v>44163</c:v>
                </c:pt>
                <c:pt idx="669">
                  <c:v>44164</c:v>
                </c:pt>
                <c:pt idx="670">
                  <c:v>44164</c:v>
                </c:pt>
                <c:pt idx="671">
                  <c:v>44165</c:v>
                </c:pt>
                <c:pt idx="672">
                  <c:v>44165</c:v>
                </c:pt>
                <c:pt idx="673">
                  <c:v>44166</c:v>
                </c:pt>
                <c:pt idx="674">
                  <c:v>44166</c:v>
                </c:pt>
                <c:pt idx="675">
                  <c:v>44167</c:v>
                </c:pt>
                <c:pt idx="676">
                  <c:v>44167</c:v>
                </c:pt>
                <c:pt idx="677">
                  <c:v>44168</c:v>
                </c:pt>
                <c:pt idx="678">
                  <c:v>44168</c:v>
                </c:pt>
                <c:pt idx="679">
                  <c:v>44169</c:v>
                </c:pt>
                <c:pt idx="680">
                  <c:v>44169</c:v>
                </c:pt>
                <c:pt idx="681">
                  <c:v>44170</c:v>
                </c:pt>
                <c:pt idx="682">
                  <c:v>44170</c:v>
                </c:pt>
                <c:pt idx="683">
                  <c:v>44171</c:v>
                </c:pt>
                <c:pt idx="684">
                  <c:v>44171</c:v>
                </c:pt>
                <c:pt idx="685">
                  <c:v>44172</c:v>
                </c:pt>
                <c:pt idx="686">
                  <c:v>44172</c:v>
                </c:pt>
                <c:pt idx="687">
                  <c:v>44173</c:v>
                </c:pt>
                <c:pt idx="688">
                  <c:v>44173</c:v>
                </c:pt>
                <c:pt idx="689">
                  <c:v>44174</c:v>
                </c:pt>
                <c:pt idx="690">
                  <c:v>44174</c:v>
                </c:pt>
                <c:pt idx="691">
                  <c:v>44175</c:v>
                </c:pt>
                <c:pt idx="692">
                  <c:v>44175</c:v>
                </c:pt>
                <c:pt idx="693">
                  <c:v>44176</c:v>
                </c:pt>
                <c:pt idx="694">
                  <c:v>44176</c:v>
                </c:pt>
                <c:pt idx="695">
                  <c:v>44177</c:v>
                </c:pt>
                <c:pt idx="696">
                  <c:v>44177</c:v>
                </c:pt>
                <c:pt idx="697">
                  <c:v>44178</c:v>
                </c:pt>
                <c:pt idx="698">
                  <c:v>44178</c:v>
                </c:pt>
                <c:pt idx="699">
                  <c:v>44179</c:v>
                </c:pt>
                <c:pt idx="700">
                  <c:v>44179</c:v>
                </c:pt>
                <c:pt idx="701">
                  <c:v>44180</c:v>
                </c:pt>
                <c:pt idx="702">
                  <c:v>44180</c:v>
                </c:pt>
                <c:pt idx="703">
                  <c:v>44181</c:v>
                </c:pt>
                <c:pt idx="704">
                  <c:v>44181</c:v>
                </c:pt>
                <c:pt idx="705">
                  <c:v>44182</c:v>
                </c:pt>
                <c:pt idx="706">
                  <c:v>44182</c:v>
                </c:pt>
                <c:pt idx="707">
                  <c:v>44183</c:v>
                </c:pt>
                <c:pt idx="708">
                  <c:v>44183</c:v>
                </c:pt>
                <c:pt idx="709">
                  <c:v>44184</c:v>
                </c:pt>
                <c:pt idx="710">
                  <c:v>44184</c:v>
                </c:pt>
                <c:pt idx="711">
                  <c:v>44185</c:v>
                </c:pt>
                <c:pt idx="712">
                  <c:v>44185</c:v>
                </c:pt>
                <c:pt idx="713">
                  <c:v>44186</c:v>
                </c:pt>
                <c:pt idx="714">
                  <c:v>44186</c:v>
                </c:pt>
                <c:pt idx="715">
                  <c:v>44187</c:v>
                </c:pt>
                <c:pt idx="716">
                  <c:v>44187</c:v>
                </c:pt>
                <c:pt idx="717">
                  <c:v>44188</c:v>
                </c:pt>
                <c:pt idx="718">
                  <c:v>44188</c:v>
                </c:pt>
                <c:pt idx="719">
                  <c:v>44189</c:v>
                </c:pt>
                <c:pt idx="720">
                  <c:v>44189</c:v>
                </c:pt>
                <c:pt idx="721">
                  <c:v>44190</c:v>
                </c:pt>
                <c:pt idx="722">
                  <c:v>44190</c:v>
                </c:pt>
                <c:pt idx="723">
                  <c:v>44191</c:v>
                </c:pt>
                <c:pt idx="724">
                  <c:v>44191</c:v>
                </c:pt>
                <c:pt idx="725">
                  <c:v>44192</c:v>
                </c:pt>
                <c:pt idx="726">
                  <c:v>44192</c:v>
                </c:pt>
                <c:pt idx="727">
                  <c:v>44193</c:v>
                </c:pt>
                <c:pt idx="728">
                  <c:v>44193</c:v>
                </c:pt>
                <c:pt idx="729">
                  <c:v>44194</c:v>
                </c:pt>
                <c:pt idx="730">
                  <c:v>44194</c:v>
                </c:pt>
                <c:pt idx="731">
                  <c:v>44195</c:v>
                </c:pt>
                <c:pt idx="732">
                  <c:v>44195</c:v>
                </c:pt>
                <c:pt idx="733">
                  <c:v>44196</c:v>
                </c:pt>
                <c:pt idx="734">
                  <c:v>44196</c:v>
                </c:pt>
                <c:pt idx="735">
                  <c:v>44197</c:v>
                </c:pt>
                <c:pt idx="736">
                  <c:v>44197</c:v>
                </c:pt>
                <c:pt idx="737">
                  <c:v>44198</c:v>
                </c:pt>
                <c:pt idx="738">
                  <c:v>44198</c:v>
                </c:pt>
                <c:pt idx="739">
                  <c:v>44199</c:v>
                </c:pt>
                <c:pt idx="740">
                  <c:v>44199</c:v>
                </c:pt>
                <c:pt idx="741">
                  <c:v>44200</c:v>
                </c:pt>
                <c:pt idx="742">
                  <c:v>44200</c:v>
                </c:pt>
                <c:pt idx="743">
                  <c:v>44201</c:v>
                </c:pt>
                <c:pt idx="744">
                  <c:v>44201</c:v>
                </c:pt>
                <c:pt idx="745">
                  <c:v>44202</c:v>
                </c:pt>
                <c:pt idx="746">
                  <c:v>44202</c:v>
                </c:pt>
                <c:pt idx="747">
                  <c:v>44203</c:v>
                </c:pt>
                <c:pt idx="748">
                  <c:v>44203</c:v>
                </c:pt>
                <c:pt idx="749">
                  <c:v>44204</c:v>
                </c:pt>
                <c:pt idx="750">
                  <c:v>44204</c:v>
                </c:pt>
                <c:pt idx="751">
                  <c:v>44205</c:v>
                </c:pt>
                <c:pt idx="752">
                  <c:v>44205</c:v>
                </c:pt>
                <c:pt idx="753">
                  <c:v>44206</c:v>
                </c:pt>
                <c:pt idx="754">
                  <c:v>44206</c:v>
                </c:pt>
                <c:pt idx="755">
                  <c:v>44207</c:v>
                </c:pt>
                <c:pt idx="756">
                  <c:v>44207</c:v>
                </c:pt>
                <c:pt idx="757">
                  <c:v>44208</c:v>
                </c:pt>
                <c:pt idx="758">
                  <c:v>44208</c:v>
                </c:pt>
                <c:pt idx="759">
                  <c:v>44209</c:v>
                </c:pt>
                <c:pt idx="760">
                  <c:v>44209</c:v>
                </c:pt>
                <c:pt idx="761">
                  <c:v>44210</c:v>
                </c:pt>
                <c:pt idx="762">
                  <c:v>44210</c:v>
                </c:pt>
                <c:pt idx="763">
                  <c:v>44211</c:v>
                </c:pt>
                <c:pt idx="764">
                  <c:v>44211</c:v>
                </c:pt>
                <c:pt idx="765">
                  <c:v>44212</c:v>
                </c:pt>
                <c:pt idx="766">
                  <c:v>44212</c:v>
                </c:pt>
                <c:pt idx="767">
                  <c:v>44213</c:v>
                </c:pt>
                <c:pt idx="768">
                  <c:v>44213</c:v>
                </c:pt>
                <c:pt idx="769">
                  <c:v>44214</c:v>
                </c:pt>
                <c:pt idx="770">
                  <c:v>44214</c:v>
                </c:pt>
                <c:pt idx="771">
                  <c:v>44215</c:v>
                </c:pt>
                <c:pt idx="772">
                  <c:v>44215</c:v>
                </c:pt>
              </c:numCache>
            </c:numRef>
          </c:xVal>
          <c:yVal>
            <c:numRef>
              <c:f>CalcThroughput!$C$2:$C$774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1094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2360</c:v>
                </c:pt>
                <c:pt idx="29">
                  <c:v>2360</c:v>
                </c:pt>
                <c:pt idx="30">
                  <c:v>2360</c:v>
                </c:pt>
                <c:pt idx="31">
                  <c:v>2360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3080</c:v>
                </c:pt>
                <c:pt idx="41">
                  <c:v>3080</c:v>
                </c:pt>
                <c:pt idx="42">
                  <c:v>3766</c:v>
                </c:pt>
                <c:pt idx="43">
                  <c:v>3766</c:v>
                </c:pt>
                <c:pt idx="44">
                  <c:v>3766</c:v>
                </c:pt>
                <c:pt idx="45">
                  <c:v>3766</c:v>
                </c:pt>
                <c:pt idx="46">
                  <c:v>3766</c:v>
                </c:pt>
                <c:pt idx="47">
                  <c:v>3766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5363</c:v>
                </c:pt>
                <c:pt idx="55">
                  <c:v>5363</c:v>
                </c:pt>
                <c:pt idx="56">
                  <c:v>5363</c:v>
                </c:pt>
                <c:pt idx="57">
                  <c:v>5363</c:v>
                </c:pt>
                <c:pt idx="58">
                  <c:v>5363</c:v>
                </c:pt>
                <c:pt idx="59">
                  <c:v>5363</c:v>
                </c:pt>
                <c:pt idx="60">
                  <c:v>5363</c:v>
                </c:pt>
                <c:pt idx="61">
                  <c:v>5363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6133</c:v>
                </c:pt>
                <c:pt idx="69">
                  <c:v>6133</c:v>
                </c:pt>
                <c:pt idx="70">
                  <c:v>6697</c:v>
                </c:pt>
                <c:pt idx="71">
                  <c:v>6697</c:v>
                </c:pt>
                <c:pt idx="72">
                  <c:v>6697</c:v>
                </c:pt>
                <c:pt idx="73">
                  <c:v>6697</c:v>
                </c:pt>
                <c:pt idx="74">
                  <c:v>6697</c:v>
                </c:pt>
                <c:pt idx="75">
                  <c:v>6697</c:v>
                </c:pt>
                <c:pt idx="76">
                  <c:v>6697</c:v>
                </c:pt>
                <c:pt idx="77">
                  <c:v>6697</c:v>
                </c:pt>
                <c:pt idx="78">
                  <c:v>6697</c:v>
                </c:pt>
                <c:pt idx="79">
                  <c:v>6697</c:v>
                </c:pt>
                <c:pt idx="80">
                  <c:v>6697</c:v>
                </c:pt>
                <c:pt idx="81">
                  <c:v>6697</c:v>
                </c:pt>
                <c:pt idx="82">
                  <c:v>7472</c:v>
                </c:pt>
                <c:pt idx="83">
                  <c:v>7472</c:v>
                </c:pt>
                <c:pt idx="84">
                  <c:v>8088</c:v>
                </c:pt>
                <c:pt idx="85">
                  <c:v>8088</c:v>
                </c:pt>
                <c:pt idx="86">
                  <c:v>8088</c:v>
                </c:pt>
                <c:pt idx="87">
                  <c:v>8088</c:v>
                </c:pt>
                <c:pt idx="88">
                  <c:v>8088</c:v>
                </c:pt>
                <c:pt idx="89">
                  <c:v>8088</c:v>
                </c:pt>
                <c:pt idx="90">
                  <c:v>8088</c:v>
                </c:pt>
                <c:pt idx="91">
                  <c:v>8088</c:v>
                </c:pt>
                <c:pt idx="92">
                  <c:v>8088</c:v>
                </c:pt>
                <c:pt idx="93">
                  <c:v>8088</c:v>
                </c:pt>
                <c:pt idx="94">
                  <c:v>8088</c:v>
                </c:pt>
                <c:pt idx="95">
                  <c:v>8088</c:v>
                </c:pt>
                <c:pt idx="96">
                  <c:v>8888</c:v>
                </c:pt>
                <c:pt idx="97">
                  <c:v>8888</c:v>
                </c:pt>
                <c:pt idx="98">
                  <c:v>9438</c:v>
                </c:pt>
                <c:pt idx="99">
                  <c:v>9438</c:v>
                </c:pt>
                <c:pt idx="100">
                  <c:v>9438</c:v>
                </c:pt>
                <c:pt idx="101">
                  <c:v>9438</c:v>
                </c:pt>
                <c:pt idx="102">
                  <c:v>9438</c:v>
                </c:pt>
                <c:pt idx="103">
                  <c:v>9438</c:v>
                </c:pt>
                <c:pt idx="104">
                  <c:v>9438</c:v>
                </c:pt>
                <c:pt idx="105">
                  <c:v>9438</c:v>
                </c:pt>
                <c:pt idx="106">
                  <c:v>9438</c:v>
                </c:pt>
                <c:pt idx="107">
                  <c:v>9438</c:v>
                </c:pt>
                <c:pt idx="108">
                  <c:v>9438</c:v>
                </c:pt>
                <c:pt idx="109">
                  <c:v>9438</c:v>
                </c:pt>
                <c:pt idx="110">
                  <c:v>10243</c:v>
                </c:pt>
                <c:pt idx="111">
                  <c:v>10243</c:v>
                </c:pt>
                <c:pt idx="112">
                  <c:v>10929</c:v>
                </c:pt>
                <c:pt idx="113">
                  <c:v>10929</c:v>
                </c:pt>
                <c:pt idx="114">
                  <c:v>10929</c:v>
                </c:pt>
                <c:pt idx="115">
                  <c:v>10929</c:v>
                </c:pt>
                <c:pt idx="116">
                  <c:v>10929</c:v>
                </c:pt>
                <c:pt idx="117">
                  <c:v>10929</c:v>
                </c:pt>
                <c:pt idx="118">
                  <c:v>10929</c:v>
                </c:pt>
                <c:pt idx="119">
                  <c:v>10929</c:v>
                </c:pt>
                <c:pt idx="120">
                  <c:v>10929</c:v>
                </c:pt>
                <c:pt idx="121">
                  <c:v>10929</c:v>
                </c:pt>
                <c:pt idx="122">
                  <c:v>10929</c:v>
                </c:pt>
                <c:pt idx="123">
                  <c:v>10929</c:v>
                </c:pt>
                <c:pt idx="124">
                  <c:v>11739</c:v>
                </c:pt>
                <c:pt idx="125">
                  <c:v>11739</c:v>
                </c:pt>
                <c:pt idx="126">
                  <c:v>12371</c:v>
                </c:pt>
                <c:pt idx="127">
                  <c:v>12371</c:v>
                </c:pt>
                <c:pt idx="128">
                  <c:v>12371</c:v>
                </c:pt>
                <c:pt idx="129">
                  <c:v>12371</c:v>
                </c:pt>
                <c:pt idx="130">
                  <c:v>12371</c:v>
                </c:pt>
                <c:pt idx="131">
                  <c:v>12371</c:v>
                </c:pt>
                <c:pt idx="132">
                  <c:v>12371</c:v>
                </c:pt>
                <c:pt idx="133">
                  <c:v>12371</c:v>
                </c:pt>
                <c:pt idx="134">
                  <c:v>12371</c:v>
                </c:pt>
                <c:pt idx="135">
                  <c:v>12371</c:v>
                </c:pt>
                <c:pt idx="136">
                  <c:v>12371</c:v>
                </c:pt>
                <c:pt idx="137">
                  <c:v>12371</c:v>
                </c:pt>
                <c:pt idx="138">
                  <c:v>13171</c:v>
                </c:pt>
                <c:pt idx="139">
                  <c:v>13171</c:v>
                </c:pt>
                <c:pt idx="140">
                  <c:v>13641</c:v>
                </c:pt>
                <c:pt idx="141">
                  <c:v>13641</c:v>
                </c:pt>
                <c:pt idx="142">
                  <c:v>13641</c:v>
                </c:pt>
                <c:pt idx="143">
                  <c:v>13641</c:v>
                </c:pt>
                <c:pt idx="144">
                  <c:v>13641</c:v>
                </c:pt>
                <c:pt idx="145">
                  <c:v>13641</c:v>
                </c:pt>
                <c:pt idx="146">
                  <c:v>13641</c:v>
                </c:pt>
                <c:pt idx="147">
                  <c:v>13641</c:v>
                </c:pt>
                <c:pt idx="148">
                  <c:v>13641</c:v>
                </c:pt>
                <c:pt idx="149">
                  <c:v>13641</c:v>
                </c:pt>
                <c:pt idx="150">
                  <c:v>13641</c:v>
                </c:pt>
                <c:pt idx="151">
                  <c:v>13641</c:v>
                </c:pt>
                <c:pt idx="152">
                  <c:v>14446</c:v>
                </c:pt>
                <c:pt idx="153">
                  <c:v>14446</c:v>
                </c:pt>
                <c:pt idx="154">
                  <c:v>15144</c:v>
                </c:pt>
                <c:pt idx="155">
                  <c:v>15144</c:v>
                </c:pt>
                <c:pt idx="156">
                  <c:v>15144</c:v>
                </c:pt>
                <c:pt idx="157">
                  <c:v>15144</c:v>
                </c:pt>
                <c:pt idx="158">
                  <c:v>15144</c:v>
                </c:pt>
                <c:pt idx="159">
                  <c:v>15144</c:v>
                </c:pt>
                <c:pt idx="160">
                  <c:v>15144</c:v>
                </c:pt>
                <c:pt idx="161">
                  <c:v>15144</c:v>
                </c:pt>
                <c:pt idx="162">
                  <c:v>15144</c:v>
                </c:pt>
                <c:pt idx="163">
                  <c:v>15144</c:v>
                </c:pt>
                <c:pt idx="164">
                  <c:v>15144</c:v>
                </c:pt>
                <c:pt idx="165">
                  <c:v>15144</c:v>
                </c:pt>
                <c:pt idx="166">
                  <c:v>15974</c:v>
                </c:pt>
                <c:pt idx="167">
                  <c:v>15974</c:v>
                </c:pt>
                <c:pt idx="168">
                  <c:v>16654</c:v>
                </c:pt>
                <c:pt idx="169">
                  <c:v>16654</c:v>
                </c:pt>
                <c:pt idx="170">
                  <c:v>16654</c:v>
                </c:pt>
                <c:pt idx="171">
                  <c:v>16654</c:v>
                </c:pt>
                <c:pt idx="172">
                  <c:v>16654</c:v>
                </c:pt>
                <c:pt idx="173">
                  <c:v>16654</c:v>
                </c:pt>
                <c:pt idx="174">
                  <c:v>16654</c:v>
                </c:pt>
                <c:pt idx="175">
                  <c:v>16654</c:v>
                </c:pt>
                <c:pt idx="176">
                  <c:v>16654</c:v>
                </c:pt>
                <c:pt idx="177">
                  <c:v>16654</c:v>
                </c:pt>
                <c:pt idx="178">
                  <c:v>16654</c:v>
                </c:pt>
                <c:pt idx="179">
                  <c:v>16654</c:v>
                </c:pt>
                <c:pt idx="180">
                  <c:v>17479</c:v>
                </c:pt>
                <c:pt idx="181">
                  <c:v>17479</c:v>
                </c:pt>
                <c:pt idx="182">
                  <c:v>18053</c:v>
                </c:pt>
                <c:pt idx="183">
                  <c:v>18053</c:v>
                </c:pt>
                <c:pt idx="184">
                  <c:v>18053</c:v>
                </c:pt>
                <c:pt idx="185">
                  <c:v>18053</c:v>
                </c:pt>
                <c:pt idx="186">
                  <c:v>18053</c:v>
                </c:pt>
                <c:pt idx="187">
                  <c:v>18053</c:v>
                </c:pt>
                <c:pt idx="188">
                  <c:v>18053</c:v>
                </c:pt>
                <c:pt idx="189">
                  <c:v>18053</c:v>
                </c:pt>
                <c:pt idx="190">
                  <c:v>18053</c:v>
                </c:pt>
                <c:pt idx="191">
                  <c:v>18053</c:v>
                </c:pt>
                <c:pt idx="192">
                  <c:v>18053</c:v>
                </c:pt>
                <c:pt idx="193">
                  <c:v>18053</c:v>
                </c:pt>
                <c:pt idx="194">
                  <c:v>19698</c:v>
                </c:pt>
                <c:pt idx="195">
                  <c:v>19698</c:v>
                </c:pt>
                <c:pt idx="196">
                  <c:v>19698</c:v>
                </c:pt>
                <c:pt idx="197">
                  <c:v>19698</c:v>
                </c:pt>
                <c:pt idx="198">
                  <c:v>19698</c:v>
                </c:pt>
                <c:pt idx="199">
                  <c:v>19698</c:v>
                </c:pt>
                <c:pt idx="200">
                  <c:v>19698</c:v>
                </c:pt>
                <c:pt idx="201">
                  <c:v>19698</c:v>
                </c:pt>
                <c:pt idx="202">
                  <c:v>19698</c:v>
                </c:pt>
                <c:pt idx="203">
                  <c:v>19698</c:v>
                </c:pt>
                <c:pt idx="204">
                  <c:v>19698</c:v>
                </c:pt>
                <c:pt idx="205">
                  <c:v>19698</c:v>
                </c:pt>
                <c:pt idx="206">
                  <c:v>19698</c:v>
                </c:pt>
                <c:pt idx="207">
                  <c:v>19698</c:v>
                </c:pt>
                <c:pt idx="208">
                  <c:v>20528</c:v>
                </c:pt>
                <c:pt idx="209">
                  <c:v>20528</c:v>
                </c:pt>
                <c:pt idx="210">
                  <c:v>21198</c:v>
                </c:pt>
                <c:pt idx="211">
                  <c:v>21198</c:v>
                </c:pt>
                <c:pt idx="212">
                  <c:v>21198</c:v>
                </c:pt>
                <c:pt idx="213">
                  <c:v>21198</c:v>
                </c:pt>
                <c:pt idx="214">
                  <c:v>21198</c:v>
                </c:pt>
                <c:pt idx="215">
                  <c:v>21198</c:v>
                </c:pt>
                <c:pt idx="216">
                  <c:v>21198</c:v>
                </c:pt>
                <c:pt idx="217">
                  <c:v>21198</c:v>
                </c:pt>
                <c:pt idx="218">
                  <c:v>21198</c:v>
                </c:pt>
                <c:pt idx="219">
                  <c:v>21198</c:v>
                </c:pt>
                <c:pt idx="220">
                  <c:v>21198</c:v>
                </c:pt>
                <c:pt idx="221">
                  <c:v>21198</c:v>
                </c:pt>
                <c:pt idx="222">
                  <c:v>22013</c:v>
                </c:pt>
                <c:pt idx="223">
                  <c:v>22013</c:v>
                </c:pt>
                <c:pt idx="224">
                  <c:v>22569</c:v>
                </c:pt>
                <c:pt idx="225">
                  <c:v>22569</c:v>
                </c:pt>
                <c:pt idx="226">
                  <c:v>22569</c:v>
                </c:pt>
                <c:pt idx="227">
                  <c:v>22569</c:v>
                </c:pt>
                <c:pt idx="228">
                  <c:v>22569</c:v>
                </c:pt>
                <c:pt idx="229">
                  <c:v>22569</c:v>
                </c:pt>
                <c:pt idx="230">
                  <c:v>22569</c:v>
                </c:pt>
                <c:pt idx="231">
                  <c:v>22569</c:v>
                </c:pt>
                <c:pt idx="232">
                  <c:v>22569</c:v>
                </c:pt>
                <c:pt idx="233">
                  <c:v>22569</c:v>
                </c:pt>
                <c:pt idx="234">
                  <c:v>22569</c:v>
                </c:pt>
                <c:pt idx="235">
                  <c:v>22569</c:v>
                </c:pt>
                <c:pt idx="236">
                  <c:v>23339</c:v>
                </c:pt>
                <c:pt idx="237">
                  <c:v>23339</c:v>
                </c:pt>
                <c:pt idx="238">
                  <c:v>23984</c:v>
                </c:pt>
                <c:pt idx="239">
                  <c:v>23984</c:v>
                </c:pt>
                <c:pt idx="240">
                  <c:v>23984</c:v>
                </c:pt>
                <c:pt idx="241">
                  <c:v>23984</c:v>
                </c:pt>
                <c:pt idx="242">
                  <c:v>23984</c:v>
                </c:pt>
                <c:pt idx="243">
                  <c:v>23984</c:v>
                </c:pt>
                <c:pt idx="244">
                  <c:v>23984</c:v>
                </c:pt>
                <c:pt idx="245">
                  <c:v>23984</c:v>
                </c:pt>
                <c:pt idx="246">
                  <c:v>23984</c:v>
                </c:pt>
                <c:pt idx="247">
                  <c:v>23984</c:v>
                </c:pt>
                <c:pt idx="248">
                  <c:v>23984</c:v>
                </c:pt>
                <c:pt idx="249">
                  <c:v>23984</c:v>
                </c:pt>
                <c:pt idx="250">
                  <c:v>23984</c:v>
                </c:pt>
                <c:pt idx="251">
                  <c:v>23984</c:v>
                </c:pt>
                <c:pt idx="252">
                  <c:v>24609</c:v>
                </c:pt>
                <c:pt idx="253">
                  <c:v>24609</c:v>
                </c:pt>
                <c:pt idx="254">
                  <c:v>24793</c:v>
                </c:pt>
                <c:pt idx="255">
                  <c:v>24793</c:v>
                </c:pt>
                <c:pt idx="256">
                  <c:v>24793</c:v>
                </c:pt>
                <c:pt idx="257">
                  <c:v>24793</c:v>
                </c:pt>
                <c:pt idx="258">
                  <c:v>24793</c:v>
                </c:pt>
                <c:pt idx="259">
                  <c:v>24793</c:v>
                </c:pt>
                <c:pt idx="260">
                  <c:v>24793</c:v>
                </c:pt>
                <c:pt idx="261">
                  <c:v>24793</c:v>
                </c:pt>
                <c:pt idx="262">
                  <c:v>24793</c:v>
                </c:pt>
                <c:pt idx="263">
                  <c:v>24793</c:v>
                </c:pt>
                <c:pt idx="264">
                  <c:v>25733</c:v>
                </c:pt>
                <c:pt idx="265">
                  <c:v>25733</c:v>
                </c:pt>
                <c:pt idx="266">
                  <c:v>26385</c:v>
                </c:pt>
                <c:pt idx="267">
                  <c:v>26385</c:v>
                </c:pt>
                <c:pt idx="268">
                  <c:v>26385</c:v>
                </c:pt>
                <c:pt idx="269">
                  <c:v>26385</c:v>
                </c:pt>
                <c:pt idx="270">
                  <c:v>26385</c:v>
                </c:pt>
                <c:pt idx="271">
                  <c:v>26385</c:v>
                </c:pt>
                <c:pt idx="272">
                  <c:v>26385</c:v>
                </c:pt>
                <c:pt idx="273">
                  <c:v>26385</c:v>
                </c:pt>
                <c:pt idx="274">
                  <c:v>26385</c:v>
                </c:pt>
                <c:pt idx="275">
                  <c:v>26385</c:v>
                </c:pt>
                <c:pt idx="276">
                  <c:v>26385</c:v>
                </c:pt>
                <c:pt idx="277">
                  <c:v>26385</c:v>
                </c:pt>
                <c:pt idx="278">
                  <c:v>27210</c:v>
                </c:pt>
                <c:pt idx="279">
                  <c:v>27210</c:v>
                </c:pt>
                <c:pt idx="280">
                  <c:v>27730</c:v>
                </c:pt>
                <c:pt idx="281">
                  <c:v>27730</c:v>
                </c:pt>
                <c:pt idx="282">
                  <c:v>27730</c:v>
                </c:pt>
                <c:pt idx="283">
                  <c:v>27730</c:v>
                </c:pt>
                <c:pt idx="284">
                  <c:v>27730</c:v>
                </c:pt>
                <c:pt idx="285">
                  <c:v>27730</c:v>
                </c:pt>
                <c:pt idx="286">
                  <c:v>27730</c:v>
                </c:pt>
                <c:pt idx="287">
                  <c:v>27730</c:v>
                </c:pt>
                <c:pt idx="288">
                  <c:v>27730</c:v>
                </c:pt>
                <c:pt idx="289">
                  <c:v>27730</c:v>
                </c:pt>
                <c:pt idx="290">
                  <c:v>27730</c:v>
                </c:pt>
                <c:pt idx="291">
                  <c:v>27730</c:v>
                </c:pt>
                <c:pt idx="292">
                  <c:v>28510</c:v>
                </c:pt>
                <c:pt idx="293">
                  <c:v>28510</c:v>
                </c:pt>
                <c:pt idx="294">
                  <c:v>29208</c:v>
                </c:pt>
                <c:pt idx="295">
                  <c:v>29208</c:v>
                </c:pt>
                <c:pt idx="296">
                  <c:v>29208</c:v>
                </c:pt>
                <c:pt idx="297">
                  <c:v>29208</c:v>
                </c:pt>
                <c:pt idx="298">
                  <c:v>29208</c:v>
                </c:pt>
                <c:pt idx="299">
                  <c:v>29208</c:v>
                </c:pt>
                <c:pt idx="300">
                  <c:v>29208</c:v>
                </c:pt>
                <c:pt idx="301">
                  <c:v>29208</c:v>
                </c:pt>
                <c:pt idx="302">
                  <c:v>29208</c:v>
                </c:pt>
                <c:pt idx="303">
                  <c:v>29208</c:v>
                </c:pt>
                <c:pt idx="304">
                  <c:v>29208</c:v>
                </c:pt>
                <c:pt idx="305">
                  <c:v>29208</c:v>
                </c:pt>
                <c:pt idx="306">
                  <c:v>30923</c:v>
                </c:pt>
                <c:pt idx="307">
                  <c:v>30923</c:v>
                </c:pt>
                <c:pt idx="308">
                  <c:v>30923</c:v>
                </c:pt>
                <c:pt idx="309">
                  <c:v>30923</c:v>
                </c:pt>
                <c:pt idx="310">
                  <c:v>30923</c:v>
                </c:pt>
                <c:pt idx="311">
                  <c:v>30923</c:v>
                </c:pt>
                <c:pt idx="312">
                  <c:v>30923</c:v>
                </c:pt>
                <c:pt idx="313">
                  <c:v>30923</c:v>
                </c:pt>
                <c:pt idx="314">
                  <c:v>30923</c:v>
                </c:pt>
                <c:pt idx="315">
                  <c:v>30923</c:v>
                </c:pt>
                <c:pt idx="316">
                  <c:v>30923</c:v>
                </c:pt>
                <c:pt idx="317">
                  <c:v>30923</c:v>
                </c:pt>
                <c:pt idx="318">
                  <c:v>30923</c:v>
                </c:pt>
                <c:pt idx="319">
                  <c:v>30923</c:v>
                </c:pt>
                <c:pt idx="320">
                  <c:v>31738</c:v>
                </c:pt>
                <c:pt idx="321">
                  <c:v>31738</c:v>
                </c:pt>
                <c:pt idx="322">
                  <c:v>31738</c:v>
                </c:pt>
                <c:pt idx="323">
                  <c:v>31738</c:v>
                </c:pt>
                <c:pt idx="324">
                  <c:v>32138</c:v>
                </c:pt>
                <c:pt idx="325">
                  <c:v>32138</c:v>
                </c:pt>
                <c:pt idx="326">
                  <c:v>32138</c:v>
                </c:pt>
                <c:pt idx="327">
                  <c:v>32138</c:v>
                </c:pt>
                <c:pt idx="328">
                  <c:v>32138</c:v>
                </c:pt>
                <c:pt idx="329">
                  <c:v>32138</c:v>
                </c:pt>
                <c:pt idx="330">
                  <c:v>32138</c:v>
                </c:pt>
                <c:pt idx="331">
                  <c:v>32138</c:v>
                </c:pt>
                <c:pt idx="332">
                  <c:v>32138</c:v>
                </c:pt>
                <c:pt idx="333">
                  <c:v>32138</c:v>
                </c:pt>
                <c:pt idx="334">
                  <c:v>32993</c:v>
                </c:pt>
                <c:pt idx="335">
                  <c:v>32993</c:v>
                </c:pt>
                <c:pt idx="336">
                  <c:v>33481</c:v>
                </c:pt>
                <c:pt idx="337">
                  <c:v>33481</c:v>
                </c:pt>
                <c:pt idx="338">
                  <c:v>33481</c:v>
                </c:pt>
                <c:pt idx="339">
                  <c:v>33481</c:v>
                </c:pt>
                <c:pt idx="340">
                  <c:v>33481</c:v>
                </c:pt>
                <c:pt idx="341">
                  <c:v>33481</c:v>
                </c:pt>
                <c:pt idx="342">
                  <c:v>33481</c:v>
                </c:pt>
                <c:pt idx="343">
                  <c:v>33481</c:v>
                </c:pt>
                <c:pt idx="344">
                  <c:v>33481</c:v>
                </c:pt>
                <c:pt idx="345">
                  <c:v>33481</c:v>
                </c:pt>
                <c:pt idx="346">
                  <c:v>33481</c:v>
                </c:pt>
                <c:pt idx="347">
                  <c:v>33481</c:v>
                </c:pt>
                <c:pt idx="348">
                  <c:v>35133</c:v>
                </c:pt>
                <c:pt idx="349">
                  <c:v>35133</c:v>
                </c:pt>
                <c:pt idx="350">
                  <c:v>35133</c:v>
                </c:pt>
                <c:pt idx="351">
                  <c:v>35133</c:v>
                </c:pt>
                <c:pt idx="352">
                  <c:v>35133</c:v>
                </c:pt>
                <c:pt idx="353">
                  <c:v>35133</c:v>
                </c:pt>
                <c:pt idx="354">
                  <c:v>35133</c:v>
                </c:pt>
                <c:pt idx="355">
                  <c:v>35133</c:v>
                </c:pt>
                <c:pt idx="356">
                  <c:v>35133</c:v>
                </c:pt>
                <c:pt idx="357">
                  <c:v>35133</c:v>
                </c:pt>
                <c:pt idx="358">
                  <c:v>35133</c:v>
                </c:pt>
                <c:pt idx="359">
                  <c:v>35133</c:v>
                </c:pt>
                <c:pt idx="360">
                  <c:v>35133</c:v>
                </c:pt>
                <c:pt idx="361">
                  <c:v>35133</c:v>
                </c:pt>
                <c:pt idx="362">
                  <c:v>36770</c:v>
                </c:pt>
                <c:pt idx="363">
                  <c:v>36770</c:v>
                </c:pt>
                <c:pt idx="364">
                  <c:v>36770</c:v>
                </c:pt>
                <c:pt idx="365">
                  <c:v>36770</c:v>
                </c:pt>
                <c:pt idx="366">
                  <c:v>36770</c:v>
                </c:pt>
                <c:pt idx="367">
                  <c:v>36770</c:v>
                </c:pt>
                <c:pt idx="368">
                  <c:v>36770</c:v>
                </c:pt>
                <c:pt idx="369">
                  <c:v>36770</c:v>
                </c:pt>
                <c:pt idx="370">
                  <c:v>36770</c:v>
                </c:pt>
                <c:pt idx="371">
                  <c:v>36770</c:v>
                </c:pt>
                <c:pt idx="372">
                  <c:v>36770</c:v>
                </c:pt>
                <c:pt idx="373">
                  <c:v>36770</c:v>
                </c:pt>
                <c:pt idx="374">
                  <c:v>36770</c:v>
                </c:pt>
                <c:pt idx="375">
                  <c:v>36770</c:v>
                </c:pt>
                <c:pt idx="376">
                  <c:v>37680</c:v>
                </c:pt>
                <c:pt idx="377">
                  <c:v>37680</c:v>
                </c:pt>
                <c:pt idx="378">
                  <c:v>38360</c:v>
                </c:pt>
                <c:pt idx="379">
                  <c:v>38360</c:v>
                </c:pt>
                <c:pt idx="380">
                  <c:v>38360</c:v>
                </c:pt>
                <c:pt idx="381">
                  <c:v>38360</c:v>
                </c:pt>
                <c:pt idx="382">
                  <c:v>38360</c:v>
                </c:pt>
                <c:pt idx="383">
                  <c:v>38360</c:v>
                </c:pt>
                <c:pt idx="384">
                  <c:v>38360</c:v>
                </c:pt>
                <c:pt idx="385">
                  <c:v>38360</c:v>
                </c:pt>
                <c:pt idx="386">
                  <c:v>38360</c:v>
                </c:pt>
                <c:pt idx="387">
                  <c:v>38360</c:v>
                </c:pt>
                <c:pt idx="388">
                  <c:v>38360</c:v>
                </c:pt>
                <c:pt idx="389">
                  <c:v>38360</c:v>
                </c:pt>
                <c:pt idx="390">
                  <c:v>39265</c:v>
                </c:pt>
                <c:pt idx="391">
                  <c:v>39265</c:v>
                </c:pt>
                <c:pt idx="392">
                  <c:v>39759</c:v>
                </c:pt>
                <c:pt idx="393">
                  <c:v>39759</c:v>
                </c:pt>
                <c:pt idx="394">
                  <c:v>39759</c:v>
                </c:pt>
                <c:pt idx="395">
                  <c:v>39759</c:v>
                </c:pt>
                <c:pt idx="396">
                  <c:v>39759</c:v>
                </c:pt>
                <c:pt idx="397">
                  <c:v>39759</c:v>
                </c:pt>
                <c:pt idx="398">
                  <c:v>39759</c:v>
                </c:pt>
                <c:pt idx="399">
                  <c:v>39759</c:v>
                </c:pt>
                <c:pt idx="400">
                  <c:v>39759</c:v>
                </c:pt>
                <c:pt idx="401">
                  <c:v>39759</c:v>
                </c:pt>
                <c:pt idx="402">
                  <c:v>39759</c:v>
                </c:pt>
                <c:pt idx="403">
                  <c:v>39759</c:v>
                </c:pt>
                <c:pt idx="404">
                  <c:v>41379</c:v>
                </c:pt>
                <c:pt idx="405">
                  <c:v>41379</c:v>
                </c:pt>
                <c:pt idx="406">
                  <c:v>41379</c:v>
                </c:pt>
                <c:pt idx="407">
                  <c:v>41379</c:v>
                </c:pt>
                <c:pt idx="408">
                  <c:v>41379</c:v>
                </c:pt>
                <c:pt idx="409">
                  <c:v>41379</c:v>
                </c:pt>
                <c:pt idx="410">
                  <c:v>41379</c:v>
                </c:pt>
                <c:pt idx="411">
                  <c:v>41379</c:v>
                </c:pt>
                <c:pt idx="412">
                  <c:v>41379</c:v>
                </c:pt>
                <c:pt idx="413">
                  <c:v>41379</c:v>
                </c:pt>
                <c:pt idx="414">
                  <c:v>41379</c:v>
                </c:pt>
                <c:pt idx="415">
                  <c:v>41379</c:v>
                </c:pt>
                <c:pt idx="416">
                  <c:v>41379</c:v>
                </c:pt>
                <c:pt idx="417">
                  <c:v>41379</c:v>
                </c:pt>
                <c:pt idx="418">
                  <c:v>42259</c:v>
                </c:pt>
                <c:pt idx="419">
                  <c:v>42259</c:v>
                </c:pt>
                <c:pt idx="420">
                  <c:v>42957</c:v>
                </c:pt>
                <c:pt idx="421">
                  <c:v>42957</c:v>
                </c:pt>
                <c:pt idx="422">
                  <c:v>42957</c:v>
                </c:pt>
                <c:pt idx="423">
                  <c:v>42957</c:v>
                </c:pt>
                <c:pt idx="424">
                  <c:v>42957</c:v>
                </c:pt>
                <c:pt idx="425">
                  <c:v>42957</c:v>
                </c:pt>
                <c:pt idx="426">
                  <c:v>42957</c:v>
                </c:pt>
                <c:pt idx="427">
                  <c:v>42957</c:v>
                </c:pt>
                <c:pt idx="428">
                  <c:v>42957</c:v>
                </c:pt>
                <c:pt idx="429">
                  <c:v>42957</c:v>
                </c:pt>
                <c:pt idx="430">
                  <c:v>42957</c:v>
                </c:pt>
                <c:pt idx="431">
                  <c:v>42957</c:v>
                </c:pt>
                <c:pt idx="432">
                  <c:v>44607</c:v>
                </c:pt>
                <c:pt idx="433">
                  <c:v>44607</c:v>
                </c:pt>
                <c:pt idx="434">
                  <c:v>44607</c:v>
                </c:pt>
                <c:pt idx="435">
                  <c:v>44607</c:v>
                </c:pt>
                <c:pt idx="436">
                  <c:v>44607</c:v>
                </c:pt>
                <c:pt idx="437">
                  <c:v>44607</c:v>
                </c:pt>
                <c:pt idx="438">
                  <c:v>44607</c:v>
                </c:pt>
                <c:pt idx="439">
                  <c:v>44607</c:v>
                </c:pt>
                <c:pt idx="440">
                  <c:v>44607</c:v>
                </c:pt>
                <c:pt idx="441">
                  <c:v>44607</c:v>
                </c:pt>
                <c:pt idx="442">
                  <c:v>44607</c:v>
                </c:pt>
                <c:pt idx="443">
                  <c:v>44607</c:v>
                </c:pt>
                <c:pt idx="444">
                  <c:v>44607</c:v>
                </c:pt>
                <c:pt idx="445">
                  <c:v>44607</c:v>
                </c:pt>
                <c:pt idx="446">
                  <c:v>45407</c:v>
                </c:pt>
                <c:pt idx="447">
                  <c:v>45407</c:v>
                </c:pt>
                <c:pt idx="448">
                  <c:v>45933</c:v>
                </c:pt>
                <c:pt idx="449">
                  <c:v>45933</c:v>
                </c:pt>
                <c:pt idx="450">
                  <c:v>45933</c:v>
                </c:pt>
                <c:pt idx="451">
                  <c:v>45933</c:v>
                </c:pt>
                <c:pt idx="452">
                  <c:v>45933</c:v>
                </c:pt>
                <c:pt idx="453">
                  <c:v>45933</c:v>
                </c:pt>
                <c:pt idx="454">
                  <c:v>45933</c:v>
                </c:pt>
                <c:pt idx="455">
                  <c:v>45933</c:v>
                </c:pt>
                <c:pt idx="456">
                  <c:v>45933</c:v>
                </c:pt>
                <c:pt idx="457">
                  <c:v>45933</c:v>
                </c:pt>
                <c:pt idx="458">
                  <c:v>45933</c:v>
                </c:pt>
                <c:pt idx="459">
                  <c:v>45933</c:v>
                </c:pt>
                <c:pt idx="460">
                  <c:v>46778</c:v>
                </c:pt>
                <c:pt idx="461">
                  <c:v>46778</c:v>
                </c:pt>
                <c:pt idx="462">
                  <c:v>47360</c:v>
                </c:pt>
                <c:pt idx="463">
                  <c:v>47360</c:v>
                </c:pt>
                <c:pt idx="464">
                  <c:v>47360</c:v>
                </c:pt>
                <c:pt idx="465">
                  <c:v>47360</c:v>
                </c:pt>
                <c:pt idx="466">
                  <c:v>47360</c:v>
                </c:pt>
                <c:pt idx="467">
                  <c:v>47360</c:v>
                </c:pt>
                <c:pt idx="468">
                  <c:v>47360</c:v>
                </c:pt>
                <c:pt idx="469">
                  <c:v>47360</c:v>
                </c:pt>
                <c:pt idx="470">
                  <c:v>47360</c:v>
                </c:pt>
                <c:pt idx="471">
                  <c:v>47360</c:v>
                </c:pt>
                <c:pt idx="472">
                  <c:v>47360</c:v>
                </c:pt>
                <c:pt idx="473">
                  <c:v>47360</c:v>
                </c:pt>
                <c:pt idx="474">
                  <c:v>48205</c:v>
                </c:pt>
                <c:pt idx="475">
                  <c:v>48205</c:v>
                </c:pt>
                <c:pt idx="476">
                  <c:v>48865</c:v>
                </c:pt>
                <c:pt idx="477">
                  <c:v>48865</c:v>
                </c:pt>
                <c:pt idx="478">
                  <c:v>48865</c:v>
                </c:pt>
                <c:pt idx="479">
                  <c:v>48865</c:v>
                </c:pt>
                <c:pt idx="480">
                  <c:v>48865</c:v>
                </c:pt>
                <c:pt idx="481">
                  <c:v>48865</c:v>
                </c:pt>
                <c:pt idx="482">
                  <c:v>48865</c:v>
                </c:pt>
                <c:pt idx="483">
                  <c:v>48865</c:v>
                </c:pt>
                <c:pt idx="484">
                  <c:v>48865</c:v>
                </c:pt>
                <c:pt idx="485">
                  <c:v>48865</c:v>
                </c:pt>
                <c:pt idx="486">
                  <c:v>48865</c:v>
                </c:pt>
                <c:pt idx="487">
                  <c:v>48865</c:v>
                </c:pt>
                <c:pt idx="488">
                  <c:v>50463</c:v>
                </c:pt>
                <c:pt idx="489">
                  <c:v>50463</c:v>
                </c:pt>
                <c:pt idx="490">
                  <c:v>50463</c:v>
                </c:pt>
                <c:pt idx="491">
                  <c:v>50463</c:v>
                </c:pt>
                <c:pt idx="492">
                  <c:v>50463</c:v>
                </c:pt>
                <c:pt idx="493">
                  <c:v>50463</c:v>
                </c:pt>
                <c:pt idx="494">
                  <c:v>50463</c:v>
                </c:pt>
                <c:pt idx="495">
                  <c:v>50463</c:v>
                </c:pt>
                <c:pt idx="496">
                  <c:v>50463</c:v>
                </c:pt>
                <c:pt idx="497">
                  <c:v>50463</c:v>
                </c:pt>
                <c:pt idx="498">
                  <c:v>50463</c:v>
                </c:pt>
                <c:pt idx="499">
                  <c:v>50463</c:v>
                </c:pt>
                <c:pt idx="500">
                  <c:v>50463</c:v>
                </c:pt>
                <c:pt idx="501">
                  <c:v>50463</c:v>
                </c:pt>
                <c:pt idx="502">
                  <c:v>51318</c:v>
                </c:pt>
                <c:pt idx="503">
                  <c:v>51318</c:v>
                </c:pt>
                <c:pt idx="504">
                  <c:v>51926</c:v>
                </c:pt>
                <c:pt idx="505">
                  <c:v>51926</c:v>
                </c:pt>
                <c:pt idx="506">
                  <c:v>51926</c:v>
                </c:pt>
                <c:pt idx="507">
                  <c:v>51926</c:v>
                </c:pt>
                <c:pt idx="508">
                  <c:v>51926</c:v>
                </c:pt>
                <c:pt idx="509">
                  <c:v>51926</c:v>
                </c:pt>
                <c:pt idx="510">
                  <c:v>51926</c:v>
                </c:pt>
                <c:pt idx="511">
                  <c:v>51926</c:v>
                </c:pt>
                <c:pt idx="512">
                  <c:v>51926</c:v>
                </c:pt>
                <c:pt idx="513">
                  <c:v>51926</c:v>
                </c:pt>
                <c:pt idx="514">
                  <c:v>51926</c:v>
                </c:pt>
                <c:pt idx="515">
                  <c:v>51926</c:v>
                </c:pt>
                <c:pt idx="516">
                  <c:v>52741</c:v>
                </c:pt>
                <c:pt idx="517">
                  <c:v>52741</c:v>
                </c:pt>
                <c:pt idx="518">
                  <c:v>53367</c:v>
                </c:pt>
                <c:pt idx="519">
                  <c:v>53367</c:v>
                </c:pt>
                <c:pt idx="520">
                  <c:v>53367</c:v>
                </c:pt>
                <c:pt idx="521">
                  <c:v>53367</c:v>
                </c:pt>
                <c:pt idx="522">
                  <c:v>53367</c:v>
                </c:pt>
                <c:pt idx="523">
                  <c:v>53367</c:v>
                </c:pt>
                <c:pt idx="524">
                  <c:v>53367</c:v>
                </c:pt>
                <c:pt idx="525">
                  <c:v>53367</c:v>
                </c:pt>
                <c:pt idx="526">
                  <c:v>53367</c:v>
                </c:pt>
                <c:pt idx="527">
                  <c:v>53367</c:v>
                </c:pt>
                <c:pt idx="528">
                  <c:v>53367</c:v>
                </c:pt>
                <c:pt idx="529">
                  <c:v>53367</c:v>
                </c:pt>
                <c:pt idx="530">
                  <c:v>54192</c:v>
                </c:pt>
                <c:pt idx="531">
                  <c:v>54192</c:v>
                </c:pt>
                <c:pt idx="532">
                  <c:v>54796</c:v>
                </c:pt>
                <c:pt idx="533">
                  <c:v>54796</c:v>
                </c:pt>
                <c:pt idx="534">
                  <c:v>54796</c:v>
                </c:pt>
                <c:pt idx="535">
                  <c:v>54796</c:v>
                </c:pt>
                <c:pt idx="536">
                  <c:v>54796</c:v>
                </c:pt>
                <c:pt idx="537">
                  <c:v>54796</c:v>
                </c:pt>
                <c:pt idx="538">
                  <c:v>54796</c:v>
                </c:pt>
                <c:pt idx="539">
                  <c:v>54796</c:v>
                </c:pt>
                <c:pt idx="540">
                  <c:v>54796</c:v>
                </c:pt>
                <c:pt idx="541">
                  <c:v>54796</c:v>
                </c:pt>
                <c:pt idx="542">
                  <c:v>54796</c:v>
                </c:pt>
                <c:pt idx="543">
                  <c:v>54796</c:v>
                </c:pt>
                <c:pt idx="544">
                  <c:v>55621</c:v>
                </c:pt>
                <c:pt idx="545">
                  <c:v>55621</c:v>
                </c:pt>
                <c:pt idx="546">
                  <c:v>56181</c:v>
                </c:pt>
                <c:pt idx="547">
                  <c:v>56181</c:v>
                </c:pt>
                <c:pt idx="548">
                  <c:v>56181</c:v>
                </c:pt>
                <c:pt idx="549">
                  <c:v>56181</c:v>
                </c:pt>
                <c:pt idx="550">
                  <c:v>56181</c:v>
                </c:pt>
                <c:pt idx="551">
                  <c:v>56181</c:v>
                </c:pt>
                <c:pt idx="552">
                  <c:v>56181</c:v>
                </c:pt>
                <c:pt idx="553">
                  <c:v>56181</c:v>
                </c:pt>
                <c:pt idx="554">
                  <c:v>56181</c:v>
                </c:pt>
                <c:pt idx="555">
                  <c:v>56181</c:v>
                </c:pt>
                <c:pt idx="556">
                  <c:v>56181</c:v>
                </c:pt>
                <c:pt idx="557">
                  <c:v>56181</c:v>
                </c:pt>
                <c:pt idx="558">
                  <c:v>57853</c:v>
                </c:pt>
                <c:pt idx="559">
                  <c:v>57853</c:v>
                </c:pt>
                <c:pt idx="560">
                  <c:v>57853</c:v>
                </c:pt>
                <c:pt idx="561">
                  <c:v>57853</c:v>
                </c:pt>
                <c:pt idx="562">
                  <c:v>57853</c:v>
                </c:pt>
                <c:pt idx="563">
                  <c:v>57853</c:v>
                </c:pt>
                <c:pt idx="564">
                  <c:v>57853</c:v>
                </c:pt>
                <c:pt idx="565">
                  <c:v>57853</c:v>
                </c:pt>
                <c:pt idx="566">
                  <c:v>57853</c:v>
                </c:pt>
                <c:pt idx="567">
                  <c:v>57853</c:v>
                </c:pt>
                <c:pt idx="568">
                  <c:v>57853</c:v>
                </c:pt>
                <c:pt idx="569">
                  <c:v>57853</c:v>
                </c:pt>
                <c:pt idx="570">
                  <c:v>57853</c:v>
                </c:pt>
                <c:pt idx="571">
                  <c:v>57853</c:v>
                </c:pt>
                <c:pt idx="572">
                  <c:v>58743</c:v>
                </c:pt>
                <c:pt idx="573">
                  <c:v>58743</c:v>
                </c:pt>
                <c:pt idx="574">
                  <c:v>58743</c:v>
                </c:pt>
                <c:pt idx="575">
                  <c:v>58743</c:v>
                </c:pt>
                <c:pt idx="576">
                  <c:v>58985</c:v>
                </c:pt>
                <c:pt idx="577">
                  <c:v>58985</c:v>
                </c:pt>
                <c:pt idx="578">
                  <c:v>58985</c:v>
                </c:pt>
                <c:pt idx="579">
                  <c:v>58985</c:v>
                </c:pt>
                <c:pt idx="580">
                  <c:v>58985</c:v>
                </c:pt>
                <c:pt idx="581">
                  <c:v>58985</c:v>
                </c:pt>
                <c:pt idx="582">
                  <c:v>58985</c:v>
                </c:pt>
                <c:pt idx="583">
                  <c:v>58985</c:v>
                </c:pt>
                <c:pt idx="584">
                  <c:v>58985</c:v>
                </c:pt>
                <c:pt idx="585">
                  <c:v>58985</c:v>
                </c:pt>
                <c:pt idx="586">
                  <c:v>59815</c:v>
                </c:pt>
                <c:pt idx="587">
                  <c:v>59815</c:v>
                </c:pt>
                <c:pt idx="588">
                  <c:v>60369</c:v>
                </c:pt>
                <c:pt idx="589">
                  <c:v>60369</c:v>
                </c:pt>
                <c:pt idx="590">
                  <c:v>60369</c:v>
                </c:pt>
                <c:pt idx="591">
                  <c:v>60369</c:v>
                </c:pt>
                <c:pt idx="592">
                  <c:v>60369</c:v>
                </c:pt>
                <c:pt idx="593">
                  <c:v>60369</c:v>
                </c:pt>
                <c:pt idx="594">
                  <c:v>60369</c:v>
                </c:pt>
                <c:pt idx="595">
                  <c:v>60369</c:v>
                </c:pt>
                <c:pt idx="596">
                  <c:v>60369</c:v>
                </c:pt>
                <c:pt idx="597">
                  <c:v>60369</c:v>
                </c:pt>
                <c:pt idx="598">
                  <c:v>60369</c:v>
                </c:pt>
                <c:pt idx="599">
                  <c:v>60369</c:v>
                </c:pt>
                <c:pt idx="600">
                  <c:v>61234</c:v>
                </c:pt>
                <c:pt idx="601">
                  <c:v>61234</c:v>
                </c:pt>
                <c:pt idx="602">
                  <c:v>61836</c:v>
                </c:pt>
                <c:pt idx="603">
                  <c:v>61836</c:v>
                </c:pt>
                <c:pt idx="604">
                  <c:v>61836</c:v>
                </c:pt>
                <c:pt idx="605">
                  <c:v>61836</c:v>
                </c:pt>
                <c:pt idx="606">
                  <c:v>61836</c:v>
                </c:pt>
                <c:pt idx="607">
                  <c:v>61836</c:v>
                </c:pt>
                <c:pt idx="608">
                  <c:v>61836</c:v>
                </c:pt>
                <c:pt idx="609">
                  <c:v>61836</c:v>
                </c:pt>
                <c:pt idx="610">
                  <c:v>61836</c:v>
                </c:pt>
                <c:pt idx="611">
                  <c:v>61836</c:v>
                </c:pt>
                <c:pt idx="612">
                  <c:v>61836</c:v>
                </c:pt>
                <c:pt idx="613">
                  <c:v>61836</c:v>
                </c:pt>
                <c:pt idx="614">
                  <c:v>62746</c:v>
                </c:pt>
                <c:pt idx="615">
                  <c:v>62746</c:v>
                </c:pt>
                <c:pt idx="616">
                  <c:v>63430</c:v>
                </c:pt>
                <c:pt idx="617">
                  <c:v>63430</c:v>
                </c:pt>
                <c:pt idx="618">
                  <c:v>63430</c:v>
                </c:pt>
                <c:pt idx="619">
                  <c:v>63430</c:v>
                </c:pt>
                <c:pt idx="620">
                  <c:v>63430</c:v>
                </c:pt>
                <c:pt idx="621">
                  <c:v>63430</c:v>
                </c:pt>
                <c:pt idx="622">
                  <c:v>63430</c:v>
                </c:pt>
                <c:pt idx="623">
                  <c:v>63430</c:v>
                </c:pt>
                <c:pt idx="624">
                  <c:v>63430</c:v>
                </c:pt>
                <c:pt idx="625">
                  <c:v>63430</c:v>
                </c:pt>
                <c:pt idx="626">
                  <c:v>63430</c:v>
                </c:pt>
                <c:pt idx="627">
                  <c:v>63430</c:v>
                </c:pt>
                <c:pt idx="628">
                  <c:v>65136</c:v>
                </c:pt>
                <c:pt idx="629">
                  <c:v>65136</c:v>
                </c:pt>
                <c:pt idx="630">
                  <c:v>65136</c:v>
                </c:pt>
                <c:pt idx="631">
                  <c:v>65136</c:v>
                </c:pt>
                <c:pt idx="632">
                  <c:v>65136</c:v>
                </c:pt>
                <c:pt idx="633">
                  <c:v>65136</c:v>
                </c:pt>
                <c:pt idx="634">
                  <c:v>65136</c:v>
                </c:pt>
                <c:pt idx="635">
                  <c:v>65136</c:v>
                </c:pt>
                <c:pt idx="636">
                  <c:v>65136</c:v>
                </c:pt>
                <c:pt idx="637">
                  <c:v>65136</c:v>
                </c:pt>
                <c:pt idx="638">
                  <c:v>65136</c:v>
                </c:pt>
                <c:pt idx="639">
                  <c:v>65136</c:v>
                </c:pt>
                <c:pt idx="640">
                  <c:v>65136</c:v>
                </c:pt>
                <c:pt idx="641">
                  <c:v>65136</c:v>
                </c:pt>
                <c:pt idx="642">
                  <c:v>66031</c:v>
                </c:pt>
                <c:pt idx="643">
                  <c:v>66031</c:v>
                </c:pt>
                <c:pt idx="644">
                  <c:v>66663</c:v>
                </c:pt>
                <c:pt idx="645">
                  <c:v>66663</c:v>
                </c:pt>
                <c:pt idx="646">
                  <c:v>66663</c:v>
                </c:pt>
                <c:pt idx="647">
                  <c:v>66663</c:v>
                </c:pt>
                <c:pt idx="648">
                  <c:v>66663</c:v>
                </c:pt>
                <c:pt idx="649">
                  <c:v>66663</c:v>
                </c:pt>
                <c:pt idx="650">
                  <c:v>66663</c:v>
                </c:pt>
                <c:pt idx="651">
                  <c:v>66663</c:v>
                </c:pt>
                <c:pt idx="652">
                  <c:v>66663</c:v>
                </c:pt>
                <c:pt idx="653">
                  <c:v>66663</c:v>
                </c:pt>
                <c:pt idx="654">
                  <c:v>66663</c:v>
                </c:pt>
                <c:pt idx="655">
                  <c:v>66663</c:v>
                </c:pt>
                <c:pt idx="656">
                  <c:v>67578</c:v>
                </c:pt>
                <c:pt idx="657">
                  <c:v>67578</c:v>
                </c:pt>
                <c:pt idx="658">
                  <c:v>68226</c:v>
                </c:pt>
                <c:pt idx="659">
                  <c:v>68226</c:v>
                </c:pt>
                <c:pt idx="660">
                  <c:v>68226</c:v>
                </c:pt>
                <c:pt idx="661">
                  <c:v>68226</c:v>
                </c:pt>
                <c:pt idx="662">
                  <c:v>68226</c:v>
                </c:pt>
                <c:pt idx="663">
                  <c:v>68226</c:v>
                </c:pt>
                <c:pt idx="664">
                  <c:v>68226</c:v>
                </c:pt>
                <c:pt idx="665">
                  <c:v>68226</c:v>
                </c:pt>
                <c:pt idx="666">
                  <c:v>68226</c:v>
                </c:pt>
                <c:pt idx="667">
                  <c:v>68226</c:v>
                </c:pt>
                <c:pt idx="668">
                  <c:v>68226</c:v>
                </c:pt>
                <c:pt idx="669">
                  <c:v>68226</c:v>
                </c:pt>
                <c:pt idx="670">
                  <c:v>69010</c:v>
                </c:pt>
                <c:pt idx="671">
                  <c:v>69010</c:v>
                </c:pt>
                <c:pt idx="672">
                  <c:v>69715</c:v>
                </c:pt>
                <c:pt idx="673">
                  <c:v>69715</c:v>
                </c:pt>
                <c:pt idx="674">
                  <c:v>69715</c:v>
                </c:pt>
                <c:pt idx="675">
                  <c:v>69715</c:v>
                </c:pt>
                <c:pt idx="676">
                  <c:v>69715</c:v>
                </c:pt>
                <c:pt idx="677">
                  <c:v>69715</c:v>
                </c:pt>
                <c:pt idx="678">
                  <c:v>69715</c:v>
                </c:pt>
                <c:pt idx="679">
                  <c:v>69715</c:v>
                </c:pt>
                <c:pt idx="680">
                  <c:v>69715</c:v>
                </c:pt>
                <c:pt idx="681">
                  <c:v>69715</c:v>
                </c:pt>
                <c:pt idx="682">
                  <c:v>70770</c:v>
                </c:pt>
                <c:pt idx="683">
                  <c:v>70770</c:v>
                </c:pt>
                <c:pt idx="684">
                  <c:v>71536</c:v>
                </c:pt>
                <c:pt idx="685">
                  <c:v>71536</c:v>
                </c:pt>
                <c:pt idx="686">
                  <c:v>71536</c:v>
                </c:pt>
                <c:pt idx="687">
                  <c:v>71536</c:v>
                </c:pt>
                <c:pt idx="688">
                  <c:v>71536</c:v>
                </c:pt>
                <c:pt idx="689">
                  <c:v>71536</c:v>
                </c:pt>
                <c:pt idx="690">
                  <c:v>71536</c:v>
                </c:pt>
                <c:pt idx="691">
                  <c:v>71536</c:v>
                </c:pt>
                <c:pt idx="692">
                  <c:v>71536</c:v>
                </c:pt>
                <c:pt idx="693">
                  <c:v>71536</c:v>
                </c:pt>
                <c:pt idx="694">
                  <c:v>71536</c:v>
                </c:pt>
                <c:pt idx="695">
                  <c:v>71536</c:v>
                </c:pt>
                <c:pt idx="696">
                  <c:v>71536</c:v>
                </c:pt>
                <c:pt idx="697">
                  <c:v>71536</c:v>
                </c:pt>
                <c:pt idx="698">
                  <c:v>72466</c:v>
                </c:pt>
                <c:pt idx="699">
                  <c:v>72466</c:v>
                </c:pt>
                <c:pt idx="700">
                  <c:v>73114</c:v>
                </c:pt>
                <c:pt idx="701">
                  <c:v>73114</c:v>
                </c:pt>
                <c:pt idx="702">
                  <c:v>73114</c:v>
                </c:pt>
                <c:pt idx="703">
                  <c:v>73114</c:v>
                </c:pt>
                <c:pt idx="704">
                  <c:v>73114</c:v>
                </c:pt>
                <c:pt idx="705">
                  <c:v>73114</c:v>
                </c:pt>
                <c:pt idx="706">
                  <c:v>73114</c:v>
                </c:pt>
                <c:pt idx="707">
                  <c:v>73114</c:v>
                </c:pt>
                <c:pt idx="708">
                  <c:v>73114</c:v>
                </c:pt>
                <c:pt idx="709">
                  <c:v>73114</c:v>
                </c:pt>
                <c:pt idx="710">
                  <c:v>73114</c:v>
                </c:pt>
                <c:pt idx="711">
                  <c:v>73114</c:v>
                </c:pt>
                <c:pt idx="712">
                  <c:v>74740</c:v>
                </c:pt>
                <c:pt idx="713">
                  <c:v>74740</c:v>
                </c:pt>
                <c:pt idx="714">
                  <c:v>74740</c:v>
                </c:pt>
                <c:pt idx="715">
                  <c:v>74740</c:v>
                </c:pt>
                <c:pt idx="716">
                  <c:v>74740</c:v>
                </c:pt>
                <c:pt idx="717">
                  <c:v>74740</c:v>
                </c:pt>
                <c:pt idx="718">
                  <c:v>74740</c:v>
                </c:pt>
                <c:pt idx="719">
                  <c:v>74740</c:v>
                </c:pt>
                <c:pt idx="720">
                  <c:v>74740</c:v>
                </c:pt>
                <c:pt idx="721">
                  <c:v>74740</c:v>
                </c:pt>
                <c:pt idx="722">
                  <c:v>74740</c:v>
                </c:pt>
                <c:pt idx="723">
                  <c:v>74740</c:v>
                </c:pt>
                <c:pt idx="724">
                  <c:v>74740</c:v>
                </c:pt>
                <c:pt idx="725">
                  <c:v>74740</c:v>
                </c:pt>
                <c:pt idx="726">
                  <c:v>75680</c:v>
                </c:pt>
                <c:pt idx="727">
                  <c:v>75680</c:v>
                </c:pt>
                <c:pt idx="728">
                  <c:v>76310</c:v>
                </c:pt>
                <c:pt idx="729">
                  <c:v>76310</c:v>
                </c:pt>
                <c:pt idx="730">
                  <c:v>76310</c:v>
                </c:pt>
                <c:pt idx="731">
                  <c:v>76310</c:v>
                </c:pt>
                <c:pt idx="732">
                  <c:v>76310</c:v>
                </c:pt>
                <c:pt idx="733">
                  <c:v>76310</c:v>
                </c:pt>
                <c:pt idx="734">
                  <c:v>76310</c:v>
                </c:pt>
                <c:pt idx="735">
                  <c:v>76310</c:v>
                </c:pt>
                <c:pt idx="736">
                  <c:v>76310</c:v>
                </c:pt>
                <c:pt idx="737">
                  <c:v>76310</c:v>
                </c:pt>
                <c:pt idx="738">
                  <c:v>76310</c:v>
                </c:pt>
                <c:pt idx="739">
                  <c:v>76310</c:v>
                </c:pt>
                <c:pt idx="740">
                  <c:v>76310</c:v>
                </c:pt>
                <c:pt idx="741">
                  <c:v>76310</c:v>
                </c:pt>
                <c:pt idx="742">
                  <c:v>76310</c:v>
                </c:pt>
                <c:pt idx="743">
                  <c:v>76310</c:v>
                </c:pt>
                <c:pt idx="744">
                  <c:v>76310</c:v>
                </c:pt>
                <c:pt idx="745">
                  <c:v>76310</c:v>
                </c:pt>
                <c:pt idx="746">
                  <c:v>76310</c:v>
                </c:pt>
                <c:pt idx="747">
                  <c:v>76310</c:v>
                </c:pt>
                <c:pt idx="748">
                  <c:v>76310</c:v>
                </c:pt>
                <c:pt idx="749">
                  <c:v>76310</c:v>
                </c:pt>
                <c:pt idx="750">
                  <c:v>76310</c:v>
                </c:pt>
                <c:pt idx="751">
                  <c:v>76310</c:v>
                </c:pt>
                <c:pt idx="752">
                  <c:v>76310</c:v>
                </c:pt>
                <c:pt idx="753">
                  <c:v>76310</c:v>
                </c:pt>
                <c:pt idx="754">
                  <c:v>76310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  <c:pt idx="765">
                  <c:v>76310</c:v>
                </c:pt>
                <c:pt idx="766">
                  <c:v>76310</c:v>
                </c:pt>
                <c:pt idx="767">
                  <c:v>76310</c:v>
                </c:pt>
                <c:pt idx="768">
                  <c:v>76310</c:v>
                </c:pt>
                <c:pt idx="769">
                  <c:v>76310</c:v>
                </c:pt>
                <c:pt idx="770">
                  <c:v>76310</c:v>
                </c:pt>
                <c:pt idx="771">
                  <c:v>76310</c:v>
                </c:pt>
                <c:pt idx="772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B-49EA-B10A-5A11791B64E3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43829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105408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B-49EA-B10A-5A11791B64E3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43829</c:v>
                </c:pt>
                <c:pt idx="1">
                  <c:v>43830</c:v>
                </c:pt>
                <c:pt idx="2">
                  <c:v>43830</c:v>
                </c:pt>
                <c:pt idx="3">
                  <c:v>43831</c:v>
                </c:pt>
                <c:pt idx="4">
                  <c:v>43831</c:v>
                </c:pt>
                <c:pt idx="5">
                  <c:v>43832</c:v>
                </c:pt>
                <c:pt idx="6">
                  <c:v>43832</c:v>
                </c:pt>
                <c:pt idx="7">
                  <c:v>43833</c:v>
                </c:pt>
                <c:pt idx="8">
                  <c:v>43833</c:v>
                </c:pt>
                <c:pt idx="9">
                  <c:v>43834</c:v>
                </c:pt>
                <c:pt idx="10">
                  <c:v>43834</c:v>
                </c:pt>
                <c:pt idx="11">
                  <c:v>43835</c:v>
                </c:pt>
                <c:pt idx="12">
                  <c:v>43835</c:v>
                </c:pt>
                <c:pt idx="13">
                  <c:v>43836</c:v>
                </c:pt>
                <c:pt idx="14">
                  <c:v>43836</c:v>
                </c:pt>
                <c:pt idx="15">
                  <c:v>43837</c:v>
                </c:pt>
                <c:pt idx="16">
                  <c:v>43837</c:v>
                </c:pt>
                <c:pt idx="17">
                  <c:v>43838</c:v>
                </c:pt>
                <c:pt idx="18">
                  <c:v>43838</c:v>
                </c:pt>
                <c:pt idx="19">
                  <c:v>43839</c:v>
                </c:pt>
                <c:pt idx="20">
                  <c:v>43839</c:v>
                </c:pt>
                <c:pt idx="21">
                  <c:v>43840</c:v>
                </c:pt>
                <c:pt idx="22">
                  <c:v>43840</c:v>
                </c:pt>
                <c:pt idx="23">
                  <c:v>43841</c:v>
                </c:pt>
                <c:pt idx="24">
                  <c:v>43841</c:v>
                </c:pt>
                <c:pt idx="25">
                  <c:v>43842</c:v>
                </c:pt>
                <c:pt idx="26">
                  <c:v>43842</c:v>
                </c:pt>
                <c:pt idx="27">
                  <c:v>43843</c:v>
                </c:pt>
                <c:pt idx="28">
                  <c:v>43843</c:v>
                </c:pt>
                <c:pt idx="29">
                  <c:v>43844</c:v>
                </c:pt>
                <c:pt idx="30">
                  <c:v>43844</c:v>
                </c:pt>
                <c:pt idx="31">
                  <c:v>43845</c:v>
                </c:pt>
                <c:pt idx="32">
                  <c:v>43845</c:v>
                </c:pt>
                <c:pt idx="33">
                  <c:v>43846</c:v>
                </c:pt>
                <c:pt idx="34">
                  <c:v>43846</c:v>
                </c:pt>
                <c:pt idx="35">
                  <c:v>43847</c:v>
                </c:pt>
                <c:pt idx="36">
                  <c:v>43847</c:v>
                </c:pt>
                <c:pt idx="37">
                  <c:v>43848</c:v>
                </c:pt>
                <c:pt idx="38">
                  <c:v>43848</c:v>
                </c:pt>
                <c:pt idx="39">
                  <c:v>43849</c:v>
                </c:pt>
                <c:pt idx="40">
                  <c:v>43849</c:v>
                </c:pt>
                <c:pt idx="41">
                  <c:v>43850</c:v>
                </c:pt>
                <c:pt idx="42">
                  <c:v>43850</c:v>
                </c:pt>
                <c:pt idx="43">
                  <c:v>43851</c:v>
                </c:pt>
                <c:pt idx="44">
                  <c:v>43851</c:v>
                </c:pt>
                <c:pt idx="45">
                  <c:v>43852</c:v>
                </c:pt>
                <c:pt idx="46">
                  <c:v>43852</c:v>
                </c:pt>
                <c:pt idx="47">
                  <c:v>43853</c:v>
                </c:pt>
                <c:pt idx="48">
                  <c:v>43853</c:v>
                </c:pt>
                <c:pt idx="49">
                  <c:v>43854</c:v>
                </c:pt>
                <c:pt idx="50">
                  <c:v>43854</c:v>
                </c:pt>
                <c:pt idx="51">
                  <c:v>43855</c:v>
                </c:pt>
                <c:pt idx="52">
                  <c:v>43855</c:v>
                </c:pt>
                <c:pt idx="53">
                  <c:v>43856</c:v>
                </c:pt>
                <c:pt idx="54">
                  <c:v>43856</c:v>
                </c:pt>
                <c:pt idx="55">
                  <c:v>43857</c:v>
                </c:pt>
                <c:pt idx="56">
                  <c:v>43857</c:v>
                </c:pt>
                <c:pt idx="57">
                  <c:v>43858</c:v>
                </c:pt>
                <c:pt idx="58">
                  <c:v>43858</c:v>
                </c:pt>
                <c:pt idx="59">
                  <c:v>43859</c:v>
                </c:pt>
                <c:pt idx="60">
                  <c:v>43859</c:v>
                </c:pt>
                <c:pt idx="61">
                  <c:v>43860</c:v>
                </c:pt>
                <c:pt idx="62">
                  <c:v>43860</c:v>
                </c:pt>
                <c:pt idx="63">
                  <c:v>43861</c:v>
                </c:pt>
                <c:pt idx="64">
                  <c:v>43861</c:v>
                </c:pt>
                <c:pt idx="65">
                  <c:v>43862</c:v>
                </c:pt>
                <c:pt idx="66">
                  <c:v>43862</c:v>
                </c:pt>
                <c:pt idx="67">
                  <c:v>43863</c:v>
                </c:pt>
                <c:pt idx="68">
                  <c:v>43863</c:v>
                </c:pt>
                <c:pt idx="69">
                  <c:v>43864</c:v>
                </c:pt>
                <c:pt idx="70">
                  <c:v>43864</c:v>
                </c:pt>
                <c:pt idx="71">
                  <c:v>43865</c:v>
                </c:pt>
                <c:pt idx="72">
                  <c:v>43865</c:v>
                </c:pt>
                <c:pt idx="73">
                  <c:v>43866</c:v>
                </c:pt>
                <c:pt idx="74">
                  <c:v>43866</c:v>
                </c:pt>
                <c:pt idx="75">
                  <c:v>43867</c:v>
                </c:pt>
                <c:pt idx="76">
                  <c:v>43867</c:v>
                </c:pt>
                <c:pt idx="77">
                  <c:v>43868</c:v>
                </c:pt>
                <c:pt idx="78">
                  <c:v>43868</c:v>
                </c:pt>
                <c:pt idx="79">
                  <c:v>43869</c:v>
                </c:pt>
                <c:pt idx="80">
                  <c:v>43869</c:v>
                </c:pt>
                <c:pt idx="81">
                  <c:v>43870</c:v>
                </c:pt>
                <c:pt idx="82">
                  <c:v>43870</c:v>
                </c:pt>
                <c:pt idx="83">
                  <c:v>43871</c:v>
                </c:pt>
                <c:pt idx="84">
                  <c:v>43871</c:v>
                </c:pt>
                <c:pt idx="85">
                  <c:v>43872</c:v>
                </c:pt>
                <c:pt idx="86">
                  <c:v>43872</c:v>
                </c:pt>
                <c:pt idx="87">
                  <c:v>43873</c:v>
                </c:pt>
                <c:pt idx="88">
                  <c:v>43873</c:v>
                </c:pt>
                <c:pt idx="89">
                  <c:v>43874</c:v>
                </c:pt>
                <c:pt idx="90">
                  <c:v>43874</c:v>
                </c:pt>
                <c:pt idx="91">
                  <c:v>43875</c:v>
                </c:pt>
                <c:pt idx="92">
                  <c:v>43875</c:v>
                </c:pt>
                <c:pt idx="93">
                  <c:v>43876</c:v>
                </c:pt>
                <c:pt idx="94">
                  <c:v>43876</c:v>
                </c:pt>
                <c:pt idx="95">
                  <c:v>43877</c:v>
                </c:pt>
                <c:pt idx="96">
                  <c:v>43877</c:v>
                </c:pt>
                <c:pt idx="97">
                  <c:v>43878</c:v>
                </c:pt>
                <c:pt idx="98">
                  <c:v>43878</c:v>
                </c:pt>
                <c:pt idx="99">
                  <c:v>43879</c:v>
                </c:pt>
                <c:pt idx="100">
                  <c:v>43879</c:v>
                </c:pt>
                <c:pt idx="101">
                  <c:v>43880</c:v>
                </c:pt>
                <c:pt idx="102">
                  <c:v>43880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43883</c:v>
                </c:pt>
                <c:pt idx="108">
                  <c:v>43883</c:v>
                </c:pt>
                <c:pt idx="109">
                  <c:v>43884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43886</c:v>
                </c:pt>
                <c:pt idx="114">
                  <c:v>43886</c:v>
                </c:pt>
                <c:pt idx="115">
                  <c:v>43887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43889</c:v>
                </c:pt>
                <c:pt idx="120">
                  <c:v>43889</c:v>
                </c:pt>
                <c:pt idx="121">
                  <c:v>43890</c:v>
                </c:pt>
                <c:pt idx="122">
                  <c:v>43890</c:v>
                </c:pt>
                <c:pt idx="123">
                  <c:v>43891</c:v>
                </c:pt>
                <c:pt idx="124">
                  <c:v>43891</c:v>
                </c:pt>
                <c:pt idx="125">
                  <c:v>43892</c:v>
                </c:pt>
                <c:pt idx="126">
                  <c:v>43892</c:v>
                </c:pt>
                <c:pt idx="127">
                  <c:v>43893</c:v>
                </c:pt>
                <c:pt idx="128">
                  <c:v>43893</c:v>
                </c:pt>
                <c:pt idx="129">
                  <c:v>43894</c:v>
                </c:pt>
                <c:pt idx="130">
                  <c:v>43894</c:v>
                </c:pt>
                <c:pt idx="131">
                  <c:v>43895</c:v>
                </c:pt>
                <c:pt idx="132">
                  <c:v>43895</c:v>
                </c:pt>
                <c:pt idx="133">
                  <c:v>43896</c:v>
                </c:pt>
                <c:pt idx="134">
                  <c:v>43896</c:v>
                </c:pt>
                <c:pt idx="135">
                  <c:v>43897</c:v>
                </c:pt>
                <c:pt idx="136">
                  <c:v>43897</c:v>
                </c:pt>
                <c:pt idx="137">
                  <c:v>43898</c:v>
                </c:pt>
                <c:pt idx="138">
                  <c:v>43898</c:v>
                </c:pt>
                <c:pt idx="139">
                  <c:v>43899</c:v>
                </c:pt>
                <c:pt idx="140">
                  <c:v>43899</c:v>
                </c:pt>
                <c:pt idx="141">
                  <c:v>43900</c:v>
                </c:pt>
                <c:pt idx="142">
                  <c:v>43900</c:v>
                </c:pt>
                <c:pt idx="143">
                  <c:v>43901</c:v>
                </c:pt>
                <c:pt idx="144">
                  <c:v>43901</c:v>
                </c:pt>
                <c:pt idx="145">
                  <c:v>43902</c:v>
                </c:pt>
                <c:pt idx="146">
                  <c:v>43902</c:v>
                </c:pt>
                <c:pt idx="147">
                  <c:v>43903</c:v>
                </c:pt>
                <c:pt idx="148">
                  <c:v>43903</c:v>
                </c:pt>
                <c:pt idx="149">
                  <c:v>43904</c:v>
                </c:pt>
                <c:pt idx="150">
                  <c:v>43904</c:v>
                </c:pt>
                <c:pt idx="151">
                  <c:v>43905</c:v>
                </c:pt>
                <c:pt idx="152">
                  <c:v>43905</c:v>
                </c:pt>
                <c:pt idx="153">
                  <c:v>43906</c:v>
                </c:pt>
                <c:pt idx="154">
                  <c:v>43906</c:v>
                </c:pt>
                <c:pt idx="155">
                  <c:v>43907</c:v>
                </c:pt>
                <c:pt idx="156">
                  <c:v>43907</c:v>
                </c:pt>
                <c:pt idx="157">
                  <c:v>43908</c:v>
                </c:pt>
                <c:pt idx="158">
                  <c:v>43908</c:v>
                </c:pt>
                <c:pt idx="159">
                  <c:v>43909</c:v>
                </c:pt>
                <c:pt idx="160">
                  <c:v>43909</c:v>
                </c:pt>
                <c:pt idx="161">
                  <c:v>43910</c:v>
                </c:pt>
                <c:pt idx="162">
                  <c:v>43910</c:v>
                </c:pt>
                <c:pt idx="163">
                  <c:v>43911</c:v>
                </c:pt>
                <c:pt idx="164">
                  <c:v>43911</c:v>
                </c:pt>
                <c:pt idx="165">
                  <c:v>43912</c:v>
                </c:pt>
                <c:pt idx="166">
                  <c:v>43912</c:v>
                </c:pt>
                <c:pt idx="167">
                  <c:v>43913</c:v>
                </c:pt>
                <c:pt idx="168">
                  <c:v>43913</c:v>
                </c:pt>
                <c:pt idx="169">
                  <c:v>43914</c:v>
                </c:pt>
                <c:pt idx="170">
                  <c:v>43914</c:v>
                </c:pt>
                <c:pt idx="171">
                  <c:v>43915</c:v>
                </c:pt>
                <c:pt idx="172">
                  <c:v>43915</c:v>
                </c:pt>
                <c:pt idx="173">
                  <c:v>43916</c:v>
                </c:pt>
                <c:pt idx="174">
                  <c:v>43916</c:v>
                </c:pt>
                <c:pt idx="175">
                  <c:v>43917</c:v>
                </c:pt>
                <c:pt idx="176">
                  <c:v>43917</c:v>
                </c:pt>
                <c:pt idx="177">
                  <c:v>43918</c:v>
                </c:pt>
                <c:pt idx="178">
                  <c:v>43918</c:v>
                </c:pt>
                <c:pt idx="179">
                  <c:v>43919</c:v>
                </c:pt>
                <c:pt idx="180">
                  <c:v>43919</c:v>
                </c:pt>
                <c:pt idx="181">
                  <c:v>43920</c:v>
                </c:pt>
                <c:pt idx="182">
                  <c:v>43920</c:v>
                </c:pt>
                <c:pt idx="183">
                  <c:v>43921</c:v>
                </c:pt>
                <c:pt idx="184">
                  <c:v>43921</c:v>
                </c:pt>
                <c:pt idx="185">
                  <c:v>43922</c:v>
                </c:pt>
                <c:pt idx="186">
                  <c:v>43922</c:v>
                </c:pt>
                <c:pt idx="187">
                  <c:v>43923</c:v>
                </c:pt>
                <c:pt idx="188">
                  <c:v>43923</c:v>
                </c:pt>
                <c:pt idx="189">
                  <c:v>43924</c:v>
                </c:pt>
                <c:pt idx="190">
                  <c:v>43924</c:v>
                </c:pt>
                <c:pt idx="191">
                  <c:v>43925</c:v>
                </c:pt>
                <c:pt idx="192">
                  <c:v>43925</c:v>
                </c:pt>
                <c:pt idx="193">
                  <c:v>43926</c:v>
                </c:pt>
                <c:pt idx="194">
                  <c:v>43926</c:v>
                </c:pt>
                <c:pt idx="195">
                  <c:v>43927</c:v>
                </c:pt>
                <c:pt idx="196">
                  <c:v>43927</c:v>
                </c:pt>
                <c:pt idx="197">
                  <c:v>43928</c:v>
                </c:pt>
                <c:pt idx="198">
                  <c:v>43928</c:v>
                </c:pt>
                <c:pt idx="199">
                  <c:v>43929</c:v>
                </c:pt>
                <c:pt idx="200">
                  <c:v>43929</c:v>
                </c:pt>
                <c:pt idx="201">
                  <c:v>43930</c:v>
                </c:pt>
                <c:pt idx="202">
                  <c:v>43930</c:v>
                </c:pt>
                <c:pt idx="203">
                  <c:v>43931</c:v>
                </c:pt>
                <c:pt idx="204">
                  <c:v>43931</c:v>
                </c:pt>
                <c:pt idx="205">
                  <c:v>43932</c:v>
                </c:pt>
                <c:pt idx="206">
                  <c:v>43932</c:v>
                </c:pt>
                <c:pt idx="207">
                  <c:v>43933</c:v>
                </c:pt>
                <c:pt idx="208">
                  <c:v>43933</c:v>
                </c:pt>
                <c:pt idx="209">
                  <c:v>43934</c:v>
                </c:pt>
                <c:pt idx="210">
                  <c:v>43934</c:v>
                </c:pt>
                <c:pt idx="211">
                  <c:v>43935</c:v>
                </c:pt>
                <c:pt idx="212">
                  <c:v>43935</c:v>
                </c:pt>
                <c:pt idx="213">
                  <c:v>43936</c:v>
                </c:pt>
                <c:pt idx="214">
                  <c:v>43936</c:v>
                </c:pt>
                <c:pt idx="215">
                  <c:v>43937</c:v>
                </c:pt>
                <c:pt idx="216">
                  <c:v>43937</c:v>
                </c:pt>
                <c:pt idx="217">
                  <c:v>43938</c:v>
                </c:pt>
                <c:pt idx="218">
                  <c:v>43938</c:v>
                </c:pt>
                <c:pt idx="219">
                  <c:v>43939</c:v>
                </c:pt>
                <c:pt idx="220">
                  <c:v>43939</c:v>
                </c:pt>
                <c:pt idx="221">
                  <c:v>43940</c:v>
                </c:pt>
                <c:pt idx="222">
                  <c:v>43940</c:v>
                </c:pt>
                <c:pt idx="223">
                  <c:v>43941</c:v>
                </c:pt>
                <c:pt idx="224">
                  <c:v>43941</c:v>
                </c:pt>
                <c:pt idx="225">
                  <c:v>43942</c:v>
                </c:pt>
                <c:pt idx="226">
                  <c:v>43942</c:v>
                </c:pt>
                <c:pt idx="227">
                  <c:v>43943</c:v>
                </c:pt>
                <c:pt idx="228">
                  <c:v>43943</c:v>
                </c:pt>
                <c:pt idx="229">
                  <c:v>43944</c:v>
                </c:pt>
                <c:pt idx="230">
                  <c:v>43944</c:v>
                </c:pt>
                <c:pt idx="231">
                  <c:v>43945</c:v>
                </c:pt>
                <c:pt idx="232">
                  <c:v>43945</c:v>
                </c:pt>
                <c:pt idx="233">
                  <c:v>43946</c:v>
                </c:pt>
                <c:pt idx="234">
                  <c:v>43946</c:v>
                </c:pt>
                <c:pt idx="235">
                  <c:v>43947</c:v>
                </c:pt>
                <c:pt idx="236">
                  <c:v>43947</c:v>
                </c:pt>
                <c:pt idx="237">
                  <c:v>43948</c:v>
                </c:pt>
                <c:pt idx="238">
                  <c:v>43948</c:v>
                </c:pt>
                <c:pt idx="239">
                  <c:v>43949</c:v>
                </c:pt>
                <c:pt idx="240">
                  <c:v>43949</c:v>
                </c:pt>
                <c:pt idx="241">
                  <c:v>43950</c:v>
                </c:pt>
                <c:pt idx="242">
                  <c:v>43950</c:v>
                </c:pt>
                <c:pt idx="243">
                  <c:v>43951</c:v>
                </c:pt>
                <c:pt idx="244">
                  <c:v>43951</c:v>
                </c:pt>
                <c:pt idx="245">
                  <c:v>43952</c:v>
                </c:pt>
                <c:pt idx="246">
                  <c:v>43952</c:v>
                </c:pt>
                <c:pt idx="247">
                  <c:v>43953</c:v>
                </c:pt>
                <c:pt idx="248">
                  <c:v>43953</c:v>
                </c:pt>
                <c:pt idx="249">
                  <c:v>43954</c:v>
                </c:pt>
                <c:pt idx="250">
                  <c:v>43954</c:v>
                </c:pt>
                <c:pt idx="251">
                  <c:v>43955</c:v>
                </c:pt>
                <c:pt idx="252">
                  <c:v>43955</c:v>
                </c:pt>
                <c:pt idx="253">
                  <c:v>43956</c:v>
                </c:pt>
                <c:pt idx="254">
                  <c:v>43956</c:v>
                </c:pt>
                <c:pt idx="255">
                  <c:v>43957</c:v>
                </c:pt>
                <c:pt idx="256">
                  <c:v>43957</c:v>
                </c:pt>
                <c:pt idx="257">
                  <c:v>43958</c:v>
                </c:pt>
                <c:pt idx="258">
                  <c:v>43958</c:v>
                </c:pt>
                <c:pt idx="259">
                  <c:v>43959</c:v>
                </c:pt>
                <c:pt idx="260">
                  <c:v>43959</c:v>
                </c:pt>
                <c:pt idx="261">
                  <c:v>43960</c:v>
                </c:pt>
                <c:pt idx="262">
                  <c:v>43960</c:v>
                </c:pt>
                <c:pt idx="263">
                  <c:v>43961</c:v>
                </c:pt>
                <c:pt idx="264">
                  <c:v>43961</c:v>
                </c:pt>
                <c:pt idx="265">
                  <c:v>43962</c:v>
                </c:pt>
                <c:pt idx="266">
                  <c:v>43962</c:v>
                </c:pt>
                <c:pt idx="267">
                  <c:v>43963</c:v>
                </c:pt>
                <c:pt idx="268">
                  <c:v>43963</c:v>
                </c:pt>
                <c:pt idx="269">
                  <c:v>43964</c:v>
                </c:pt>
                <c:pt idx="270">
                  <c:v>43964</c:v>
                </c:pt>
                <c:pt idx="271">
                  <c:v>43965</c:v>
                </c:pt>
                <c:pt idx="272">
                  <c:v>43965</c:v>
                </c:pt>
                <c:pt idx="273">
                  <c:v>43966</c:v>
                </c:pt>
                <c:pt idx="274">
                  <c:v>43966</c:v>
                </c:pt>
                <c:pt idx="275">
                  <c:v>43967</c:v>
                </c:pt>
                <c:pt idx="276">
                  <c:v>43967</c:v>
                </c:pt>
                <c:pt idx="277">
                  <c:v>43968</c:v>
                </c:pt>
                <c:pt idx="278">
                  <c:v>43968</c:v>
                </c:pt>
                <c:pt idx="279">
                  <c:v>43969</c:v>
                </c:pt>
                <c:pt idx="280">
                  <c:v>43969</c:v>
                </c:pt>
                <c:pt idx="281">
                  <c:v>43970</c:v>
                </c:pt>
                <c:pt idx="282">
                  <c:v>43970</c:v>
                </c:pt>
                <c:pt idx="283">
                  <c:v>43971</c:v>
                </c:pt>
                <c:pt idx="284">
                  <c:v>43971</c:v>
                </c:pt>
                <c:pt idx="285">
                  <c:v>43972</c:v>
                </c:pt>
                <c:pt idx="286">
                  <c:v>43972</c:v>
                </c:pt>
                <c:pt idx="287">
                  <c:v>43973</c:v>
                </c:pt>
                <c:pt idx="288">
                  <c:v>43973</c:v>
                </c:pt>
                <c:pt idx="289">
                  <c:v>43974</c:v>
                </c:pt>
                <c:pt idx="290">
                  <c:v>43974</c:v>
                </c:pt>
                <c:pt idx="291">
                  <c:v>43975</c:v>
                </c:pt>
                <c:pt idx="292">
                  <c:v>43975</c:v>
                </c:pt>
                <c:pt idx="293">
                  <c:v>43976</c:v>
                </c:pt>
                <c:pt idx="294">
                  <c:v>43976</c:v>
                </c:pt>
                <c:pt idx="295">
                  <c:v>43977</c:v>
                </c:pt>
                <c:pt idx="296">
                  <c:v>43977</c:v>
                </c:pt>
                <c:pt idx="297">
                  <c:v>43978</c:v>
                </c:pt>
                <c:pt idx="298">
                  <c:v>43978</c:v>
                </c:pt>
                <c:pt idx="299">
                  <c:v>43979</c:v>
                </c:pt>
                <c:pt idx="300">
                  <c:v>43979</c:v>
                </c:pt>
                <c:pt idx="301">
                  <c:v>43980</c:v>
                </c:pt>
                <c:pt idx="302">
                  <c:v>43980</c:v>
                </c:pt>
                <c:pt idx="303">
                  <c:v>43981</c:v>
                </c:pt>
                <c:pt idx="304">
                  <c:v>43981</c:v>
                </c:pt>
                <c:pt idx="305">
                  <c:v>43982</c:v>
                </c:pt>
                <c:pt idx="306">
                  <c:v>43982</c:v>
                </c:pt>
                <c:pt idx="307">
                  <c:v>43983</c:v>
                </c:pt>
                <c:pt idx="308">
                  <c:v>43983</c:v>
                </c:pt>
                <c:pt idx="309">
                  <c:v>43984</c:v>
                </c:pt>
                <c:pt idx="310">
                  <c:v>43984</c:v>
                </c:pt>
                <c:pt idx="311">
                  <c:v>43985</c:v>
                </c:pt>
                <c:pt idx="312">
                  <c:v>43985</c:v>
                </c:pt>
                <c:pt idx="313">
                  <c:v>43986</c:v>
                </c:pt>
                <c:pt idx="314">
                  <c:v>43986</c:v>
                </c:pt>
                <c:pt idx="315">
                  <c:v>43987</c:v>
                </c:pt>
                <c:pt idx="316">
                  <c:v>43987</c:v>
                </c:pt>
                <c:pt idx="317">
                  <c:v>43988</c:v>
                </c:pt>
                <c:pt idx="318">
                  <c:v>43988</c:v>
                </c:pt>
                <c:pt idx="319">
                  <c:v>43989</c:v>
                </c:pt>
                <c:pt idx="320">
                  <c:v>43989</c:v>
                </c:pt>
                <c:pt idx="321">
                  <c:v>43990</c:v>
                </c:pt>
                <c:pt idx="322">
                  <c:v>43990</c:v>
                </c:pt>
                <c:pt idx="323">
                  <c:v>43991</c:v>
                </c:pt>
                <c:pt idx="324">
                  <c:v>43991</c:v>
                </c:pt>
                <c:pt idx="325">
                  <c:v>43992</c:v>
                </c:pt>
                <c:pt idx="326">
                  <c:v>43992</c:v>
                </c:pt>
                <c:pt idx="327">
                  <c:v>43993</c:v>
                </c:pt>
                <c:pt idx="328">
                  <c:v>43993</c:v>
                </c:pt>
                <c:pt idx="329">
                  <c:v>43994</c:v>
                </c:pt>
                <c:pt idx="330">
                  <c:v>43994</c:v>
                </c:pt>
                <c:pt idx="331">
                  <c:v>43995</c:v>
                </c:pt>
                <c:pt idx="332">
                  <c:v>43995</c:v>
                </c:pt>
                <c:pt idx="333">
                  <c:v>43996</c:v>
                </c:pt>
                <c:pt idx="334">
                  <c:v>43996</c:v>
                </c:pt>
                <c:pt idx="335">
                  <c:v>43997</c:v>
                </c:pt>
                <c:pt idx="336">
                  <c:v>43997</c:v>
                </c:pt>
                <c:pt idx="337">
                  <c:v>43998</c:v>
                </c:pt>
                <c:pt idx="338">
                  <c:v>43998</c:v>
                </c:pt>
                <c:pt idx="339">
                  <c:v>43999</c:v>
                </c:pt>
                <c:pt idx="340">
                  <c:v>43999</c:v>
                </c:pt>
                <c:pt idx="341">
                  <c:v>44000</c:v>
                </c:pt>
                <c:pt idx="342">
                  <c:v>44000</c:v>
                </c:pt>
                <c:pt idx="343">
                  <c:v>44001</c:v>
                </c:pt>
                <c:pt idx="344">
                  <c:v>44001</c:v>
                </c:pt>
                <c:pt idx="345">
                  <c:v>44002</c:v>
                </c:pt>
                <c:pt idx="346">
                  <c:v>44002</c:v>
                </c:pt>
                <c:pt idx="347">
                  <c:v>44003</c:v>
                </c:pt>
                <c:pt idx="348">
                  <c:v>44003</c:v>
                </c:pt>
                <c:pt idx="349">
                  <c:v>44004</c:v>
                </c:pt>
                <c:pt idx="350">
                  <c:v>44004</c:v>
                </c:pt>
                <c:pt idx="351">
                  <c:v>44005</c:v>
                </c:pt>
                <c:pt idx="352">
                  <c:v>44005</c:v>
                </c:pt>
                <c:pt idx="353">
                  <c:v>44006</c:v>
                </c:pt>
                <c:pt idx="354">
                  <c:v>44006</c:v>
                </c:pt>
                <c:pt idx="355">
                  <c:v>44007</c:v>
                </c:pt>
                <c:pt idx="356">
                  <c:v>44007</c:v>
                </c:pt>
                <c:pt idx="357">
                  <c:v>44008</c:v>
                </c:pt>
                <c:pt idx="358">
                  <c:v>44008</c:v>
                </c:pt>
                <c:pt idx="359">
                  <c:v>44009</c:v>
                </c:pt>
                <c:pt idx="360">
                  <c:v>44009</c:v>
                </c:pt>
                <c:pt idx="361">
                  <c:v>44010</c:v>
                </c:pt>
                <c:pt idx="362">
                  <c:v>44010</c:v>
                </c:pt>
                <c:pt idx="363">
                  <c:v>44011</c:v>
                </c:pt>
                <c:pt idx="364">
                  <c:v>44011</c:v>
                </c:pt>
                <c:pt idx="365">
                  <c:v>44012</c:v>
                </c:pt>
                <c:pt idx="366">
                  <c:v>44012</c:v>
                </c:pt>
                <c:pt idx="367">
                  <c:v>44013</c:v>
                </c:pt>
                <c:pt idx="368">
                  <c:v>44013</c:v>
                </c:pt>
                <c:pt idx="369">
                  <c:v>44014</c:v>
                </c:pt>
                <c:pt idx="370">
                  <c:v>44014</c:v>
                </c:pt>
                <c:pt idx="371">
                  <c:v>44015</c:v>
                </c:pt>
                <c:pt idx="372">
                  <c:v>44015</c:v>
                </c:pt>
                <c:pt idx="373">
                  <c:v>44016</c:v>
                </c:pt>
                <c:pt idx="374">
                  <c:v>44016</c:v>
                </c:pt>
                <c:pt idx="375">
                  <c:v>44017</c:v>
                </c:pt>
                <c:pt idx="376">
                  <c:v>44017</c:v>
                </c:pt>
                <c:pt idx="377">
                  <c:v>44018</c:v>
                </c:pt>
                <c:pt idx="378">
                  <c:v>44018</c:v>
                </c:pt>
                <c:pt idx="379">
                  <c:v>44019</c:v>
                </c:pt>
                <c:pt idx="380">
                  <c:v>44019</c:v>
                </c:pt>
                <c:pt idx="381">
                  <c:v>44020</c:v>
                </c:pt>
                <c:pt idx="382">
                  <c:v>44020</c:v>
                </c:pt>
                <c:pt idx="383">
                  <c:v>44021</c:v>
                </c:pt>
                <c:pt idx="384">
                  <c:v>44021</c:v>
                </c:pt>
                <c:pt idx="385">
                  <c:v>44022</c:v>
                </c:pt>
                <c:pt idx="386">
                  <c:v>44022</c:v>
                </c:pt>
                <c:pt idx="387">
                  <c:v>44023</c:v>
                </c:pt>
                <c:pt idx="388">
                  <c:v>44023</c:v>
                </c:pt>
                <c:pt idx="389">
                  <c:v>44024</c:v>
                </c:pt>
                <c:pt idx="390">
                  <c:v>44024</c:v>
                </c:pt>
                <c:pt idx="391">
                  <c:v>44025</c:v>
                </c:pt>
                <c:pt idx="392">
                  <c:v>44025</c:v>
                </c:pt>
                <c:pt idx="393">
                  <c:v>44026</c:v>
                </c:pt>
                <c:pt idx="394">
                  <c:v>44026</c:v>
                </c:pt>
                <c:pt idx="395">
                  <c:v>44027</c:v>
                </c:pt>
                <c:pt idx="396">
                  <c:v>44027</c:v>
                </c:pt>
                <c:pt idx="397">
                  <c:v>44028</c:v>
                </c:pt>
                <c:pt idx="398">
                  <c:v>44028</c:v>
                </c:pt>
                <c:pt idx="399">
                  <c:v>44029</c:v>
                </c:pt>
                <c:pt idx="400">
                  <c:v>44029</c:v>
                </c:pt>
                <c:pt idx="401">
                  <c:v>44030</c:v>
                </c:pt>
                <c:pt idx="402">
                  <c:v>44030</c:v>
                </c:pt>
                <c:pt idx="403">
                  <c:v>44031</c:v>
                </c:pt>
                <c:pt idx="404">
                  <c:v>44031</c:v>
                </c:pt>
                <c:pt idx="405">
                  <c:v>44032</c:v>
                </c:pt>
                <c:pt idx="406">
                  <c:v>44032</c:v>
                </c:pt>
                <c:pt idx="407">
                  <c:v>44033</c:v>
                </c:pt>
                <c:pt idx="408">
                  <c:v>44033</c:v>
                </c:pt>
                <c:pt idx="409">
                  <c:v>44034</c:v>
                </c:pt>
                <c:pt idx="410">
                  <c:v>44034</c:v>
                </c:pt>
                <c:pt idx="411">
                  <c:v>44035</c:v>
                </c:pt>
                <c:pt idx="412">
                  <c:v>44035</c:v>
                </c:pt>
                <c:pt idx="413">
                  <c:v>44036</c:v>
                </c:pt>
                <c:pt idx="414">
                  <c:v>44036</c:v>
                </c:pt>
                <c:pt idx="415">
                  <c:v>44037</c:v>
                </c:pt>
                <c:pt idx="416">
                  <c:v>44037</c:v>
                </c:pt>
                <c:pt idx="417">
                  <c:v>44038</c:v>
                </c:pt>
                <c:pt idx="418">
                  <c:v>44038</c:v>
                </c:pt>
                <c:pt idx="419">
                  <c:v>44039</c:v>
                </c:pt>
                <c:pt idx="420">
                  <c:v>44039</c:v>
                </c:pt>
                <c:pt idx="421">
                  <c:v>44040</c:v>
                </c:pt>
                <c:pt idx="422">
                  <c:v>44040</c:v>
                </c:pt>
                <c:pt idx="423">
                  <c:v>44041</c:v>
                </c:pt>
                <c:pt idx="424">
                  <c:v>44041</c:v>
                </c:pt>
                <c:pt idx="425">
                  <c:v>44042</c:v>
                </c:pt>
                <c:pt idx="426">
                  <c:v>44042</c:v>
                </c:pt>
                <c:pt idx="427">
                  <c:v>44043</c:v>
                </c:pt>
                <c:pt idx="428">
                  <c:v>44043</c:v>
                </c:pt>
                <c:pt idx="429">
                  <c:v>44044</c:v>
                </c:pt>
                <c:pt idx="430">
                  <c:v>44044</c:v>
                </c:pt>
                <c:pt idx="431">
                  <c:v>44045</c:v>
                </c:pt>
                <c:pt idx="432">
                  <c:v>44045</c:v>
                </c:pt>
                <c:pt idx="433">
                  <c:v>44046</c:v>
                </c:pt>
                <c:pt idx="434">
                  <c:v>44046</c:v>
                </c:pt>
                <c:pt idx="435">
                  <c:v>44047</c:v>
                </c:pt>
                <c:pt idx="436">
                  <c:v>44047</c:v>
                </c:pt>
                <c:pt idx="437">
                  <c:v>44048</c:v>
                </c:pt>
                <c:pt idx="438">
                  <c:v>44048</c:v>
                </c:pt>
                <c:pt idx="439">
                  <c:v>44049</c:v>
                </c:pt>
                <c:pt idx="440">
                  <c:v>44049</c:v>
                </c:pt>
                <c:pt idx="441">
                  <c:v>44050</c:v>
                </c:pt>
                <c:pt idx="442">
                  <c:v>44050</c:v>
                </c:pt>
                <c:pt idx="443">
                  <c:v>44051</c:v>
                </c:pt>
                <c:pt idx="444">
                  <c:v>44051</c:v>
                </c:pt>
                <c:pt idx="445">
                  <c:v>44052</c:v>
                </c:pt>
                <c:pt idx="446">
                  <c:v>44052</c:v>
                </c:pt>
                <c:pt idx="447">
                  <c:v>44053</c:v>
                </c:pt>
                <c:pt idx="448">
                  <c:v>44053</c:v>
                </c:pt>
                <c:pt idx="449">
                  <c:v>44054</c:v>
                </c:pt>
                <c:pt idx="450">
                  <c:v>44054</c:v>
                </c:pt>
                <c:pt idx="451">
                  <c:v>44055</c:v>
                </c:pt>
                <c:pt idx="452">
                  <c:v>44055</c:v>
                </c:pt>
                <c:pt idx="453">
                  <c:v>44056</c:v>
                </c:pt>
                <c:pt idx="454">
                  <c:v>44056</c:v>
                </c:pt>
                <c:pt idx="455">
                  <c:v>44057</c:v>
                </c:pt>
                <c:pt idx="456">
                  <c:v>44057</c:v>
                </c:pt>
                <c:pt idx="457">
                  <c:v>44058</c:v>
                </c:pt>
                <c:pt idx="458">
                  <c:v>44058</c:v>
                </c:pt>
                <c:pt idx="459">
                  <c:v>44059</c:v>
                </c:pt>
                <c:pt idx="460">
                  <c:v>44059</c:v>
                </c:pt>
                <c:pt idx="461">
                  <c:v>44060</c:v>
                </c:pt>
                <c:pt idx="462">
                  <c:v>44060</c:v>
                </c:pt>
                <c:pt idx="463">
                  <c:v>44061</c:v>
                </c:pt>
                <c:pt idx="464">
                  <c:v>44061</c:v>
                </c:pt>
                <c:pt idx="465">
                  <c:v>44062</c:v>
                </c:pt>
                <c:pt idx="466">
                  <c:v>44062</c:v>
                </c:pt>
                <c:pt idx="467">
                  <c:v>44063</c:v>
                </c:pt>
                <c:pt idx="468">
                  <c:v>44063</c:v>
                </c:pt>
                <c:pt idx="469">
                  <c:v>44064</c:v>
                </c:pt>
                <c:pt idx="470">
                  <c:v>44064</c:v>
                </c:pt>
                <c:pt idx="471">
                  <c:v>44065</c:v>
                </c:pt>
                <c:pt idx="472">
                  <c:v>44065</c:v>
                </c:pt>
                <c:pt idx="473">
                  <c:v>44066</c:v>
                </c:pt>
                <c:pt idx="474">
                  <c:v>44066</c:v>
                </c:pt>
                <c:pt idx="475">
                  <c:v>44067</c:v>
                </c:pt>
                <c:pt idx="476">
                  <c:v>44067</c:v>
                </c:pt>
                <c:pt idx="477">
                  <c:v>44068</c:v>
                </c:pt>
                <c:pt idx="478">
                  <c:v>44068</c:v>
                </c:pt>
                <c:pt idx="479">
                  <c:v>44069</c:v>
                </c:pt>
                <c:pt idx="480">
                  <c:v>44069</c:v>
                </c:pt>
                <c:pt idx="481">
                  <c:v>44070</c:v>
                </c:pt>
                <c:pt idx="482">
                  <c:v>44070</c:v>
                </c:pt>
                <c:pt idx="483">
                  <c:v>44071</c:v>
                </c:pt>
                <c:pt idx="484">
                  <c:v>44071</c:v>
                </c:pt>
                <c:pt idx="485">
                  <c:v>44072</c:v>
                </c:pt>
                <c:pt idx="486">
                  <c:v>44072</c:v>
                </c:pt>
                <c:pt idx="487">
                  <c:v>44073</c:v>
                </c:pt>
                <c:pt idx="488">
                  <c:v>44073</c:v>
                </c:pt>
                <c:pt idx="489">
                  <c:v>44074</c:v>
                </c:pt>
                <c:pt idx="490">
                  <c:v>44074</c:v>
                </c:pt>
                <c:pt idx="491">
                  <c:v>44075</c:v>
                </c:pt>
                <c:pt idx="492">
                  <c:v>44075</c:v>
                </c:pt>
                <c:pt idx="493">
                  <c:v>44076</c:v>
                </c:pt>
                <c:pt idx="494">
                  <c:v>44076</c:v>
                </c:pt>
                <c:pt idx="495">
                  <c:v>44077</c:v>
                </c:pt>
                <c:pt idx="496">
                  <c:v>44077</c:v>
                </c:pt>
                <c:pt idx="497">
                  <c:v>44078</c:v>
                </c:pt>
                <c:pt idx="498">
                  <c:v>44078</c:v>
                </c:pt>
                <c:pt idx="499">
                  <c:v>44079</c:v>
                </c:pt>
                <c:pt idx="500">
                  <c:v>44079</c:v>
                </c:pt>
                <c:pt idx="501">
                  <c:v>44080</c:v>
                </c:pt>
                <c:pt idx="502">
                  <c:v>44080</c:v>
                </c:pt>
                <c:pt idx="503">
                  <c:v>44081</c:v>
                </c:pt>
                <c:pt idx="504">
                  <c:v>44081</c:v>
                </c:pt>
                <c:pt idx="505">
                  <c:v>44082</c:v>
                </c:pt>
                <c:pt idx="506">
                  <c:v>44082</c:v>
                </c:pt>
                <c:pt idx="507">
                  <c:v>44083</c:v>
                </c:pt>
                <c:pt idx="508">
                  <c:v>44083</c:v>
                </c:pt>
                <c:pt idx="509">
                  <c:v>44084</c:v>
                </c:pt>
                <c:pt idx="510">
                  <c:v>44084</c:v>
                </c:pt>
                <c:pt idx="511">
                  <c:v>44085</c:v>
                </c:pt>
                <c:pt idx="512">
                  <c:v>44085</c:v>
                </c:pt>
                <c:pt idx="513">
                  <c:v>44086</c:v>
                </c:pt>
                <c:pt idx="514">
                  <c:v>44086</c:v>
                </c:pt>
                <c:pt idx="515">
                  <c:v>44087</c:v>
                </c:pt>
                <c:pt idx="516">
                  <c:v>44087</c:v>
                </c:pt>
                <c:pt idx="517">
                  <c:v>44088</c:v>
                </c:pt>
                <c:pt idx="518">
                  <c:v>44088</c:v>
                </c:pt>
                <c:pt idx="519">
                  <c:v>44089</c:v>
                </c:pt>
                <c:pt idx="520">
                  <c:v>44089</c:v>
                </c:pt>
                <c:pt idx="521">
                  <c:v>44090</c:v>
                </c:pt>
                <c:pt idx="522">
                  <c:v>44090</c:v>
                </c:pt>
                <c:pt idx="523">
                  <c:v>44091</c:v>
                </c:pt>
                <c:pt idx="524">
                  <c:v>44091</c:v>
                </c:pt>
                <c:pt idx="525">
                  <c:v>44092</c:v>
                </c:pt>
                <c:pt idx="526">
                  <c:v>44092</c:v>
                </c:pt>
                <c:pt idx="527">
                  <c:v>44093</c:v>
                </c:pt>
                <c:pt idx="528">
                  <c:v>44093</c:v>
                </c:pt>
                <c:pt idx="529">
                  <c:v>44094</c:v>
                </c:pt>
                <c:pt idx="530">
                  <c:v>44094</c:v>
                </c:pt>
                <c:pt idx="531">
                  <c:v>44095</c:v>
                </c:pt>
                <c:pt idx="532">
                  <c:v>44095</c:v>
                </c:pt>
                <c:pt idx="533">
                  <c:v>44096</c:v>
                </c:pt>
                <c:pt idx="534">
                  <c:v>44096</c:v>
                </c:pt>
                <c:pt idx="535">
                  <c:v>44097</c:v>
                </c:pt>
                <c:pt idx="536">
                  <c:v>44097</c:v>
                </c:pt>
                <c:pt idx="537">
                  <c:v>44098</c:v>
                </c:pt>
                <c:pt idx="538">
                  <c:v>44098</c:v>
                </c:pt>
                <c:pt idx="539">
                  <c:v>44099</c:v>
                </c:pt>
                <c:pt idx="540">
                  <c:v>44099</c:v>
                </c:pt>
                <c:pt idx="541">
                  <c:v>44100</c:v>
                </c:pt>
                <c:pt idx="542">
                  <c:v>44100</c:v>
                </c:pt>
                <c:pt idx="543">
                  <c:v>44101</c:v>
                </c:pt>
                <c:pt idx="544">
                  <c:v>44101</c:v>
                </c:pt>
                <c:pt idx="545">
                  <c:v>44102</c:v>
                </c:pt>
                <c:pt idx="546">
                  <c:v>44102</c:v>
                </c:pt>
                <c:pt idx="547">
                  <c:v>44103</c:v>
                </c:pt>
                <c:pt idx="548">
                  <c:v>44103</c:v>
                </c:pt>
                <c:pt idx="549">
                  <c:v>44104</c:v>
                </c:pt>
                <c:pt idx="550">
                  <c:v>44104</c:v>
                </c:pt>
                <c:pt idx="551">
                  <c:v>44105</c:v>
                </c:pt>
                <c:pt idx="552">
                  <c:v>44105</c:v>
                </c:pt>
                <c:pt idx="553">
                  <c:v>44106</c:v>
                </c:pt>
                <c:pt idx="554">
                  <c:v>44106</c:v>
                </c:pt>
                <c:pt idx="555">
                  <c:v>44107</c:v>
                </c:pt>
                <c:pt idx="556">
                  <c:v>44107</c:v>
                </c:pt>
                <c:pt idx="557">
                  <c:v>44108</c:v>
                </c:pt>
                <c:pt idx="558">
                  <c:v>44108</c:v>
                </c:pt>
                <c:pt idx="559">
                  <c:v>44109</c:v>
                </c:pt>
                <c:pt idx="560">
                  <c:v>44109</c:v>
                </c:pt>
                <c:pt idx="561">
                  <c:v>44110</c:v>
                </c:pt>
                <c:pt idx="562">
                  <c:v>44110</c:v>
                </c:pt>
                <c:pt idx="563">
                  <c:v>44111</c:v>
                </c:pt>
                <c:pt idx="564">
                  <c:v>44111</c:v>
                </c:pt>
                <c:pt idx="565">
                  <c:v>44112</c:v>
                </c:pt>
                <c:pt idx="566">
                  <c:v>44112</c:v>
                </c:pt>
                <c:pt idx="567">
                  <c:v>44113</c:v>
                </c:pt>
                <c:pt idx="568">
                  <c:v>44113</c:v>
                </c:pt>
                <c:pt idx="569">
                  <c:v>44114</c:v>
                </c:pt>
                <c:pt idx="570">
                  <c:v>44114</c:v>
                </c:pt>
                <c:pt idx="571">
                  <c:v>44115</c:v>
                </c:pt>
                <c:pt idx="572">
                  <c:v>44115</c:v>
                </c:pt>
                <c:pt idx="573">
                  <c:v>44116</c:v>
                </c:pt>
                <c:pt idx="574">
                  <c:v>44116</c:v>
                </c:pt>
                <c:pt idx="575">
                  <c:v>44117</c:v>
                </c:pt>
                <c:pt idx="576">
                  <c:v>44117</c:v>
                </c:pt>
                <c:pt idx="577">
                  <c:v>44118</c:v>
                </c:pt>
                <c:pt idx="578">
                  <c:v>44118</c:v>
                </c:pt>
                <c:pt idx="579">
                  <c:v>44119</c:v>
                </c:pt>
                <c:pt idx="580">
                  <c:v>44119</c:v>
                </c:pt>
                <c:pt idx="581">
                  <c:v>44120</c:v>
                </c:pt>
                <c:pt idx="582">
                  <c:v>44120</c:v>
                </c:pt>
                <c:pt idx="583">
                  <c:v>44121</c:v>
                </c:pt>
                <c:pt idx="584">
                  <c:v>44121</c:v>
                </c:pt>
                <c:pt idx="585">
                  <c:v>44122</c:v>
                </c:pt>
                <c:pt idx="586">
                  <c:v>44122</c:v>
                </c:pt>
                <c:pt idx="587">
                  <c:v>44123</c:v>
                </c:pt>
                <c:pt idx="588">
                  <c:v>44123</c:v>
                </c:pt>
                <c:pt idx="589">
                  <c:v>44124</c:v>
                </c:pt>
                <c:pt idx="590">
                  <c:v>44124</c:v>
                </c:pt>
                <c:pt idx="591">
                  <c:v>44125</c:v>
                </c:pt>
                <c:pt idx="592">
                  <c:v>44125</c:v>
                </c:pt>
                <c:pt idx="593">
                  <c:v>44126</c:v>
                </c:pt>
                <c:pt idx="594">
                  <c:v>44126</c:v>
                </c:pt>
                <c:pt idx="595">
                  <c:v>44127</c:v>
                </c:pt>
                <c:pt idx="596">
                  <c:v>44127</c:v>
                </c:pt>
                <c:pt idx="597">
                  <c:v>44128</c:v>
                </c:pt>
                <c:pt idx="598">
                  <c:v>44128</c:v>
                </c:pt>
                <c:pt idx="599">
                  <c:v>44129</c:v>
                </c:pt>
                <c:pt idx="600">
                  <c:v>44129</c:v>
                </c:pt>
                <c:pt idx="601">
                  <c:v>44130</c:v>
                </c:pt>
                <c:pt idx="602">
                  <c:v>44130</c:v>
                </c:pt>
                <c:pt idx="603">
                  <c:v>44131</c:v>
                </c:pt>
                <c:pt idx="604">
                  <c:v>44131</c:v>
                </c:pt>
                <c:pt idx="605">
                  <c:v>44132</c:v>
                </c:pt>
                <c:pt idx="606">
                  <c:v>44132</c:v>
                </c:pt>
                <c:pt idx="607">
                  <c:v>44133</c:v>
                </c:pt>
                <c:pt idx="608">
                  <c:v>44133</c:v>
                </c:pt>
                <c:pt idx="609">
                  <c:v>44134</c:v>
                </c:pt>
                <c:pt idx="610">
                  <c:v>44134</c:v>
                </c:pt>
                <c:pt idx="611">
                  <c:v>44135</c:v>
                </c:pt>
                <c:pt idx="612">
                  <c:v>44135</c:v>
                </c:pt>
                <c:pt idx="613">
                  <c:v>44136</c:v>
                </c:pt>
                <c:pt idx="614">
                  <c:v>44136</c:v>
                </c:pt>
                <c:pt idx="615">
                  <c:v>44137</c:v>
                </c:pt>
                <c:pt idx="616">
                  <c:v>44137</c:v>
                </c:pt>
                <c:pt idx="617">
                  <c:v>44138</c:v>
                </c:pt>
                <c:pt idx="618">
                  <c:v>44138</c:v>
                </c:pt>
                <c:pt idx="619">
                  <c:v>44139</c:v>
                </c:pt>
                <c:pt idx="620">
                  <c:v>44139</c:v>
                </c:pt>
                <c:pt idx="621">
                  <c:v>44140</c:v>
                </c:pt>
                <c:pt idx="622">
                  <c:v>44140</c:v>
                </c:pt>
                <c:pt idx="623">
                  <c:v>44141</c:v>
                </c:pt>
                <c:pt idx="624">
                  <c:v>44141</c:v>
                </c:pt>
                <c:pt idx="625">
                  <c:v>44142</c:v>
                </c:pt>
                <c:pt idx="626">
                  <c:v>44142</c:v>
                </c:pt>
                <c:pt idx="627">
                  <c:v>44143</c:v>
                </c:pt>
                <c:pt idx="628">
                  <c:v>44143</c:v>
                </c:pt>
                <c:pt idx="629">
                  <c:v>44144</c:v>
                </c:pt>
                <c:pt idx="630">
                  <c:v>44144</c:v>
                </c:pt>
                <c:pt idx="631">
                  <c:v>44145</c:v>
                </c:pt>
                <c:pt idx="632">
                  <c:v>44145</c:v>
                </c:pt>
                <c:pt idx="633">
                  <c:v>44146</c:v>
                </c:pt>
                <c:pt idx="634">
                  <c:v>44146</c:v>
                </c:pt>
                <c:pt idx="635">
                  <c:v>44147</c:v>
                </c:pt>
                <c:pt idx="636">
                  <c:v>44147</c:v>
                </c:pt>
                <c:pt idx="637">
                  <c:v>44148</c:v>
                </c:pt>
                <c:pt idx="638">
                  <c:v>44148</c:v>
                </c:pt>
                <c:pt idx="639">
                  <c:v>44149</c:v>
                </c:pt>
                <c:pt idx="640">
                  <c:v>44149</c:v>
                </c:pt>
                <c:pt idx="641">
                  <c:v>44150</c:v>
                </c:pt>
                <c:pt idx="642">
                  <c:v>44150</c:v>
                </c:pt>
                <c:pt idx="643">
                  <c:v>44151</c:v>
                </c:pt>
                <c:pt idx="644">
                  <c:v>44151</c:v>
                </c:pt>
                <c:pt idx="645">
                  <c:v>44152</c:v>
                </c:pt>
                <c:pt idx="646">
                  <c:v>44152</c:v>
                </c:pt>
                <c:pt idx="647">
                  <c:v>44153</c:v>
                </c:pt>
                <c:pt idx="648">
                  <c:v>44153</c:v>
                </c:pt>
                <c:pt idx="649">
                  <c:v>44154</c:v>
                </c:pt>
                <c:pt idx="650">
                  <c:v>44154</c:v>
                </c:pt>
                <c:pt idx="651">
                  <c:v>44155</c:v>
                </c:pt>
                <c:pt idx="652">
                  <c:v>44155</c:v>
                </c:pt>
                <c:pt idx="653">
                  <c:v>44156</c:v>
                </c:pt>
                <c:pt idx="654">
                  <c:v>44156</c:v>
                </c:pt>
                <c:pt idx="655">
                  <c:v>44157</c:v>
                </c:pt>
                <c:pt idx="656">
                  <c:v>44157</c:v>
                </c:pt>
                <c:pt idx="657">
                  <c:v>44158</c:v>
                </c:pt>
                <c:pt idx="658">
                  <c:v>44158</c:v>
                </c:pt>
                <c:pt idx="659">
                  <c:v>44159</c:v>
                </c:pt>
                <c:pt idx="660">
                  <c:v>44159</c:v>
                </c:pt>
                <c:pt idx="661">
                  <c:v>44160</c:v>
                </c:pt>
                <c:pt idx="662">
                  <c:v>44160</c:v>
                </c:pt>
                <c:pt idx="663">
                  <c:v>44161</c:v>
                </c:pt>
                <c:pt idx="664">
                  <c:v>44161</c:v>
                </c:pt>
                <c:pt idx="665">
                  <c:v>44162</c:v>
                </c:pt>
                <c:pt idx="666">
                  <c:v>44162</c:v>
                </c:pt>
                <c:pt idx="667">
                  <c:v>44163</c:v>
                </c:pt>
                <c:pt idx="668">
                  <c:v>44163</c:v>
                </c:pt>
                <c:pt idx="669">
                  <c:v>44164</c:v>
                </c:pt>
                <c:pt idx="670">
                  <c:v>44164</c:v>
                </c:pt>
                <c:pt idx="671">
                  <c:v>44165</c:v>
                </c:pt>
                <c:pt idx="672">
                  <c:v>44165</c:v>
                </c:pt>
                <c:pt idx="673">
                  <c:v>44166</c:v>
                </c:pt>
                <c:pt idx="674">
                  <c:v>44166</c:v>
                </c:pt>
                <c:pt idx="675">
                  <c:v>44167</c:v>
                </c:pt>
                <c:pt idx="676">
                  <c:v>44167</c:v>
                </c:pt>
                <c:pt idx="677">
                  <c:v>44168</c:v>
                </c:pt>
                <c:pt idx="678">
                  <c:v>44168</c:v>
                </c:pt>
                <c:pt idx="679">
                  <c:v>44169</c:v>
                </c:pt>
                <c:pt idx="680">
                  <c:v>44169</c:v>
                </c:pt>
                <c:pt idx="681">
                  <c:v>44170</c:v>
                </c:pt>
                <c:pt idx="682">
                  <c:v>44170</c:v>
                </c:pt>
                <c:pt idx="683">
                  <c:v>44171</c:v>
                </c:pt>
                <c:pt idx="684">
                  <c:v>44171</c:v>
                </c:pt>
                <c:pt idx="685">
                  <c:v>44172</c:v>
                </c:pt>
                <c:pt idx="686">
                  <c:v>44172</c:v>
                </c:pt>
                <c:pt idx="687">
                  <c:v>44173</c:v>
                </c:pt>
                <c:pt idx="688">
                  <c:v>44173</c:v>
                </c:pt>
                <c:pt idx="689">
                  <c:v>44174</c:v>
                </c:pt>
                <c:pt idx="690">
                  <c:v>44174</c:v>
                </c:pt>
                <c:pt idx="691">
                  <c:v>44175</c:v>
                </c:pt>
                <c:pt idx="692">
                  <c:v>44175</c:v>
                </c:pt>
                <c:pt idx="693">
                  <c:v>44176</c:v>
                </c:pt>
                <c:pt idx="694">
                  <c:v>44176</c:v>
                </c:pt>
                <c:pt idx="695">
                  <c:v>44177</c:v>
                </c:pt>
                <c:pt idx="696">
                  <c:v>44177</c:v>
                </c:pt>
                <c:pt idx="697">
                  <c:v>44178</c:v>
                </c:pt>
                <c:pt idx="698">
                  <c:v>44178</c:v>
                </c:pt>
                <c:pt idx="699">
                  <c:v>44179</c:v>
                </c:pt>
                <c:pt idx="700">
                  <c:v>44179</c:v>
                </c:pt>
                <c:pt idx="701">
                  <c:v>44180</c:v>
                </c:pt>
                <c:pt idx="702">
                  <c:v>44180</c:v>
                </c:pt>
                <c:pt idx="703">
                  <c:v>44181</c:v>
                </c:pt>
                <c:pt idx="704">
                  <c:v>44181</c:v>
                </c:pt>
                <c:pt idx="705">
                  <c:v>44182</c:v>
                </c:pt>
                <c:pt idx="706">
                  <c:v>44182</c:v>
                </c:pt>
                <c:pt idx="707">
                  <c:v>44183</c:v>
                </c:pt>
                <c:pt idx="708">
                  <c:v>44183</c:v>
                </c:pt>
                <c:pt idx="709">
                  <c:v>44184</c:v>
                </c:pt>
                <c:pt idx="710">
                  <c:v>44184</c:v>
                </c:pt>
                <c:pt idx="711">
                  <c:v>44185</c:v>
                </c:pt>
                <c:pt idx="712">
                  <c:v>44185</c:v>
                </c:pt>
                <c:pt idx="713">
                  <c:v>44186</c:v>
                </c:pt>
                <c:pt idx="714">
                  <c:v>44186</c:v>
                </c:pt>
                <c:pt idx="715">
                  <c:v>44187</c:v>
                </c:pt>
                <c:pt idx="716">
                  <c:v>44187</c:v>
                </c:pt>
                <c:pt idx="717">
                  <c:v>44188</c:v>
                </c:pt>
                <c:pt idx="718">
                  <c:v>44188</c:v>
                </c:pt>
                <c:pt idx="719">
                  <c:v>44189</c:v>
                </c:pt>
                <c:pt idx="720">
                  <c:v>44189</c:v>
                </c:pt>
                <c:pt idx="721">
                  <c:v>44190</c:v>
                </c:pt>
                <c:pt idx="722">
                  <c:v>44190</c:v>
                </c:pt>
                <c:pt idx="723">
                  <c:v>44191</c:v>
                </c:pt>
                <c:pt idx="724">
                  <c:v>44191</c:v>
                </c:pt>
                <c:pt idx="725">
                  <c:v>44192</c:v>
                </c:pt>
                <c:pt idx="726">
                  <c:v>44192</c:v>
                </c:pt>
                <c:pt idx="727">
                  <c:v>44193</c:v>
                </c:pt>
                <c:pt idx="728">
                  <c:v>44193</c:v>
                </c:pt>
                <c:pt idx="729">
                  <c:v>44194</c:v>
                </c:pt>
                <c:pt idx="730">
                  <c:v>44194</c:v>
                </c:pt>
                <c:pt idx="731">
                  <c:v>44195</c:v>
                </c:pt>
                <c:pt idx="732">
                  <c:v>44195</c:v>
                </c:pt>
                <c:pt idx="733">
                  <c:v>44196</c:v>
                </c:pt>
                <c:pt idx="734">
                  <c:v>44196</c:v>
                </c:pt>
                <c:pt idx="735">
                  <c:v>44197</c:v>
                </c:pt>
                <c:pt idx="736">
                  <c:v>44197</c:v>
                </c:pt>
                <c:pt idx="737">
                  <c:v>44198</c:v>
                </c:pt>
                <c:pt idx="738">
                  <c:v>44198</c:v>
                </c:pt>
                <c:pt idx="739">
                  <c:v>44199</c:v>
                </c:pt>
                <c:pt idx="740">
                  <c:v>44199</c:v>
                </c:pt>
                <c:pt idx="741">
                  <c:v>44200</c:v>
                </c:pt>
                <c:pt idx="742">
                  <c:v>44200</c:v>
                </c:pt>
                <c:pt idx="743">
                  <c:v>44201</c:v>
                </c:pt>
                <c:pt idx="744">
                  <c:v>44201</c:v>
                </c:pt>
                <c:pt idx="745">
                  <c:v>44202</c:v>
                </c:pt>
                <c:pt idx="746">
                  <c:v>44202</c:v>
                </c:pt>
                <c:pt idx="747">
                  <c:v>44203</c:v>
                </c:pt>
                <c:pt idx="748">
                  <c:v>44203</c:v>
                </c:pt>
                <c:pt idx="749">
                  <c:v>44204</c:v>
                </c:pt>
                <c:pt idx="750">
                  <c:v>44204</c:v>
                </c:pt>
                <c:pt idx="751">
                  <c:v>44205</c:v>
                </c:pt>
                <c:pt idx="752">
                  <c:v>44205</c:v>
                </c:pt>
                <c:pt idx="753">
                  <c:v>44206</c:v>
                </c:pt>
                <c:pt idx="754">
                  <c:v>44206</c:v>
                </c:pt>
                <c:pt idx="755">
                  <c:v>44207</c:v>
                </c:pt>
                <c:pt idx="756">
                  <c:v>44207</c:v>
                </c:pt>
                <c:pt idx="757">
                  <c:v>44208</c:v>
                </c:pt>
                <c:pt idx="758">
                  <c:v>44208</c:v>
                </c:pt>
                <c:pt idx="759">
                  <c:v>44209</c:v>
                </c:pt>
                <c:pt idx="760">
                  <c:v>44209</c:v>
                </c:pt>
                <c:pt idx="761">
                  <c:v>44210</c:v>
                </c:pt>
                <c:pt idx="762">
                  <c:v>44210</c:v>
                </c:pt>
                <c:pt idx="763">
                  <c:v>44211</c:v>
                </c:pt>
                <c:pt idx="764">
                  <c:v>44211</c:v>
                </c:pt>
                <c:pt idx="765">
                  <c:v>44212</c:v>
                </c:pt>
                <c:pt idx="766">
                  <c:v>44212</c:v>
                </c:pt>
                <c:pt idx="767">
                  <c:v>44213</c:v>
                </c:pt>
                <c:pt idx="768">
                  <c:v>44213</c:v>
                </c:pt>
                <c:pt idx="769">
                  <c:v>44214</c:v>
                </c:pt>
                <c:pt idx="770">
                  <c:v>44214</c:v>
                </c:pt>
                <c:pt idx="771">
                  <c:v>44215</c:v>
                </c:pt>
                <c:pt idx="772">
                  <c:v>44215</c:v>
                </c:pt>
              </c:numCache>
            </c:numRef>
          </c:xVal>
          <c:yVal>
            <c:numRef>
              <c:f>CalcThroughput!$D$2:$D$774</c:f>
              <c:numCache>
                <c:formatCode>0.00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1266</c:v>
                </c:pt>
                <c:pt idx="29">
                  <c:v>1266</c:v>
                </c:pt>
                <c:pt idx="30">
                  <c:v>1266</c:v>
                </c:pt>
                <c:pt idx="31">
                  <c:v>1266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720</c:v>
                </c:pt>
                <c:pt idx="41">
                  <c:v>720</c:v>
                </c:pt>
                <c:pt idx="42">
                  <c:v>1406</c:v>
                </c:pt>
                <c:pt idx="43">
                  <c:v>1406</c:v>
                </c:pt>
                <c:pt idx="44">
                  <c:v>1406</c:v>
                </c:pt>
                <c:pt idx="45">
                  <c:v>1406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1597</c:v>
                </c:pt>
                <c:pt idx="55">
                  <c:v>1597</c:v>
                </c:pt>
                <c:pt idx="56">
                  <c:v>1597</c:v>
                </c:pt>
                <c:pt idx="57">
                  <c:v>1597</c:v>
                </c:pt>
                <c:pt idx="58">
                  <c:v>1597</c:v>
                </c:pt>
                <c:pt idx="59">
                  <c:v>1597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770</c:v>
                </c:pt>
                <c:pt idx="69">
                  <c:v>770</c:v>
                </c:pt>
                <c:pt idx="70">
                  <c:v>1334</c:v>
                </c:pt>
                <c:pt idx="71">
                  <c:v>1334</c:v>
                </c:pt>
                <c:pt idx="72">
                  <c:v>1334</c:v>
                </c:pt>
                <c:pt idx="73">
                  <c:v>1334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775</c:v>
                </c:pt>
                <c:pt idx="83">
                  <c:v>775</c:v>
                </c:pt>
                <c:pt idx="84">
                  <c:v>1391</c:v>
                </c:pt>
                <c:pt idx="85">
                  <c:v>1391</c:v>
                </c:pt>
                <c:pt idx="86">
                  <c:v>1391</c:v>
                </c:pt>
                <c:pt idx="87">
                  <c:v>1391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800</c:v>
                </c:pt>
                <c:pt idx="97">
                  <c:v>800</c:v>
                </c:pt>
                <c:pt idx="98">
                  <c:v>1350</c:v>
                </c:pt>
                <c:pt idx="99">
                  <c:v>1350</c:v>
                </c:pt>
                <c:pt idx="100">
                  <c:v>1350</c:v>
                </c:pt>
                <c:pt idx="101">
                  <c:v>1350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805</c:v>
                </c:pt>
                <c:pt idx="111">
                  <c:v>805</c:v>
                </c:pt>
                <c:pt idx="112">
                  <c:v>1491</c:v>
                </c:pt>
                <c:pt idx="113">
                  <c:v>1491</c:v>
                </c:pt>
                <c:pt idx="114">
                  <c:v>1491</c:v>
                </c:pt>
                <c:pt idx="115">
                  <c:v>1491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810</c:v>
                </c:pt>
                <c:pt idx="125">
                  <c:v>810</c:v>
                </c:pt>
                <c:pt idx="126">
                  <c:v>1442</c:v>
                </c:pt>
                <c:pt idx="127">
                  <c:v>1442</c:v>
                </c:pt>
                <c:pt idx="128">
                  <c:v>1442</c:v>
                </c:pt>
                <c:pt idx="129">
                  <c:v>1442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800</c:v>
                </c:pt>
                <c:pt idx="139">
                  <c:v>800</c:v>
                </c:pt>
                <c:pt idx="140">
                  <c:v>1270</c:v>
                </c:pt>
                <c:pt idx="141">
                  <c:v>1270</c:v>
                </c:pt>
                <c:pt idx="142">
                  <c:v>1270</c:v>
                </c:pt>
                <c:pt idx="143">
                  <c:v>1270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805</c:v>
                </c:pt>
                <c:pt idx="153">
                  <c:v>805</c:v>
                </c:pt>
                <c:pt idx="154">
                  <c:v>1503</c:v>
                </c:pt>
                <c:pt idx="155">
                  <c:v>1503</c:v>
                </c:pt>
                <c:pt idx="156">
                  <c:v>1503</c:v>
                </c:pt>
                <c:pt idx="157">
                  <c:v>1503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830</c:v>
                </c:pt>
                <c:pt idx="167">
                  <c:v>830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825</c:v>
                </c:pt>
                <c:pt idx="181">
                  <c:v>825</c:v>
                </c:pt>
                <c:pt idx="182">
                  <c:v>1399</c:v>
                </c:pt>
                <c:pt idx="183">
                  <c:v>1399</c:v>
                </c:pt>
                <c:pt idx="184">
                  <c:v>1399</c:v>
                </c:pt>
                <c:pt idx="185">
                  <c:v>1399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1645</c:v>
                </c:pt>
                <c:pt idx="195">
                  <c:v>1645</c:v>
                </c:pt>
                <c:pt idx="196">
                  <c:v>1645</c:v>
                </c:pt>
                <c:pt idx="197">
                  <c:v>1645</c:v>
                </c:pt>
                <c:pt idx="198">
                  <c:v>1645</c:v>
                </c:pt>
                <c:pt idx="199">
                  <c:v>1645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830</c:v>
                </c:pt>
                <c:pt idx="209">
                  <c:v>830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815</c:v>
                </c:pt>
                <c:pt idx="223">
                  <c:v>815</c:v>
                </c:pt>
                <c:pt idx="224">
                  <c:v>1371</c:v>
                </c:pt>
                <c:pt idx="225">
                  <c:v>1371</c:v>
                </c:pt>
                <c:pt idx="226">
                  <c:v>1371</c:v>
                </c:pt>
                <c:pt idx="227">
                  <c:v>1371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770</c:v>
                </c:pt>
                <c:pt idx="237">
                  <c:v>770</c:v>
                </c:pt>
                <c:pt idx="238">
                  <c:v>1415</c:v>
                </c:pt>
                <c:pt idx="239">
                  <c:v>1415</c:v>
                </c:pt>
                <c:pt idx="240">
                  <c:v>1415</c:v>
                </c:pt>
                <c:pt idx="241">
                  <c:v>1415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625</c:v>
                </c:pt>
                <c:pt idx="253">
                  <c:v>625</c:v>
                </c:pt>
                <c:pt idx="254">
                  <c:v>809</c:v>
                </c:pt>
                <c:pt idx="255">
                  <c:v>809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940</c:v>
                </c:pt>
                <c:pt idx="265">
                  <c:v>940</c:v>
                </c:pt>
                <c:pt idx="266">
                  <c:v>1592</c:v>
                </c:pt>
                <c:pt idx="267">
                  <c:v>1592</c:v>
                </c:pt>
                <c:pt idx="268">
                  <c:v>1592</c:v>
                </c:pt>
                <c:pt idx="269">
                  <c:v>1592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825</c:v>
                </c:pt>
                <c:pt idx="279">
                  <c:v>825</c:v>
                </c:pt>
                <c:pt idx="280">
                  <c:v>1345</c:v>
                </c:pt>
                <c:pt idx="281">
                  <c:v>1345</c:v>
                </c:pt>
                <c:pt idx="282">
                  <c:v>1345</c:v>
                </c:pt>
                <c:pt idx="283">
                  <c:v>1345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780</c:v>
                </c:pt>
                <c:pt idx="293">
                  <c:v>780</c:v>
                </c:pt>
                <c:pt idx="294">
                  <c:v>1478</c:v>
                </c:pt>
                <c:pt idx="295">
                  <c:v>1478</c:v>
                </c:pt>
                <c:pt idx="296">
                  <c:v>1478</c:v>
                </c:pt>
                <c:pt idx="297">
                  <c:v>1478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1715</c:v>
                </c:pt>
                <c:pt idx="307">
                  <c:v>1715</c:v>
                </c:pt>
                <c:pt idx="308">
                  <c:v>1715</c:v>
                </c:pt>
                <c:pt idx="309">
                  <c:v>1715</c:v>
                </c:pt>
                <c:pt idx="310">
                  <c:v>1715</c:v>
                </c:pt>
                <c:pt idx="311">
                  <c:v>1715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815</c:v>
                </c:pt>
                <c:pt idx="321">
                  <c:v>815</c:v>
                </c:pt>
                <c:pt idx="322">
                  <c:v>815</c:v>
                </c:pt>
                <c:pt idx="323">
                  <c:v>815</c:v>
                </c:pt>
                <c:pt idx="324">
                  <c:v>1215</c:v>
                </c:pt>
                <c:pt idx="325">
                  <c:v>1215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855</c:v>
                </c:pt>
                <c:pt idx="335">
                  <c:v>855</c:v>
                </c:pt>
                <c:pt idx="336">
                  <c:v>1343</c:v>
                </c:pt>
                <c:pt idx="337">
                  <c:v>1343</c:v>
                </c:pt>
                <c:pt idx="338">
                  <c:v>1343</c:v>
                </c:pt>
                <c:pt idx="339">
                  <c:v>1343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1652</c:v>
                </c:pt>
                <c:pt idx="349">
                  <c:v>1652</c:v>
                </c:pt>
                <c:pt idx="350">
                  <c:v>1652</c:v>
                </c:pt>
                <c:pt idx="351">
                  <c:v>1652</c:v>
                </c:pt>
                <c:pt idx="352">
                  <c:v>1652</c:v>
                </c:pt>
                <c:pt idx="353">
                  <c:v>1652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1637</c:v>
                </c:pt>
                <c:pt idx="363">
                  <c:v>1637</c:v>
                </c:pt>
                <c:pt idx="364">
                  <c:v>1637</c:v>
                </c:pt>
                <c:pt idx="365">
                  <c:v>1637</c:v>
                </c:pt>
                <c:pt idx="366">
                  <c:v>1637</c:v>
                </c:pt>
                <c:pt idx="367">
                  <c:v>1637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910</c:v>
                </c:pt>
                <c:pt idx="377">
                  <c:v>910</c:v>
                </c:pt>
                <c:pt idx="378">
                  <c:v>1590</c:v>
                </c:pt>
                <c:pt idx="379">
                  <c:v>1590</c:v>
                </c:pt>
                <c:pt idx="380">
                  <c:v>1590</c:v>
                </c:pt>
                <c:pt idx="381">
                  <c:v>1590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905</c:v>
                </c:pt>
                <c:pt idx="391">
                  <c:v>905</c:v>
                </c:pt>
                <c:pt idx="392">
                  <c:v>1399</c:v>
                </c:pt>
                <c:pt idx="393">
                  <c:v>1399</c:v>
                </c:pt>
                <c:pt idx="394">
                  <c:v>1399</c:v>
                </c:pt>
                <c:pt idx="395">
                  <c:v>1399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1620</c:v>
                </c:pt>
                <c:pt idx="405">
                  <c:v>1620</c:v>
                </c:pt>
                <c:pt idx="406">
                  <c:v>1620</c:v>
                </c:pt>
                <c:pt idx="407">
                  <c:v>1620</c:v>
                </c:pt>
                <c:pt idx="408">
                  <c:v>1620</c:v>
                </c:pt>
                <c:pt idx="409">
                  <c:v>1620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880</c:v>
                </c:pt>
                <c:pt idx="419">
                  <c:v>880</c:v>
                </c:pt>
                <c:pt idx="420">
                  <c:v>1578</c:v>
                </c:pt>
                <c:pt idx="421">
                  <c:v>1578</c:v>
                </c:pt>
                <c:pt idx="422">
                  <c:v>1578</c:v>
                </c:pt>
                <c:pt idx="423">
                  <c:v>1578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1650</c:v>
                </c:pt>
                <c:pt idx="433">
                  <c:v>1650</c:v>
                </c:pt>
                <c:pt idx="434">
                  <c:v>1650</c:v>
                </c:pt>
                <c:pt idx="435">
                  <c:v>1650</c:v>
                </c:pt>
                <c:pt idx="436">
                  <c:v>1650</c:v>
                </c:pt>
                <c:pt idx="437">
                  <c:v>1650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800</c:v>
                </c:pt>
                <c:pt idx="447">
                  <c:v>800</c:v>
                </c:pt>
                <c:pt idx="448">
                  <c:v>1326</c:v>
                </c:pt>
                <c:pt idx="449">
                  <c:v>1326</c:v>
                </c:pt>
                <c:pt idx="450">
                  <c:v>1326</c:v>
                </c:pt>
                <c:pt idx="451">
                  <c:v>1326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845</c:v>
                </c:pt>
                <c:pt idx="461">
                  <c:v>845</c:v>
                </c:pt>
                <c:pt idx="462">
                  <c:v>1427</c:v>
                </c:pt>
                <c:pt idx="463">
                  <c:v>1427</c:v>
                </c:pt>
                <c:pt idx="464">
                  <c:v>1427</c:v>
                </c:pt>
                <c:pt idx="465">
                  <c:v>1427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845</c:v>
                </c:pt>
                <c:pt idx="475">
                  <c:v>845</c:v>
                </c:pt>
                <c:pt idx="476">
                  <c:v>1505</c:v>
                </c:pt>
                <c:pt idx="477">
                  <c:v>1505</c:v>
                </c:pt>
                <c:pt idx="478">
                  <c:v>1505</c:v>
                </c:pt>
                <c:pt idx="479">
                  <c:v>1505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1598</c:v>
                </c:pt>
                <c:pt idx="489">
                  <c:v>1598</c:v>
                </c:pt>
                <c:pt idx="490">
                  <c:v>1598</c:v>
                </c:pt>
                <c:pt idx="491">
                  <c:v>1598</c:v>
                </c:pt>
                <c:pt idx="492">
                  <c:v>1598</c:v>
                </c:pt>
                <c:pt idx="493">
                  <c:v>1598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855</c:v>
                </c:pt>
                <c:pt idx="503">
                  <c:v>855</c:v>
                </c:pt>
                <c:pt idx="504">
                  <c:v>1463</c:v>
                </c:pt>
                <c:pt idx="505">
                  <c:v>1463</c:v>
                </c:pt>
                <c:pt idx="506">
                  <c:v>1463</c:v>
                </c:pt>
                <c:pt idx="507">
                  <c:v>1463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815</c:v>
                </c:pt>
                <c:pt idx="517">
                  <c:v>815</c:v>
                </c:pt>
                <c:pt idx="518">
                  <c:v>1441</c:v>
                </c:pt>
                <c:pt idx="519">
                  <c:v>1441</c:v>
                </c:pt>
                <c:pt idx="520">
                  <c:v>1441</c:v>
                </c:pt>
                <c:pt idx="521">
                  <c:v>1441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825</c:v>
                </c:pt>
                <c:pt idx="531">
                  <c:v>825</c:v>
                </c:pt>
                <c:pt idx="532">
                  <c:v>1429</c:v>
                </c:pt>
                <c:pt idx="533">
                  <c:v>1429</c:v>
                </c:pt>
                <c:pt idx="534">
                  <c:v>1429</c:v>
                </c:pt>
                <c:pt idx="535">
                  <c:v>1429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825</c:v>
                </c:pt>
                <c:pt idx="545">
                  <c:v>825</c:v>
                </c:pt>
                <c:pt idx="546">
                  <c:v>1385</c:v>
                </c:pt>
                <c:pt idx="547">
                  <c:v>1385</c:v>
                </c:pt>
                <c:pt idx="548">
                  <c:v>1385</c:v>
                </c:pt>
                <c:pt idx="549">
                  <c:v>1385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1672</c:v>
                </c:pt>
                <c:pt idx="559">
                  <c:v>1672</c:v>
                </c:pt>
                <c:pt idx="560">
                  <c:v>1672</c:v>
                </c:pt>
                <c:pt idx="561">
                  <c:v>1672</c:v>
                </c:pt>
                <c:pt idx="562">
                  <c:v>1672</c:v>
                </c:pt>
                <c:pt idx="563">
                  <c:v>1672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890</c:v>
                </c:pt>
                <c:pt idx="573">
                  <c:v>890</c:v>
                </c:pt>
                <c:pt idx="574">
                  <c:v>890</c:v>
                </c:pt>
                <c:pt idx="575">
                  <c:v>890</c:v>
                </c:pt>
                <c:pt idx="576">
                  <c:v>1132</c:v>
                </c:pt>
                <c:pt idx="577">
                  <c:v>1132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830</c:v>
                </c:pt>
                <c:pt idx="587">
                  <c:v>830</c:v>
                </c:pt>
                <c:pt idx="588">
                  <c:v>1384</c:v>
                </c:pt>
                <c:pt idx="589">
                  <c:v>1384</c:v>
                </c:pt>
                <c:pt idx="590">
                  <c:v>1384</c:v>
                </c:pt>
                <c:pt idx="591">
                  <c:v>1384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865</c:v>
                </c:pt>
                <c:pt idx="601">
                  <c:v>865</c:v>
                </c:pt>
                <c:pt idx="602">
                  <c:v>1467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910</c:v>
                </c:pt>
                <c:pt idx="615">
                  <c:v>910</c:v>
                </c:pt>
                <c:pt idx="616">
                  <c:v>1594</c:v>
                </c:pt>
                <c:pt idx="617">
                  <c:v>1594</c:v>
                </c:pt>
                <c:pt idx="618">
                  <c:v>1594</c:v>
                </c:pt>
                <c:pt idx="619">
                  <c:v>1594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1706</c:v>
                </c:pt>
                <c:pt idx="629">
                  <c:v>1706</c:v>
                </c:pt>
                <c:pt idx="630">
                  <c:v>1706</c:v>
                </c:pt>
                <c:pt idx="631">
                  <c:v>1706</c:v>
                </c:pt>
                <c:pt idx="632">
                  <c:v>1706</c:v>
                </c:pt>
                <c:pt idx="633">
                  <c:v>1706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895</c:v>
                </c:pt>
                <c:pt idx="643">
                  <c:v>895</c:v>
                </c:pt>
                <c:pt idx="644">
                  <c:v>1527</c:v>
                </c:pt>
                <c:pt idx="645">
                  <c:v>1527</c:v>
                </c:pt>
                <c:pt idx="646">
                  <c:v>1527</c:v>
                </c:pt>
                <c:pt idx="647">
                  <c:v>1527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915</c:v>
                </c:pt>
                <c:pt idx="657">
                  <c:v>915</c:v>
                </c:pt>
                <c:pt idx="658">
                  <c:v>1563</c:v>
                </c:pt>
                <c:pt idx="659">
                  <c:v>1563</c:v>
                </c:pt>
                <c:pt idx="660">
                  <c:v>1563</c:v>
                </c:pt>
                <c:pt idx="661">
                  <c:v>1563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784</c:v>
                </c:pt>
                <c:pt idx="671">
                  <c:v>784</c:v>
                </c:pt>
                <c:pt idx="672">
                  <c:v>1489</c:v>
                </c:pt>
                <c:pt idx="673">
                  <c:v>1489</c:v>
                </c:pt>
                <c:pt idx="674">
                  <c:v>1489</c:v>
                </c:pt>
                <c:pt idx="675">
                  <c:v>1489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1055</c:v>
                </c:pt>
                <c:pt idx="683">
                  <c:v>1055</c:v>
                </c:pt>
                <c:pt idx="684">
                  <c:v>1821</c:v>
                </c:pt>
                <c:pt idx="685">
                  <c:v>1821</c:v>
                </c:pt>
                <c:pt idx="686">
                  <c:v>1821</c:v>
                </c:pt>
                <c:pt idx="687">
                  <c:v>1821</c:v>
                </c:pt>
                <c:pt idx="688">
                  <c:v>1821</c:v>
                </c:pt>
                <c:pt idx="689">
                  <c:v>1821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930</c:v>
                </c:pt>
                <c:pt idx="699">
                  <c:v>930</c:v>
                </c:pt>
                <c:pt idx="700">
                  <c:v>1578</c:v>
                </c:pt>
                <c:pt idx="701">
                  <c:v>1578</c:v>
                </c:pt>
                <c:pt idx="702">
                  <c:v>1578</c:v>
                </c:pt>
                <c:pt idx="703">
                  <c:v>1578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1626</c:v>
                </c:pt>
                <c:pt idx="713">
                  <c:v>1626</c:v>
                </c:pt>
                <c:pt idx="714">
                  <c:v>1626</c:v>
                </c:pt>
                <c:pt idx="715">
                  <c:v>1626</c:v>
                </c:pt>
                <c:pt idx="716">
                  <c:v>1626</c:v>
                </c:pt>
                <c:pt idx="717">
                  <c:v>1626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940</c:v>
                </c:pt>
                <c:pt idx="727">
                  <c:v>940</c:v>
                </c:pt>
                <c:pt idx="728">
                  <c:v>1570</c:v>
                </c:pt>
                <c:pt idx="729">
                  <c:v>1570</c:v>
                </c:pt>
                <c:pt idx="730">
                  <c:v>1570</c:v>
                </c:pt>
                <c:pt idx="731">
                  <c:v>1570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B-49EA-B10A-5A11791B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1088"/>
        <c:axId val="213319680"/>
      </c:scatterChart>
      <c:valAx>
        <c:axId val="16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[SCD]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\.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680"/>
        <c:crosses val="autoZero"/>
        <c:crossBetween val="midCat"/>
      </c:valAx>
      <c:valAx>
        <c:axId val="213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workstation need</a:t>
            </a:r>
            <a:r>
              <a:rPr lang="et-EE" baseline="0"/>
              <a:t> </a:t>
            </a:r>
            <a:r>
              <a:rPr lang="en-US"/>
              <a:t>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distribution'!$W$4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distribution'!$U$5:$U$15</c:f>
              <c:numCache>
                <c:formatCode>0.00</c:formatCode>
                <c:ptCount val="11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13.200000000000001</c:v>
                </c:pt>
                <c:pt idx="4">
                  <c:v>17.600000000000001</c:v>
                </c:pt>
                <c:pt idx="5">
                  <c:v>22</c:v>
                </c:pt>
                <c:pt idx="6">
                  <c:v>26.4</c:v>
                </c:pt>
                <c:pt idx="7">
                  <c:v>30.799999999999997</c:v>
                </c:pt>
                <c:pt idx="8">
                  <c:v>35.199999999999996</c:v>
                </c:pt>
                <c:pt idx="9">
                  <c:v>39.599999999999994</c:v>
                </c:pt>
                <c:pt idx="10">
                  <c:v>43.999999999999993</c:v>
                </c:pt>
              </c:numCache>
            </c:numRef>
          </c:cat>
          <c:val>
            <c:numRef>
              <c:f>'calc distribution'!$W$5:$W$15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0.35576923076923078</c:v>
                </c:pt>
                <c:pt idx="9">
                  <c:v>0.20192307692307693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B-4FFA-8992-C9FA848D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70912"/>
        <c:axId val="171272832"/>
      </c:barChart>
      <c:catAx>
        <c:axId val="171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272832"/>
        <c:crosses val="autoZero"/>
        <c:auto val="1"/>
        <c:lblAlgn val="ctr"/>
        <c:lblOffset val="100"/>
        <c:noMultiLvlLbl val="0"/>
      </c:catAx>
      <c:valAx>
        <c:axId val="1712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27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4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3.8461538461538464E-2</c:v>
                </c:pt>
                <c:pt idx="4">
                  <c:v>0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0.57692307692307687</c:v>
                </c:pt>
                <c:pt idx="9">
                  <c:v>0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BB8-83F8-26913067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008"/>
        <c:axId val="172299008"/>
      </c:barChart>
      <c:catAx>
        <c:axId val="172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(SCD)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299008"/>
        <c:crosses val="autoZero"/>
        <c:auto val="1"/>
        <c:lblAlgn val="ctr"/>
        <c:lblOffset val="100"/>
        <c:noMultiLvlLbl val="0"/>
      </c:catAx>
      <c:valAx>
        <c:axId val="1722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2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Schedule Reliability Operating Curve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Schedule reliability</c:v>
          </c:tx>
          <c:marker>
            <c:symbol val="none"/>
          </c:marker>
          <c:xVal>
            <c:numRef>
              <c:f>calcSROC!$G$5:$G$37</c:f>
              <c:numCache>
                <c:formatCode>0.00</c:formatCode>
                <c:ptCount val="33"/>
                <c:pt idx="0">
                  <c:v>17978.4266237593</c:v>
                </c:pt>
                <c:pt idx="1">
                  <c:v>27361.335150166247</c:v>
                </c:pt>
                <c:pt idx="2">
                  <c:v>36587.007076787944</c:v>
                </c:pt>
                <c:pt idx="3">
                  <c:v>45769.912725898008</c:v>
                </c:pt>
                <c:pt idx="4">
                  <c:v>54937.332101962376</c:v>
                </c:pt>
                <c:pt idx="5">
                  <c:v>64098.508225468016</c:v>
                </c:pt>
                <c:pt idx="6">
                  <c:v>73257.115004577165</c:v>
                </c:pt>
                <c:pt idx="7">
                  <c:v>82414.720634758327</c:v>
                </c:pt>
                <c:pt idx="8">
                  <c:v>91571.995817790739</c:v>
                </c:pt>
                <c:pt idx="9">
                  <c:v>100729.19999999998</c:v>
                </c:pt>
                <c:pt idx="10">
                  <c:v>109886.39690388324</c:v>
                </c:pt>
                <c:pt idx="11">
                  <c:v>119043.55668724424</c:v>
                </c:pt>
                <c:pt idx="12">
                  <c:v>128200.60661422412</c:v>
                </c:pt>
                <c:pt idx="13">
                  <c:v>137357.45687995828</c:v>
                </c:pt>
                <c:pt idx="14">
                  <c:v>146514.01388721325</c:v>
                </c:pt>
                <c:pt idx="15">
                  <c:v>155670.18697254619</c:v>
                </c:pt>
                <c:pt idx="16">
                  <c:v>164825.89163682135</c:v>
                </c:pt>
                <c:pt idx="17">
                  <c:v>173981.05089026023</c:v>
                </c:pt>
                <c:pt idx="18">
                  <c:v>183135.59558332854</c:v>
                </c:pt>
                <c:pt idx="19">
                  <c:v>192289.46420392478</c:v>
                </c:pt>
                <c:pt idx="20">
                  <c:v>201442.60240883872</c:v>
                </c:pt>
                <c:pt idx="21">
                  <c:v>210594.96243935614</c:v>
                </c:pt>
                <c:pt idx="22">
                  <c:v>219746.50250415393</c:v>
                </c:pt>
                <c:pt idx="23">
                  <c:v>228897.18617448682</c:v>
                </c:pt>
                <c:pt idx="24">
                  <c:v>238046.98181474512</c:v>
                </c:pt>
                <c:pt idx="25">
                  <c:v>247195.86205887937</c:v>
                </c:pt>
                <c:pt idx="26">
                  <c:v>256343.8033360469</c:v>
                </c:pt>
                <c:pt idx="27">
                  <c:v>265490.78544487985</c:v>
                </c:pt>
                <c:pt idx="28">
                  <c:v>274636.79117369733</c:v>
                </c:pt>
                <c:pt idx="29">
                  <c:v>283781.80596300121</c:v>
                </c:pt>
                <c:pt idx="30">
                  <c:v>292925.81760624802</c:v>
                </c:pt>
                <c:pt idx="31">
                  <c:v>302068.81598490104</c:v>
                </c:pt>
                <c:pt idx="32">
                  <c:v>311210.79283396585</c:v>
                </c:pt>
              </c:numCache>
            </c:numRef>
          </c:xVal>
          <c:yVal>
            <c:numRef>
              <c:f>calcSROC!$Q$5:$Q$37</c:f>
              <c:numCache>
                <c:formatCode>0.000</c:formatCode>
                <c:ptCount val="33"/>
                <c:pt idx="0">
                  <c:v>0.53353235303498581</c:v>
                </c:pt>
                <c:pt idx="1">
                  <c:v>6.4246928002619687E-10</c:v>
                </c:pt>
                <c:pt idx="2">
                  <c:v>1.8989617185851802E-26</c:v>
                </c:pt>
                <c:pt idx="3">
                  <c:v>8.5547624756014549E-51</c:v>
                </c:pt>
                <c:pt idx="4">
                  <c:v>4.81145022599882E-83</c:v>
                </c:pt>
                <c:pt idx="5">
                  <c:v>3.1046548994806914E-123</c:v>
                </c:pt>
                <c:pt idx="6">
                  <c:v>2.2408266602013742E-171</c:v>
                </c:pt>
                <c:pt idx="7">
                  <c:v>1.8164526024812461E-227</c:v>
                </c:pt>
                <c:pt idx="8">
                  <c:v>1.6787625438243742E-291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7-4D84-9B0A-3E93B87DE384}"/>
            </c:ext>
          </c:extLst>
        </c:ser>
        <c:ser>
          <c:idx val="1"/>
          <c:order val="1"/>
          <c:tx>
            <c:v>Mean WIP (actual)</c:v>
          </c:tx>
          <c:marker>
            <c:symbol val="none"/>
          </c:marker>
          <c:xVal>
            <c:numRef>
              <c:f>calcSROC!$E$45:$E$46</c:f>
            </c:numRef>
          </c:xVal>
          <c:yVal>
            <c:numRef>
              <c:f>calcSROC!$F$45:$F$46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D84-9B0A-3E93B87D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3792"/>
        <c:axId val="173880064"/>
      </c:scatterChart>
      <c:valAx>
        <c:axId val="1738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 sz="1800" b="1" i="0" baseline="0">
                    <a:effectLst/>
                  </a:rPr>
                  <a:t>Mean WIP  [hrs]</a:t>
                </a:r>
                <a:endParaRPr lang="et-EE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3880064"/>
        <c:crosses val="autoZero"/>
        <c:crossBetween val="midCat"/>
      </c:valAx>
      <c:valAx>
        <c:axId val="1738800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t-EE" sz="1800" b="1" i="0" baseline="0">
                    <a:effectLst/>
                  </a:rPr>
                  <a:t>Schedule Reliability [%]</a:t>
                </a:r>
                <a:endParaRPr lang="et-EE">
                  <a:effectLst/>
                </a:endParaRP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7387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43829</c:v>
                </c:pt>
                <c:pt idx="1">
                  <c:v>43830</c:v>
                </c:pt>
                <c:pt idx="2">
                  <c:v>43830</c:v>
                </c:pt>
                <c:pt idx="3">
                  <c:v>43831</c:v>
                </c:pt>
                <c:pt idx="4">
                  <c:v>43831</c:v>
                </c:pt>
                <c:pt idx="5">
                  <c:v>43832</c:v>
                </c:pt>
                <c:pt idx="6">
                  <c:v>43832</c:v>
                </c:pt>
                <c:pt idx="7">
                  <c:v>43833</c:v>
                </c:pt>
                <c:pt idx="8">
                  <c:v>43833</c:v>
                </c:pt>
                <c:pt idx="9">
                  <c:v>43834</c:v>
                </c:pt>
                <c:pt idx="10">
                  <c:v>43834</c:v>
                </c:pt>
                <c:pt idx="11">
                  <c:v>43835</c:v>
                </c:pt>
                <c:pt idx="12">
                  <c:v>43835</c:v>
                </c:pt>
                <c:pt idx="13">
                  <c:v>43836</c:v>
                </c:pt>
                <c:pt idx="14">
                  <c:v>43836</c:v>
                </c:pt>
                <c:pt idx="15">
                  <c:v>43837</c:v>
                </c:pt>
                <c:pt idx="16">
                  <c:v>43837</c:v>
                </c:pt>
                <c:pt idx="17">
                  <c:v>43838</c:v>
                </c:pt>
                <c:pt idx="18">
                  <c:v>43838</c:v>
                </c:pt>
                <c:pt idx="19">
                  <c:v>43839</c:v>
                </c:pt>
                <c:pt idx="20">
                  <c:v>43839</c:v>
                </c:pt>
                <c:pt idx="21">
                  <c:v>43840</c:v>
                </c:pt>
                <c:pt idx="22">
                  <c:v>43840</c:v>
                </c:pt>
                <c:pt idx="23">
                  <c:v>43841</c:v>
                </c:pt>
                <c:pt idx="24">
                  <c:v>43841</c:v>
                </c:pt>
                <c:pt idx="25">
                  <c:v>43842</c:v>
                </c:pt>
                <c:pt idx="26">
                  <c:v>43842</c:v>
                </c:pt>
                <c:pt idx="27">
                  <c:v>43843</c:v>
                </c:pt>
                <c:pt idx="28">
                  <c:v>43843</c:v>
                </c:pt>
                <c:pt idx="29">
                  <c:v>43844</c:v>
                </c:pt>
                <c:pt idx="30">
                  <c:v>43844</c:v>
                </c:pt>
                <c:pt idx="31">
                  <c:v>43845</c:v>
                </c:pt>
                <c:pt idx="32">
                  <c:v>43845</c:v>
                </c:pt>
                <c:pt idx="33">
                  <c:v>43846</c:v>
                </c:pt>
                <c:pt idx="34">
                  <c:v>43846</c:v>
                </c:pt>
                <c:pt idx="35">
                  <c:v>43847</c:v>
                </c:pt>
                <c:pt idx="36">
                  <c:v>43847</c:v>
                </c:pt>
                <c:pt idx="37">
                  <c:v>43848</c:v>
                </c:pt>
                <c:pt idx="38">
                  <c:v>43848</c:v>
                </c:pt>
                <c:pt idx="39">
                  <c:v>43849</c:v>
                </c:pt>
                <c:pt idx="40">
                  <c:v>43849</c:v>
                </c:pt>
                <c:pt idx="41">
                  <c:v>43850</c:v>
                </c:pt>
                <c:pt idx="42">
                  <c:v>43850</c:v>
                </c:pt>
                <c:pt idx="43">
                  <c:v>43851</c:v>
                </c:pt>
                <c:pt idx="44">
                  <c:v>43851</c:v>
                </c:pt>
                <c:pt idx="45">
                  <c:v>43852</c:v>
                </c:pt>
                <c:pt idx="46">
                  <c:v>43852</c:v>
                </c:pt>
                <c:pt idx="47">
                  <c:v>43853</c:v>
                </c:pt>
                <c:pt idx="48">
                  <c:v>43853</c:v>
                </c:pt>
                <c:pt idx="49">
                  <c:v>43854</c:v>
                </c:pt>
                <c:pt idx="50">
                  <c:v>43854</c:v>
                </c:pt>
                <c:pt idx="51">
                  <c:v>43855</c:v>
                </c:pt>
                <c:pt idx="52">
                  <c:v>43855</c:v>
                </c:pt>
                <c:pt idx="53">
                  <c:v>43856</c:v>
                </c:pt>
                <c:pt idx="54">
                  <c:v>43856</c:v>
                </c:pt>
                <c:pt idx="55">
                  <c:v>43857</c:v>
                </c:pt>
                <c:pt idx="56">
                  <c:v>43857</c:v>
                </c:pt>
                <c:pt idx="57">
                  <c:v>43858</c:v>
                </c:pt>
                <c:pt idx="58">
                  <c:v>43858</c:v>
                </c:pt>
                <c:pt idx="59">
                  <c:v>43859</c:v>
                </c:pt>
                <c:pt idx="60">
                  <c:v>43859</c:v>
                </c:pt>
                <c:pt idx="61">
                  <c:v>43860</c:v>
                </c:pt>
                <c:pt idx="62">
                  <c:v>43860</c:v>
                </c:pt>
                <c:pt idx="63">
                  <c:v>43861</c:v>
                </c:pt>
                <c:pt idx="64">
                  <c:v>43861</c:v>
                </c:pt>
                <c:pt idx="65">
                  <c:v>43862</c:v>
                </c:pt>
                <c:pt idx="66">
                  <c:v>43862</c:v>
                </c:pt>
                <c:pt idx="67">
                  <c:v>43863</c:v>
                </c:pt>
                <c:pt idx="68">
                  <c:v>43863</c:v>
                </c:pt>
                <c:pt idx="69">
                  <c:v>43864</c:v>
                </c:pt>
                <c:pt idx="70">
                  <c:v>43864</c:v>
                </c:pt>
                <c:pt idx="71">
                  <c:v>43865</c:v>
                </c:pt>
                <c:pt idx="72">
                  <c:v>43865</c:v>
                </c:pt>
                <c:pt idx="73">
                  <c:v>43866</c:v>
                </c:pt>
                <c:pt idx="74">
                  <c:v>43866</c:v>
                </c:pt>
                <c:pt idx="75">
                  <c:v>43867</c:v>
                </c:pt>
                <c:pt idx="76">
                  <c:v>43867</c:v>
                </c:pt>
                <c:pt idx="77">
                  <c:v>43868</c:v>
                </c:pt>
                <c:pt idx="78">
                  <c:v>43868</c:v>
                </c:pt>
                <c:pt idx="79">
                  <c:v>43869</c:v>
                </c:pt>
                <c:pt idx="80">
                  <c:v>43869</c:v>
                </c:pt>
                <c:pt idx="81">
                  <c:v>43870</c:v>
                </c:pt>
                <c:pt idx="82">
                  <c:v>43870</c:v>
                </c:pt>
                <c:pt idx="83">
                  <c:v>43871</c:v>
                </c:pt>
                <c:pt idx="84">
                  <c:v>43871</c:v>
                </c:pt>
                <c:pt idx="85">
                  <c:v>43872</c:v>
                </c:pt>
                <c:pt idx="86">
                  <c:v>43872</c:v>
                </c:pt>
                <c:pt idx="87">
                  <c:v>43873</c:v>
                </c:pt>
                <c:pt idx="88">
                  <c:v>43873</c:v>
                </c:pt>
                <c:pt idx="89">
                  <c:v>43874</c:v>
                </c:pt>
                <c:pt idx="90">
                  <c:v>43874</c:v>
                </c:pt>
                <c:pt idx="91">
                  <c:v>43875</c:v>
                </c:pt>
                <c:pt idx="92">
                  <c:v>43875</c:v>
                </c:pt>
                <c:pt idx="93">
                  <c:v>43876</c:v>
                </c:pt>
                <c:pt idx="94">
                  <c:v>43876</c:v>
                </c:pt>
                <c:pt idx="95">
                  <c:v>43877</c:v>
                </c:pt>
                <c:pt idx="96">
                  <c:v>43877</c:v>
                </c:pt>
                <c:pt idx="97">
                  <c:v>43878</c:v>
                </c:pt>
                <c:pt idx="98">
                  <c:v>43878</c:v>
                </c:pt>
                <c:pt idx="99">
                  <c:v>43879</c:v>
                </c:pt>
                <c:pt idx="100">
                  <c:v>43879</c:v>
                </c:pt>
                <c:pt idx="101">
                  <c:v>43880</c:v>
                </c:pt>
                <c:pt idx="102">
                  <c:v>43880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43883</c:v>
                </c:pt>
                <c:pt idx="108">
                  <c:v>43883</c:v>
                </c:pt>
                <c:pt idx="109">
                  <c:v>43884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43886</c:v>
                </c:pt>
                <c:pt idx="114">
                  <c:v>43886</c:v>
                </c:pt>
                <c:pt idx="115">
                  <c:v>43887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43889</c:v>
                </c:pt>
                <c:pt idx="120">
                  <c:v>43889</c:v>
                </c:pt>
                <c:pt idx="121">
                  <c:v>43890</c:v>
                </c:pt>
                <c:pt idx="122">
                  <c:v>43890</c:v>
                </c:pt>
                <c:pt idx="123">
                  <c:v>43891</c:v>
                </c:pt>
                <c:pt idx="124">
                  <c:v>43891</c:v>
                </c:pt>
                <c:pt idx="125">
                  <c:v>43892</c:v>
                </c:pt>
                <c:pt idx="126">
                  <c:v>43892</c:v>
                </c:pt>
                <c:pt idx="127">
                  <c:v>43893</c:v>
                </c:pt>
                <c:pt idx="128">
                  <c:v>43893</c:v>
                </c:pt>
                <c:pt idx="129">
                  <c:v>43894</c:v>
                </c:pt>
                <c:pt idx="130">
                  <c:v>43894</c:v>
                </c:pt>
                <c:pt idx="131">
                  <c:v>43895</c:v>
                </c:pt>
                <c:pt idx="132">
                  <c:v>43895</c:v>
                </c:pt>
                <c:pt idx="133">
                  <c:v>43896</c:v>
                </c:pt>
                <c:pt idx="134">
                  <c:v>43896</c:v>
                </c:pt>
                <c:pt idx="135">
                  <c:v>43897</c:v>
                </c:pt>
                <c:pt idx="136">
                  <c:v>43897</c:v>
                </c:pt>
                <c:pt idx="137">
                  <c:v>43898</c:v>
                </c:pt>
                <c:pt idx="138">
                  <c:v>43898</c:v>
                </c:pt>
                <c:pt idx="139">
                  <c:v>43899</c:v>
                </c:pt>
                <c:pt idx="140">
                  <c:v>43899</c:v>
                </c:pt>
                <c:pt idx="141">
                  <c:v>43900</c:v>
                </c:pt>
                <c:pt idx="142">
                  <c:v>43900</c:v>
                </c:pt>
                <c:pt idx="143">
                  <c:v>43901</c:v>
                </c:pt>
                <c:pt idx="144">
                  <c:v>43901</c:v>
                </c:pt>
                <c:pt idx="145">
                  <c:v>43902</c:v>
                </c:pt>
                <c:pt idx="146">
                  <c:v>43902</c:v>
                </c:pt>
                <c:pt idx="147">
                  <c:v>43903</c:v>
                </c:pt>
                <c:pt idx="148">
                  <c:v>43903</c:v>
                </c:pt>
                <c:pt idx="149">
                  <c:v>43904</c:v>
                </c:pt>
                <c:pt idx="150">
                  <c:v>43904</c:v>
                </c:pt>
                <c:pt idx="151">
                  <c:v>43905</c:v>
                </c:pt>
                <c:pt idx="152">
                  <c:v>43905</c:v>
                </c:pt>
                <c:pt idx="153">
                  <c:v>43906</c:v>
                </c:pt>
                <c:pt idx="154">
                  <c:v>43906</c:v>
                </c:pt>
                <c:pt idx="155">
                  <c:v>43907</c:v>
                </c:pt>
                <c:pt idx="156">
                  <c:v>43907</c:v>
                </c:pt>
                <c:pt idx="157">
                  <c:v>43908</c:v>
                </c:pt>
                <c:pt idx="158">
                  <c:v>43908</c:v>
                </c:pt>
                <c:pt idx="159">
                  <c:v>43909</c:v>
                </c:pt>
                <c:pt idx="160">
                  <c:v>43909</c:v>
                </c:pt>
                <c:pt idx="161">
                  <c:v>43910</c:v>
                </c:pt>
                <c:pt idx="162">
                  <c:v>43910</c:v>
                </c:pt>
                <c:pt idx="163">
                  <c:v>43911</c:v>
                </c:pt>
                <c:pt idx="164">
                  <c:v>43911</c:v>
                </c:pt>
                <c:pt idx="165">
                  <c:v>43912</c:v>
                </c:pt>
                <c:pt idx="166">
                  <c:v>43912</c:v>
                </c:pt>
                <c:pt idx="167">
                  <c:v>43913</c:v>
                </c:pt>
                <c:pt idx="168">
                  <c:v>43913</c:v>
                </c:pt>
                <c:pt idx="169">
                  <c:v>43914</c:v>
                </c:pt>
                <c:pt idx="170">
                  <c:v>43914</c:v>
                </c:pt>
                <c:pt idx="171">
                  <c:v>43915</c:v>
                </c:pt>
                <c:pt idx="172">
                  <c:v>43915</c:v>
                </c:pt>
                <c:pt idx="173">
                  <c:v>43916</c:v>
                </c:pt>
                <c:pt idx="174">
                  <c:v>43916</c:v>
                </c:pt>
                <c:pt idx="175">
                  <c:v>43917</c:v>
                </c:pt>
                <c:pt idx="176">
                  <c:v>43917</c:v>
                </c:pt>
                <c:pt idx="177">
                  <c:v>43918</c:v>
                </c:pt>
                <c:pt idx="178">
                  <c:v>43918</c:v>
                </c:pt>
                <c:pt idx="179">
                  <c:v>43919</c:v>
                </c:pt>
                <c:pt idx="180">
                  <c:v>43919</c:v>
                </c:pt>
                <c:pt idx="181">
                  <c:v>43920</c:v>
                </c:pt>
                <c:pt idx="182">
                  <c:v>43920</c:v>
                </c:pt>
                <c:pt idx="183">
                  <c:v>43921</c:v>
                </c:pt>
                <c:pt idx="184">
                  <c:v>43921</c:v>
                </c:pt>
                <c:pt idx="185">
                  <c:v>43922</c:v>
                </c:pt>
                <c:pt idx="186">
                  <c:v>43922</c:v>
                </c:pt>
                <c:pt idx="187">
                  <c:v>43923</c:v>
                </c:pt>
                <c:pt idx="188">
                  <c:v>43923</c:v>
                </c:pt>
                <c:pt idx="189">
                  <c:v>43924</c:v>
                </c:pt>
                <c:pt idx="190">
                  <c:v>43924</c:v>
                </c:pt>
                <c:pt idx="191">
                  <c:v>43925</c:v>
                </c:pt>
                <c:pt idx="192">
                  <c:v>43925</c:v>
                </c:pt>
                <c:pt idx="193">
                  <c:v>43926</c:v>
                </c:pt>
                <c:pt idx="194">
                  <c:v>43926</c:v>
                </c:pt>
                <c:pt idx="195">
                  <c:v>43927</c:v>
                </c:pt>
                <c:pt idx="196">
                  <c:v>43927</c:v>
                </c:pt>
                <c:pt idx="197">
                  <c:v>43928</c:v>
                </c:pt>
                <c:pt idx="198">
                  <c:v>43928</c:v>
                </c:pt>
                <c:pt idx="199">
                  <c:v>43929</c:v>
                </c:pt>
                <c:pt idx="200">
                  <c:v>43929</c:v>
                </c:pt>
                <c:pt idx="201">
                  <c:v>43930</c:v>
                </c:pt>
                <c:pt idx="202">
                  <c:v>43930</c:v>
                </c:pt>
                <c:pt idx="203">
                  <c:v>43931</c:v>
                </c:pt>
                <c:pt idx="204">
                  <c:v>43931</c:v>
                </c:pt>
                <c:pt idx="205">
                  <c:v>43932</c:v>
                </c:pt>
                <c:pt idx="206">
                  <c:v>43932</c:v>
                </c:pt>
                <c:pt idx="207">
                  <c:v>43933</c:v>
                </c:pt>
                <c:pt idx="208">
                  <c:v>43933</c:v>
                </c:pt>
                <c:pt idx="209">
                  <c:v>43934</c:v>
                </c:pt>
                <c:pt idx="210">
                  <c:v>43934</c:v>
                </c:pt>
                <c:pt idx="211">
                  <c:v>43935</c:v>
                </c:pt>
                <c:pt idx="212">
                  <c:v>43935</c:v>
                </c:pt>
                <c:pt idx="213">
                  <c:v>43936</c:v>
                </c:pt>
                <c:pt idx="214">
                  <c:v>43936</c:v>
                </c:pt>
                <c:pt idx="215">
                  <c:v>43937</c:v>
                </c:pt>
                <c:pt idx="216">
                  <c:v>43937</c:v>
                </c:pt>
                <c:pt idx="217">
                  <c:v>43938</c:v>
                </c:pt>
                <c:pt idx="218">
                  <c:v>43938</c:v>
                </c:pt>
                <c:pt idx="219">
                  <c:v>43939</c:v>
                </c:pt>
                <c:pt idx="220">
                  <c:v>43939</c:v>
                </c:pt>
                <c:pt idx="221">
                  <c:v>43940</c:v>
                </c:pt>
                <c:pt idx="222">
                  <c:v>43940</c:v>
                </c:pt>
                <c:pt idx="223">
                  <c:v>43941</c:v>
                </c:pt>
                <c:pt idx="224">
                  <c:v>43941</c:v>
                </c:pt>
                <c:pt idx="225">
                  <c:v>43942</c:v>
                </c:pt>
                <c:pt idx="226">
                  <c:v>43942</c:v>
                </c:pt>
                <c:pt idx="227">
                  <c:v>43943</c:v>
                </c:pt>
                <c:pt idx="228">
                  <c:v>43943</c:v>
                </c:pt>
                <c:pt idx="229">
                  <c:v>43944</c:v>
                </c:pt>
                <c:pt idx="230">
                  <c:v>43944</c:v>
                </c:pt>
                <c:pt idx="231">
                  <c:v>43945</c:v>
                </c:pt>
                <c:pt idx="232">
                  <c:v>43945</c:v>
                </c:pt>
                <c:pt idx="233">
                  <c:v>43946</c:v>
                </c:pt>
                <c:pt idx="234">
                  <c:v>43946</c:v>
                </c:pt>
                <c:pt idx="235">
                  <c:v>43947</c:v>
                </c:pt>
                <c:pt idx="236">
                  <c:v>43947</c:v>
                </c:pt>
                <c:pt idx="237">
                  <c:v>43948</c:v>
                </c:pt>
                <c:pt idx="238">
                  <c:v>43948</c:v>
                </c:pt>
                <c:pt idx="239">
                  <c:v>43949</c:v>
                </c:pt>
                <c:pt idx="240">
                  <c:v>43949</c:v>
                </c:pt>
                <c:pt idx="241">
                  <c:v>43950</c:v>
                </c:pt>
                <c:pt idx="242">
                  <c:v>43950</c:v>
                </c:pt>
                <c:pt idx="243">
                  <c:v>43951</c:v>
                </c:pt>
                <c:pt idx="244">
                  <c:v>43951</c:v>
                </c:pt>
                <c:pt idx="245">
                  <c:v>43952</c:v>
                </c:pt>
                <c:pt idx="246">
                  <c:v>43952</c:v>
                </c:pt>
                <c:pt idx="247">
                  <c:v>43953</c:v>
                </c:pt>
                <c:pt idx="248">
                  <c:v>43953</c:v>
                </c:pt>
                <c:pt idx="249">
                  <c:v>43954</c:v>
                </c:pt>
                <c:pt idx="250">
                  <c:v>43954</c:v>
                </c:pt>
                <c:pt idx="251">
                  <c:v>43955</c:v>
                </c:pt>
                <c:pt idx="252">
                  <c:v>43955</c:v>
                </c:pt>
                <c:pt idx="253">
                  <c:v>43956</c:v>
                </c:pt>
                <c:pt idx="254">
                  <c:v>43956</c:v>
                </c:pt>
                <c:pt idx="255">
                  <c:v>43957</c:v>
                </c:pt>
                <c:pt idx="256">
                  <c:v>43957</c:v>
                </c:pt>
                <c:pt idx="257">
                  <c:v>43958</c:v>
                </c:pt>
                <c:pt idx="258">
                  <c:v>43958</c:v>
                </c:pt>
                <c:pt idx="259">
                  <c:v>43959</c:v>
                </c:pt>
                <c:pt idx="260">
                  <c:v>43959</c:v>
                </c:pt>
                <c:pt idx="261">
                  <c:v>43960</c:v>
                </c:pt>
                <c:pt idx="262">
                  <c:v>43960</c:v>
                </c:pt>
                <c:pt idx="263">
                  <c:v>43961</c:v>
                </c:pt>
                <c:pt idx="264">
                  <c:v>43961</c:v>
                </c:pt>
                <c:pt idx="265">
                  <c:v>43962</c:v>
                </c:pt>
                <c:pt idx="266">
                  <c:v>43962</c:v>
                </c:pt>
                <c:pt idx="267">
                  <c:v>43963</c:v>
                </c:pt>
                <c:pt idx="268">
                  <c:v>43963</c:v>
                </c:pt>
                <c:pt idx="269">
                  <c:v>43964</c:v>
                </c:pt>
                <c:pt idx="270">
                  <c:v>43964</c:v>
                </c:pt>
                <c:pt idx="271">
                  <c:v>43965</c:v>
                </c:pt>
                <c:pt idx="272">
                  <c:v>43965</c:v>
                </c:pt>
                <c:pt idx="273">
                  <c:v>43966</c:v>
                </c:pt>
                <c:pt idx="274">
                  <c:v>43966</c:v>
                </c:pt>
                <c:pt idx="275">
                  <c:v>43967</c:v>
                </c:pt>
                <c:pt idx="276">
                  <c:v>43967</c:v>
                </c:pt>
                <c:pt idx="277">
                  <c:v>43968</c:v>
                </c:pt>
                <c:pt idx="278">
                  <c:v>43968</c:v>
                </c:pt>
                <c:pt idx="279">
                  <c:v>43969</c:v>
                </c:pt>
                <c:pt idx="280">
                  <c:v>43969</c:v>
                </c:pt>
                <c:pt idx="281">
                  <c:v>43970</c:v>
                </c:pt>
                <c:pt idx="282">
                  <c:v>43970</c:v>
                </c:pt>
                <c:pt idx="283">
                  <c:v>43971</c:v>
                </c:pt>
                <c:pt idx="284">
                  <c:v>43971</c:v>
                </c:pt>
                <c:pt idx="285">
                  <c:v>43972</c:v>
                </c:pt>
                <c:pt idx="286">
                  <c:v>43972</c:v>
                </c:pt>
                <c:pt idx="287">
                  <c:v>43973</c:v>
                </c:pt>
                <c:pt idx="288">
                  <c:v>43973</c:v>
                </c:pt>
                <c:pt idx="289">
                  <c:v>43974</c:v>
                </c:pt>
                <c:pt idx="290">
                  <c:v>43974</c:v>
                </c:pt>
                <c:pt idx="291">
                  <c:v>43975</c:v>
                </c:pt>
                <c:pt idx="292">
                  <c:v>43975</c:v>
                </c:pt>
                <c:pt idx="293">
                  <c:v>43976</c:v>
                </c:pt>
                <c:pt idx="294">
                  <c:v>43976</c:v>
                </c:pt>
                <c:pt idx="295">
                  <c:v>43977</c:v>
                </c:pt>
                <c:pt idx="296">
                  <c:v>43977</c:v>
                </c:pt>
                <c:pt idx="297">
                  <c:v>43978</c:v>
                </c:pt>
                <c:pt idx="298">
                  <c:v>43978</c:v>
                </c:pt>
                <c:pt idx="299">
                  <c:v>43979</c:v>
                </c:pt>
                <c:pt idx="300">
                  <c:v>43979</c:v>
                </c:pt>
                <c:pt idx="301">
                  <c:v>43980</c:v>
                </c:pt>
                <c:pt idx="302">
                  <c:v>43980</c:v>
                </c:pt>
                <c:pt idx="303">
                  <c:v>43981</c:v>
                </c:pt>
                <c:pt idx="304">
                  <c:v>43981</c:v>
                </c:pt>
                <c:pt idx="305">
                  <c:v>43982</c:v>
                </c:pt>
                <c:pt idx="306">
                  <c:v>43982</c:v>
                </c:pt>
                <c:pt idx="307">
                  <c:v>43983</c:v>
                </c:pt>
                <c:pt idx="308">
                  <c:v>43983</c:v>
                </c:pt>
                <c:pt idx="309">
                  <c:v>43984</c:v>
                </c:pt>
                <c:pt idx="310">
                  <c:v>43984</c:v>
                </c:pt>
                <c:pt idx="311">
                  <c:v>43985</c:v>
                </c:pt>
                <c:pt idx="312">
                  <c:v>43985</c:v>
                </c:pt>
                <c:pt idx="313">
                  <c:v>43986</c:v>
                </c:pt>
                <c:pt idx="314">
                  <c:v>43986</c:v>
                </c:pt>
                <c:pt idx="315">
                  <c:v>43987</c:v>
                </c:pt>
                <c:pt idx="316">
                  <c:v>43987</c:v>
                </c:pt>
                <c:pt idx="317">
                  <c:v>43988</c:v>
                </c:pt>
                <c:pt idx="318">
                  <c:v>43988</c:v>
                </c:pt>
                <c:pt idx="319">
                  <c:v>43989</c:v>
                </c:pt>
                <c:pt idx="320">
                  <c:v>43989</c:v>
                </c:pt>
                <c:pt idx="321">
                  <c:v>43990</c:v>
                </c:pt>
                <c:pt idx="322">
                  <c:v>43990</c:v>
                </c:pt>
                <c:pt idx="323">
                  <c:v>43991</c:v>
                </c:pt>
                <c:pt idx="324">
                  <c:v>43991</c:v>
                </c:pt>
                <c:pt idx="325">
                  <c:v>43992</c:v>
                </c:pt>
                <c:pt idx="326">
                  <c:v>43992</c:v>
                </c:pt>
                <c:pt idx="327">
                  <c:v>43993</c:v>
                </c:pt>
                <c:pt idx="328">
                  <c:v>43993</c:v>
                </c:pt>
                <c:pt idx="329">
                  <c:v>43994</c:v>
                </c:pt>
                <c:pt idx="330">
                  <c:v>43994</c:v>
                </c:pt>
                <c:pt idx="331">
                  <c:v>43995</c:v>
                </c:pt>
                <c:pt idx="332">
                  <c:v>43995</c:v>
                </c:pt>
                <c:pt idx="333">
                  <c:v>43996</c:v>
                </c:pt>
                <c:pt idx="334">
                  <c:v>43996</c:v>
                </c:pt>
                <c:pt idx="335">
                  <c:v>43997</c:v>
                </c:pt>
                <c:pt idx="336">
                  <c:v>43997</c:v>
                </c:pt>
                <c:pt idx="337">
                  <c:v>43998</c:v>
                </c:pt>
                <c:pt idx="338">
                  <c:v>43998</c:v>
                </c:pt>
                <c:pt idx="339">
                  <c:v>43999</c:v>
                </c:pt>
                <c:pt idx="340">
                  <c:v>43999</c:v>
                </c:pt>
                <c:pt idx="341">
                  <c:v>44000</c:v>
                </c:pt>
                <c:pt idx="342">
                  <c:v>44000</c:v>
                </c:pt>
                <c:pt idx="343">
                  <c:v>44001</c:v>
                </c:pt>
                <c:pt idx="344">
                  <c:v>44001</c:v>
                </c:pt>
                <c:pt idx="345">
                  <c:v>44002</c:v>
                </c:pt>
                <c:pt idx="346">
                  <c:v>44002</c:v>
                </c:pt>
                <c:pt idx="347">
                  <c:v>44003</c:v>
                </c:pt>
                <c:pt idx="348">
                  <c:v>44003</c:v>
                </c:pt>
                <c:pt idx="349">
                  <c:v>44004</c:v>
                </c:pt>
                <c:pt idx="350">
                  <c:v>44004</c:v>
                </c:pt>
                <c:pt idx="351">
                  <c:v>44005</c:v>
                </c:pt>
                <c:pt idx="352">
                  <c:v>44005</c:v>
                </c:pt>
                <c:pt idx="353">
                  <c:v>44006</c:v>
                </c:pt>
                <c:pt idx="354">
                  <c:v>44006</c:v>
                </c:pt>
                <c:pt idx="355">
                  <c:v>44007</c:v>
                </c:pt>
                <c:pt idx="356">
                  <c:v>44007</c:v>
                </c:pt>
                <c:pt idx="357">
                  <c:v>44008</c:v>
                </c:pt>
                <c:pt idx="358">
                  <c:v>44008</c:v>
                </c:pt>
                <c:pt idx="359">
                  <c:v>44009</c:v>
                </c:pt>
                <c:pt idx="360">
                  <c:v>44009</c:v>
                </c:pt>
                <c:pt idx="361">
                  <c:v>44010</c:v>
                </c:pt>
                <c:pt idx="362">
                  <c:v>44010</c:v>
                </c:pt>
                <c:pt idx="363">
                  <c:v>44011</c:v>
                </c:pt>
                <c:pt idx="364">
                  <c:v>44011</c:v>
                </c:pt>
                <c:pt idx="365">
                  <c:v>44012</c:v>
                </c:pt>
                <c:pt idx="366">
                  <c:v>44012</c:v>
                </c:pt>
                <c:pt idx="367">
                  <c:v>44013</c:v>
                </c:pt>
                <c:pt idx="368">
                  <c:v>44013</c:v>
                </c:pt>
                <c:pt idx="369">
                  <c:v>44014</c:v>
                </c:pt>
                <c:pt idx="370">
                  <c:v>44014</c:v>
                </c:pt>
                <c:pt idx="371">
                  <c:v>44015</c:v>
                </c:pt>
                <c:pt idx="372">
                  <c:v>44015</c:v>
                </c:pt>
                <c:pt idx="373">
                  <c:v>44016</c:v>
                </c:pt>
                <c:pt idx="374">
                  <c:v>44016</c:v>
                </c:pt>
                <c:pt idx="375">
                  <c:v>44017</c:v>
                </c:pt>
                <c:pt idx="376">
                  <c:v>44017</c:v>
                </c:pt>
                <c:pt idx="377">
                  <c:v>44018</c:v>
                </c:pt>
                <c:pt idx="378">
                  <c:v>44018</c:v>
                </c:pt>
                <c:pt idx="379">
                  <c:v>44019</c:v>
                </c:pt>
                <c:pt idx="380">
                  <c:v>44019</c:v>
                </c:pt>
                <c:pt idx="381">
                  <c:v>44020</c:v>
                </c:pt>
                <c:pt idx="382">
                  <c:v>44020</c:v>
                </c:pt>
                <c:pt idx="383">
                  <c:v>44021</c:v>
                </c:pt>
                <c:pt idx="384">
                  <c:v>44021</c:v>
                </c:pt>
                <c:pt idx="385">
                  <c:v>44022</c:v>
                </c:pt>
                <c:pt idx="386">
                  <c:v>44022</c:v>
                </c:pt>
                <c:pt idx="387">
                  <c:v>44023</c:v>
                </c:pt>
                <c:pt idx="388">
                  <c:v>44023</c:v>
                </c:pt>
                <c:pt idx="389">
                  <c:v>44024</c:v>
                </c:pt>
                <c:pt idx="390">
                  <c:v>44024</c:v>
                </c:pt>
                <c:pt idx="391">
                  <c:v>44025</c:v>
                </c:pt>
                <c:pt idx="392">
                  <c:v>44025</c:v>
                </c:pt>
                <c:pt idx="393">
                  <c:v>44026</c:v>
                </c:pt>
                <c:pt idx="394">
                  <c:v>44026</c:v>
                </c:pt>
                <c:pt idx="395">
                  <c:v>44027</c:v>
                </c:pt>
                <c:pt idx="396">
                  <c:v>44027</c:v>
                </c:pt>
                <c:pt idx="397">
                  <c:v>44028</c:v>
                </c:pt>
                <c:pt idx="398">
                  <c:v>44028</c:v>
                </c:pt>
                <c:pt idx="399">
                  <c:v>44029</c:v>
                </c:pt>
                <c:pt idx="400">
                  <c:v>44029</c:v>
                </c:pt>
                <c:pt idx="401">
                  <c:v>44030</c:v>
                </c:pt>
                <c:pt idx="402">
                  <c:v>44030</c:v>
                </c:pt>
                <c:pt idx="403">
                  <c:v>44031</c:v>
                </c:pt>
                <c:pt idx="404">
                  <c:v>44031</c:v>
                </c:pt>
                <c:pt idx="405">
                  <c:v>44032</c:v>
                </c:pt>
                <c:pt idx="406">
                  <c:v>44032</c:v>
                </c:pt>
                <c:pt idx="407">
                  <c:v>44033</c:v>
                </c:pt>
                <c:pt idx="408">
                  <c:v>44033</c:v>
                </c:pt>
                <c:pt idx="409">
                  <c:v>44034</c:v>
                </c:pt>
                <c:pt idx="410">
                  <c:v>44034</c:v>
                </c:pt>
                <c:pt idx="411">
                  <c:v>44035</c:v>
                </c:pt>
                <c:pt idx="412">
                  <c:v>44035</c:v>
                </c:pt>
                <c:pt idx="413">
                  <c:v>44036</c:v>
                </c:pt>
                <c:pt idx="414">
                  <c:v>44036</c:v>
                </c:pt>
                <c:pt idx="415">
                  <c:v>44037</c:v>
                </c:pt>
                <c:pt idx="416">
                  <c:v>44037</c:v>
                </c:pt>
                <c:pt idx="417">
                  <c:v>44038</c:v>
                </c:pt>
                <c:pt idx="418">
                  <c:v>44038</c:v>
                </c:pt>
                <c:pt idx="419">
                  <c:v>44039</c:v>
                </c:pt>
                <c:pt idx="420">
                  <c:v>44039</c:v>
                </c:pt>
                <c:pt idx="421">
                  <c:v>44040</c:v>
                </c:pt>
                <c:pt idx="422">
                  <c:v>44040</c:v>
                </c:pt>
                <c:pt idx="423">
                  <c:v>44041</c:v>
                </c:pt>
                <c:pt idx="424">
                  <c:v>44041</c:v>
                </c:pt>
                <c:pt idx="425">
                  <c:v>44042</c:v>
                </c:pt>
                <c:pt idx="426">
                  <c:v>44042</c:v>
                </c:pt>
                <c:pt idx="427">
                  <c:v>44043</c:v>
                </c:pt>
                <c:pt idx="428">
                  <c:v>44043</c:v>
                </c:pt>
                <c:pt idx="429">
                  <c:v>44044</c:v>
                </c:pt>
                <c:pt idx="430">
                  <c:v>44044</c:v>
                </c:pt>
                <c:pt idx="431">
                  <c:v>44045</c:v>
                </c:pt>
                <c:pt idx="432">
                  <c:v>44045</c:v>
                </c:pt>
                <c:pt idx="433">
                  <c:v>44046</c:v>
                </c:pt>
                <c:pt idx="434">
                  <c:v>44046</c:v>
                </c:pt>
                <c:pt idx="435">
                  <c:v>44047</c:v>
                </c:pt>
                <c:pt idx="436">
                  <c:v>44047</c:v>
                </c:pt>
                <c:pt idx="437">
                  <c:v>44048</c:v>
                </c:pt>
                <c:pt idx="438">
                  <c:v>44048</c:v>
                </c:pt>
                <c:pt idx="439">
                  <c:v>44049</c:v>
                </c:pt>
                <c:pt idx="440">
                  <c:v>44049</c:v>
                </c:pt>
                <c:pt idx="441">
                  <c:v>44050</c:v>
                </c:pt>
                <c:pt idx="442">
                  <c:v>44050</c:v>
                </c:pt>
                <c:pt idx="443">
                  <c:v>44051</c:v>
                </c:pt>
                <c:pt idx="444">
                  <c:v>44051</c:v>
                </c:pt>
                <c:pt idx="445">
                  <c:v>44052</c:v>
                </c:pt>
                <c:pt idx="446">
                  <c:v>44052</c:v>
                </c:pt>
                <c:pt idx="447">
                  <c:v>44053</c:v>
                </c:pt>
                <c:pt idx="448">
                  <c:v>44053</c:v>
                </c:pt>
                <c:pt idx="449">
                  <c:v>44054</c:v>
                </c:pt>
                <c:pt idx="450">
                  <c:v>44054</c:v>
                </c:pt>
                <c:pt idx="451">
                  <c:v>44055</c:v>
                </c:pt>
                <c:pt idx="452">
                  <c:v>44055</c:v>
                </c:pt>
                <c:pt idx="453">
                  <c:v>44056</c:v>
                </c:pt>
                <c:pt idx="454">
                  <c:v>44056</c:v>
                </c:pt>
                <c:pt idx="455">
                  <c:v>44057</c:v>
                </c:pt>
                <c:pt idx="456">
                  <c:v>44057</c:v>
                </c:pt>
                <c:pt idx="457">
                  <c:v>44058</c:v>
                </c:pt>
                <c:pt idx="458">
                  <c:v>44058</c:v>
                </c:pt>
                <c:pt idx="459">
                  <c:v>44059</c:v>
                </c:pt>
                <c:pt idx="460">
                  <c:v>44059</c:v>
                </c:pt>
                <c:pt idx="461">
                  <c:v>44060</c:v>
                </c:pt>
                <c:pt idx="462">
                  <c:v>44060</c:v>
                </c:pt>
                <c:pt idx="463">
                  <c:v>44061</c:v>
                </c:pt>
                <c:pt idx="464">
                  <c:v>44061</c:v>
                </c:pt>
                <c:pt idx="465">
                  <c:v>44062</c:v>
                </c:pt>
                <c:pt idx="466">
                  <c:v>44062</c:v>
                </c:pt>
                <c:pt idx="467">
                  <c:v>44063</c:v>
                </c:pt>
                <c:pt idx="468">
                  <c:v>44063</c:v>
                </c:pt>
                <c:pt idx="469">
                  <c:v>44064</c:v>
                </c:pt>
                <c:pt idx="470">
                  <c:v>44064</c:v>
                </c:pt>
                <c:pt idx="471">
                  <c:v>44065</c:v>
                </c:pt>
                <c:pt idx="472">
                  <c:v>44065</c:v>
                </c:pt>
                <c:pt idx="473">
                  <c:v>44066</c:v>
                </c:pt>
                <c:pt idx="474">
                  <c:v>44066</c:v>
                </c:pt>
                <c:pt idx="475">
                  <c:v>44067</c:v>
                </c:pt>
                <c:pt idx="476">
                  <c:v>44067</c:v>
                </c:pt>
                <c:pt idx="477">
                  <c:v>44068</c:v>
                </c:pt>
                <c:pt idx="478">
                  <c:v>44068</c:v>
                </c:pt>
                <c:pt idx="479">
                  <c:v>44069</c:v>
                </c:pt>
                <c:pt idx="480">
                  <c:v>44069</c:v>
                </c:pt>
                <c:pt idx="481">
                  <c:v>44070</c:v>
                </c:pt>
                <c:pt idx="482">
                  <c:v>44070</c:v>
                </c:pt>
                <c:pt idx="483">
                  <c:v>44071</c:v>
                </c:pt>
                <c:pt idx="484">
                  <c:v>44071</c:v>
                </c:pt>
                <c:pt idx="485">
                  <c:v>44072</c:v>
                </c:pt>
                <c:pt idx="486">
                  <c:v>44072</c:v>
                </c:pt>
                <c:pt idx="487">
                  <c:v>44073</c:v>
                </c:pt>
                <c:pt idx="488">
                  <c:v>44073</c:v>
                </c:pt>
                <c:pt idx="489">
                  <c:v>44074</c:v>
                </c:pt>
                <c:pt idx="490">
                  <c:v>44074</c:v>
                </c:pt>
                <c:pt idx="491">
                  <c:v>44075</c:v>
                </c:pt>
                <c:pt idx="492">
                  <c:v>44075</c:v>
                </c:pt>
                <c:pt idx="493">
                  <c:v>44076</c:v>
                </c:pt>
                <c:pt idx="494">
                  <c:v>44076</c:v>
                </c:pt>
                <c:pt idx="495">
                  <c:v>44077</c:v>
                </c:pt>
                <c:pt idx="496">
                  <c:v>44077</c:v>
                </c:pt>
                <c:pt idx="497">
                  <c:v>44078</c:v>
                </c:pt>
                <c:pt idx="498">
                  <c:v>44078</c:v>
                </c:pt>
                <c:pt idx="499">
                  <c:v>44079</c:v>
                </c:pt>
                <c:pt idx="500">
                  <c:v>44079</c:v>
                </c:pt>
                <c:pt idx="501">
                  <c:v>44080</c:v>
                </c:pt>
                <c:pt idx="502">
                  <c:v>44080</c:v>
                </c:pt>
                <c:pt idx="503">
                  <c:v>44081</c:v>
                </c:pt>
                <c:pt idx="504">
                  <c:v>44081</c:v>
                </c:pt>
                <c:pt idx="505">
                  <c:v>44082</c:v>
                </c:pt>
                <c:pt idx="506">
                  <c:v>44082</c:v>
                </c:pt>
                <c:pt idx="507">
                  <c:v>44083</c:v>
                </c:pt>
                <c:pt idx="508">
                  <c:v>44083</c:v>
                </c:pt>
                <c:pt idx="509">
                  <c:v>44084</c:v>
                </c:pt>
                <c:pt idx="510">
                  <c:v>44084</c:v>
                </c:pt>
                <c:pt idx="511">
                  <c:v>44085</c:v>
                </c:pt>
                <c:pt idx="512">
                  <c:v>44085</c:v>
                </c:pt>
                <c:pt idx="513">
                  <c:v>44086</c:v>
                </c:pt>
                <c:pt idx="514">
                  <c:v>44086</c:v>
                </c:pt>
                <c:pt idx="515">
                  <c:v>44087</c:v>
                </c:pt>
                <c:pt idx="516">
                  <c:v>44087</c:v>
                </c:pt>
                <c:pt idx="517">
                  <c:v>44088</c:v>
                </c:pt>
                <c:pt idx="518">
                  <c:v>44088</c:v>
                </c:pt>
                <c:pt idx="519">
                  <c:v>44089</c:v>
                </c:pt>
                <c:pt idx="520">
                  <c:v>44089</c:v>
                </c:pt>
                <c:pt idx="521">
                  <c:v>44090</c:v>
                </c:pt>
                <c:pt idx="522">
                  <c:v>44090</c:v>
                </c:pt>
                <c:pt idx="523">
                  <c:v>44091</c:v>
                </c:pt>
                <c:pt idx="524">
                  <c:v>44091</c:v>
                </c:pt>
                <c:pt idx="525">
                  <c:v>44092</c:v>
                </c:pt>
                <c:pt idx="526">
                  <c:v>44092</c:v>
                </c:pt>
                <c:pt idx="527">
                  <c:v>44093</c:v>
                </c:pt>
                <c:pt idx="528">
                  <c:v>44093</c:v>
                </c:pt>
                <c:pt idx="529">
                  <c:v>44094</c:v>
                </c:pt>
                <c:pt idx="530">
                  <c:v>44094</c:v>
                </c:pt>
                <c:pt idx="531">
                  <c:v>44095</c:v>
                </c:pt>
                <c:pt idx="532">
                  <c:v>44095</c:v>
                </c:pt>
                <c:pt idx="533">
                  <c:v>44096</c:v>
                </c:pt>
                <c:pt idx="534">
                  <c:v>44096</c:v>
                </c:pt>
                <c:pt idx="535">
                  <c:v>44097</c:v>
                </c:pt>
                <c:pt idx="536">
                  <c:v>44097</c:v>
                </c:pt>
                <c:pt idx="537">
                  <c:v>44098</c:v>
                </c:pt>
                <c:pt idx="538">
                  <c:v>44098</c:v>
                </c:pt>
                <c:pt idx="539">
                  <c:v>44099</c:v>
                </c:pt>
                <c:pt idx="540">
                  <c:v>44099</c:v>
                </c:pt>
                <c:pt idx="541">
                  <c:v>44100</c:v>
                </c:pt>
                <c:pt idx="542">
                  <c:v>44100</c:v>
                </c:pt>
                <c:pt idx="543">
                  <c:v>44101</c:v>
                </c:pt>
                <c:pt idx="544">
                  <c:v>44101</c:v>
                </c:pt>
                <c:pt idx="545">
                  <c:v>44102</c:v>
                </c:pt>
                <c:pt idx="546">
                  <c:v>44102</c:v>
                </c:pt>
                <c:pt idx="547">
                  <c:v>44103</c:v>
                </c:pt>
                <c:pt idx="548">
                  <c:v>44103</c:v>
                </c:pt>
                <c:pt idx="549">
                  <c:v>44104</c:v>
                </c:pt>
                <c:pt idx="550">
                  <c:v>44104</c:v>
                </c:pt>
                <c:pt idx="551">
                  <c:v>44105</c:v>
                </c:pt>
                <c:pt idx="552">
                  <c:v>44105</c:v>
                </c:pt>
                <c:pt idx="553">
                  <c:v>44106</c:v>
                </c:pt>
                <c:pt idx="554">
                  <c:v>44106</c:v>
                </c:pt>
                <c:pt idx="555">
                  <c:v>44107</c:v>
                </c:pt>
                <c:pt idx="556">
                  <c:v>44107</c:v>
                </c:pt>
                <c:pt idx="557">
                  <c:v>44108</c:v>
                </c:pt>
                <c:pt idx="558">
                  <c:v>44108</c:v>
                </c:pt>
                <c:pt idx="559">
                  <c:v>44109</c:v>
                </c:pt>
                <c:pt idx="560">
                  <c:v>44109</c:v>
                </c:pt>
                <c:pt idx="561">
                  <c:v>44110</c:v>
                </c:pt>
                <c:pt idx="562">
                  <c:v>44110</c:v>
                </c:pt>
                <c:pt idx="563">
                  <c:v>44111</c:v>
                </c:pt>
                <c:pt idx="564">
                  <c:v>44111</c:v>
                </c:pt>
                <c:pt idx="565">
                  <c:v>44112</c:v>
                </c:pt>
                <c:pt idx="566">
                  <c:v>44112</c:v>
                </c:pt>
                <c:pt idx="567">
                  <c:v>44113</c:v>
                </c:pt>
                <c:pt idx="568">
                  <c:v>44113</c:v>
                </c:pt>
                <c:pt idx="569">
                  <c:v>44114</c:v>
                </c:pt>
                <c:pt idx="570">
                  <c:v>44114</c:v>
                </c:pt>
                <c:pt idx="571">
                  <c:v>44115</c:v>
                </c:pt>
                <c:pt idx="572">
                  <c:v>44115</c:v>
                </c:pt>
                <c:pt idx="573">
                  <c:v>44116</c:v>
                </c:pt>
                <c:pt idx="574">
                  <c:v>44116</c:v>
                </c:pt>
                <c:pt idx="575">
                  <c:v>44117</c:v>
                </c:pt>
                <c:pt idx="576">
                  <c:v>44117</c:v>
                </c:pt>
                <c:pt idx="577">
                  <c:v>44118</c:v>
                </c:pt>
                <c:pt idx="578">
                  <c:v>44118</c:v>
                </c:pt>
                <c:pt idx="579">
                  <c:v>44119</c:v>
                </c:pt>
                <c:pt idx="580">
                  <c:v>44119</c:v>
                </c:pt>
                <c:pt idx="581">
                  <c:v>44120</c:v>
                </c:pt>
                <c:pt idx="582">
                  <c:v>44120</c:v>
                </c:pt>
                <c:pt idx="583">
                  <c:v>44121</c:v>
                </c:pt>
                <c:pt idx="584">
                  <c:v>44121</c:v>
                </c:pt>
                <c:pt idx="585">
                  <c:v>44122</c:v>
                </c:pt>
                <c:pt idx="586">
                  <c:v>44122</c:v>
                </c:pt>
                <c:pt idx="587">
                  <c:v>44123</c:v>
                </c:pt>
                <c:pt idx="588">
                  <c:v>44123</c:v>
                </c:pt>
                <c:pt idx="589">
                  <c:v>44124</c:v>
                </c:pt>
                <c:pt idx="590">
                  <c:v>44124</c:v>
                </c:pt>
                <c:pt idx="591">
                  <c:v>44125</c:v>
                </c:pt>
                <c:pt idx="592">
                  <c:v>44125</c:v>
                </c:pt>
                <c:pt idx="593">
                  <c:v>44126</c:v>
                </c:pt>
                <c:pt idx="594">
                  <c:v>44126</c:v>
                </c:pt>
                <c:pt idx="595">
                  <c:v>44127</c:v>
                </c:pt>
                <c:pt idx="596">
                  <c:v>44127</c:v>
                </c:pt>
                <c:pt idx="597">
                  <c:v>44128</c:v>
                </c:pt>
                <c:pt idx="598">
                  <c:v>44128</c:v>
                </c:pt>
                <c:pt idx="599">
                  <c:v>44129</c:v>
                </c:pt>
                <c:pt idx="600">
                  <c:v>44129</c:v>
                </c:pt>
                <c:pt idx="601">
                  <c:v>44130</c:v>
                </c:pt>
                <c:pt idx="602">
                  <c:v>44130</c:v>
                </c:pt>
                <c:pt idx="603">
                  <c:v>44131</c:v>
                </c:pt>
                <c:pt idx="604">
                  <c:v>44131</c:v>
                </c:pt>
                <c:pt idx="605">
                  <c:v>44132</c:v>
                </c:pt>
                <c:pt idx="606">
                  <c:v>44132</c:v>
                </c:pt>
                <c:pt idx="607">
                  <c:v>44133</c:v>
                </c:pt>
                <c:pt idx="608">
                  <c:v>44133</c:v>
                </c:pt>
                <c:pt idx="609">
                  <c:v>44134</c:v>
                </c:pt>
                <c:pt idx="610">
                  <c:v>44134</c:v>
                </c:pt>
                <c:pt idx="611">
                  <c:v>44135</c:v>
                </c:pt>
                <c:pt idx="612">
                  <c:v>44135</c:v>
                </c:pt>
                <c:pt idx="613">
                  <c:v>44136</c:v>
                </c:pt>
                <c:pt idx="614">
                  <c:v>44136</c:v>
                </c:pt>
                <c:pt idx="615">
                  <c:v>44137</c:v>
                </c:pt>
                <c:pt idx="616">
                  <c:v>44137</c:v>
                </c:pt>
                <c:pt idx="617">
                  <c:v>44138</c:v>
                </c:pt>
                <c:pt idx="618">
                  <c:v>44138</c:v>
                </c:pt>
                <c:pt idx="619">
                  <c:v>44139</c:v>
                </c:pt>
                <c:pt idx="620">
                  <c:v>44139</c:v>
                </c:pt>
                <c:pt idx="621">
                  <c:v>44140</c:v>
                </c:pt>
                <c:pt idx="622">
                  <c:v>44140</c:v>
                </c:pt>
                <c:pt idx="623">
                  <c:v>44141</c:v>
                </c:pt>
                <c:pt idx="624">
                  <c:v>44141</c:v>
                </c:pt>
                <c:pt idx="625">
                  <c:v>44142</c:v>
                </c:pt>
                <c:pt idx="626">
                  <c:v>44142</c:v>
                </c:pt>
                <c:pt idx="627">
                  <c:v>44143</c:v>
                </c:pt>
                <c:pt idx="628">
                  <c:v>44143</c:v>
                </c:pt>
                <c:pt idx="629">
                  <c:v>44144</c:v>
                </c:pt>
                <c:pt idx="630">
                  <c:v>44144</c:v>
                </c:pt>
                <c:pt idx="631">
                  <c:v>44145</c:v>
                </c:pt>
                <c:pt idx="632">
                  <c:v>44145</c:v>
                </c:pt>
                <c:pt idx="633">
                  <c:v>44146</c:v>
                </c:pt>
                <c:pt idx="634">
                  <c:v>44146</c:v>
                </c:pt>
                <c:pt idx="635">
                  <c:v>44147</c:v>
                </c:pt>
                <c:pt idx="636">
                  <c:v>44147</c:v>
                </c:pt>
                <c:pt idx="637">
                  <c:v>44148</c:v>
                </c:pt>
                <c:pt idx="638">
                  <c:v>44148</c:v>
                </c:pt>
                <c:pt idx="639">
                  <c:v>44149</c:v>
                </c:pt>
                <c:pt idx="640">
                  <c:v>44149</c:v>
                </c:pt>
                <c:pt idx="641">
                  <c:v>44150</c:v>
                </c:pt>
                <c:pt idx="642">
                  <c:v>44150</c:v>
                </c:pt>
                <c:pt idx="643">
                  <c:v>44151</c:v>
                </c:pt>
                <c:pt idx="644">
                  <c:v>44151</c:v>
                </c:pt>
                <c:pt idx="645">
                  <c:v>44152</c:v>
                </c:pt>
                <c:pt idx="646">
                  <c:v>44152</c:v>
                </c:pt>
                <c:pt idx="647">
                  <c:v>44153</c:v>
                </c:pt>
                <c:pt idx="648">
                  <c:v>44153</c:v>
                </c:pt>
                <c:pt idx="649">
                  <c:v>44154</c:v>
                </c:pt>
                <c:pt idx="650">
                  <c:v>44154</c:v>
                </c:pt>
                <c:pt idx="651">
                  <c:v>44155</c:v>
                </c:pt>
                <c:pt idx="652">
                  <c:v>44155</c:v>
                </c:pt>
                <c:pt idx="653">
                  <c:v>44156</c:v>
                </c:pt>
                <c:pt idx="654">
                  <c:v>44156</c:v>
                </c:pt>
                <c:pt idx="655">
                  <c:v>44157</c:v>
                </c:pt>
                <c:pt idx="656">
                  <c:v>44157</c:v>
                </c:pt>
                <c:pt idx="657">
                  <c:v>44158</c:v>
                </c:pt>
                <c:pt idx="658">
                  <c:v>44158</c:v>
                </c:pt>
                <c:pt idx="659">
                  <c:v>44159</c:v>
                </c:pt>
                <c:pt idx="660">
                  <c:v>44159</c:v>
                </c:pt>
                <c:pt idx="661">
                  <c:v>44160</c:v>
                </c:pt>
                <c:pt idx="662">
                  <c:v>44160</c:v>
                </c:pt>
                <c:pt idx="663">
                  <c:v>44161</c:v>
                </c:pt>
                <c:pt idx="664">
                  <c:v>44161</c:v>
                </c:pt>
                <c:pt idx="665">
                  <c:v>44162</c:v>
                </c:pt>
                <c:pt idx="666">
                  <c:v>44162</c:v>
                </c:pt>
                <c:pt idx="667">
                  <c:v>44163</c:v>
                </c:pt>
                <c:pt idx="668">
                  <c:v>44163</c:v>
                </c:pt>
                <c:pt idx="669">
                  <c:v>44164</c:v>
                </c:pt>
                <c:pt idx="670">
                  <c:v>44164</c:v>
                </c:pt>
                <c:pt idx="671">
                  <c:v>44165</c:v>
                </c:pt>
                <c:pt idx="672">
                  <c:v>44165</c:v>
                </c:pt>
                <c:pt idx="673">
                  <c:v>44166</c:v>
                </c:pt>
                <c:pt idx="674">
                  <c:v>44166</c:v>
                </c:pt>
                <c:pt idx="675">
                  <c:v>44167</c:v>
                </c:pt>
                <c:pt idx="676">
                  <c:v>44167</c:v>
                </c:pt>
                <c:pt idx="677">
                  <c:v>44168</c:v>
                </c:pt>
                <c:pt idx="678">
                  <c:v>44168</c:v>
                </c:pt>
                <c:pt idx="679">
                  <c:v>44169</c:v>
                </c:pt>
                <c:pt idx="680">
                  <c:v>44169</c:v>
                </c:pt>
                <c:pt idx="681">
                  <c:v>44170</c:v>
                </c:pt>
                <c:pt idx="682">
                  <c:v>44170</c:v>
                </c:pt>
                <c:pt idx="683">
                  <c:v>44171</c:v>
                </c:pt>
                <c:pt idx="684">
                  <c:v>44171</c:v>
                </c:pt>
                <c:pt idx="685">
                  <c:v>44172</c:v>
                </c:pt>
                <c:pt idx="686">
                  <c:v>44172</c:v>
                </c:pt>
                <c:pt idx="687">
                  <c:v>44173</c:v>
                </c:pt>
                <c:pt idx="688">
                  <c:v>44173</c:v>
                </c:pt>
                <c:pt idx="689">
                  <c:v>44174</c:v>
                </c:pt>
                <c:pt idx="690">
                  <c:v>44174</c:v>
                </c:pt>
                <c:pt idx="691">
                  <c:v>44175</c:v>
                </c:pt>
                <c:pt idx="692">
                  <c:v>44175</c:v>
                </c:pt>
                <c:pt idx="693">
                  <c:v>44176</c:v>
                </c:pt>
                <c:pt idx="694">
                  <c:v>44176</c:v>
                </c:pt>
                <c:pt idx="695">
                  <c:v>44177</c:v>
                </c:pt>
                <c:pt idx="696">
                  <c:v>44177</c:v>
                </c:pt>
                <c:pt idx="697">
                  <c:v>44178</c:v>
                </c:pt>
                <c:pt idx="698">
                  <c:v>44178</c:v>
                </c:pt>
                <c:pt idx="699">
                  <c:v>44179</c:v>
                </c:pt>
                <c:pt idx="700">
                  <c:v>44179</c:v>
                </c:pt>
                <c:pt idx="701">
                  <c:v>44180</c:v>
                </c:pt>
                <c:pt idx="702">
                  <c:v>44180</c:v>
                </c:pt>
                <c:pt idx="703">
                  <c:v>44181</c:v>
                </c:pt>
                <c:pt idx="704">
                  <c:v>44181</c:v>
                </c:pt>
                <c:pt idx="705">
                  <c:v>44182</c:v>
                </c:pt>
                <c:pt idx="706">
                  <c:v>44182</c:v>
                </c:pt>
                <c:pt idx="707">
                  <c:v>44183</c:v>
                </c:pt>
                <c:pt idx="708">
                  <c:v>44183</c:v>
                </c:pt>
                <c:pt idx="709">
                  <c:v>44184</c:v>
                </c:pt>
                <c:pt idx="710">
                  <c:v>44184</c:v>
                </c:pt>
                <c:pt idx="711">
                  <c:v>44185</c:v>
                </c:pt>
                <c:pt idx="712">
                  <c:v>44185</c:v>
                </c:pt>
                <c:pt idx="713">
                  <c:v>44186</c:v>
                </c:pt>
                <c:pt idx="714">
                  <c:v>44186</c:v>
                </c:pt>
                <c:pt idx="715">
                  <c:v>44187</c:v>
                </c:pt>
                <c:pt idx="716">
                  <c:v>44187</c:v>
                </c:pt>
                <c:pt idx="717">
                  <c:v>44188</c:v>
                </c:pt>
                <c:pt idx="718">
                  <c:v>44188</c:v>
                </c:pt>
                <c:pt idx="719">
                  <c:v>44189</c:v>
                </c:pt>
                <c:pt idx="720">
                  <c:v>44189</c:v>
                </c:pt>
                <c:pt idx="721">
                  <c:v>44190</c:v>
                </c:pt>
                <c:pt idx="722">
                  <c:v>44190</c:v>
                </c:pt>
                <c:pt idx="723">
                  <c:v>44191</c:v>
                </c:pt>
                <c:pt idx="724">
                  <c:v>44191</c:v>
                </c:pt>
                <c:pt idx="725">
                  <c:v>44192</c:v>
                </c:pt>
                <c:pt idx="726">
                  <c:v>44192</c:v>
                </c:pt>
                <c:pt idx="727">
                  <c:v>44193</c:v>
                </c:pt>
                <c:pt idx="728">
                  <c:v>44193</c:v>
                </c:pt>
                <c:pt idx="729">
                  <c:v>44194</c:v>
                </c:pt>
                <c:pt idx="730">
                  <c:v>44194</c:v>
                </c:pt>
                <c:pt idx="731">
                  <c:v>44195</c:v>
                </c:pt>
                <c:pt idx="732">
                  <c:v>44195</c:v>
                </c:pt>
                <c:pt idx="733">
                  <c:v>44196</c:v>
                </c:pt>
                <c:pt idx="734">
                  <c:v>44196</c:v>
                </c:pt>
                <c:pt idx="735">
                  <c:v>44197</c:v>
                </c:pt>
                <c:pt idx="736">
                  <c:v>44197</c:v>
                </c:pt>
                <c:pt idx="737">
                  <c:v>44198</c:v>
                </c:pt>
                <c:pt idx="738">
                  <c:v>44198</c:v>
                </c:pt>
                <c:pt idx="739">
                  <c:v>44199</c:v>
                </c:pt>
                <c:pt idx="740">
                  <c:v>44199</c:v>
                </c:pt>
                <c:pt idx="741">
                  <c:v>44200</c:v>
                </c:pt>
                <c:pt idx="742">
                  <c:v>44200</c:v>
                </c:pt>
                <c:pt idx="743">
                  <c:v>44201</c:v>
                </c:pt>
                <c:pt idx="744">
                  <c:v>44201</c:v>
                </c:pt>
                <c:pt idx="745">
                  <c:v>44202</c:v>
                </c:pt>
                <c:pt idx="746">
                  <c:v>44202</c:v>
                </c:pt>
                <c:pt idx="747">
                  <c:v>44203</c:v>
                </c:pt>
                <c:pt idx="748">
                  <c:v>44203</c:v>
                </c:pt>
                <c:pt idx="749">
                  <c:v>44204</c:v>
                </c:pt>
                <c:pt idx="750">
                  <c:v>44204</c:v>
                </c:pt>
                <c:pt idx="751">
                  <c:v>44205</c:v>
                </c:pt>
                <c:pt idx="752">
                  <c:v>44205</c:v>
                </c:pt>
                <c:pt idx="753">
                  <c:v>44206</c:v>
                </c:pt>
                <c:pt idx="754">
                  <c:v>44206</c:v>
                </c:pt>
                <c:pt idx="755">
                  <c:v>44207</c:v>
                </c:pt>
                <c:pt idx="756">
                  <c:v>44207</c:v>
                </c:pt>
                <c:pt idx="757">
                  <c:v>44208</c:v>
                </c:pt>
                <c:pt idx="758">
                  <c:v>44208</c:v>
                </c:pt>
                <c:pt idx="759">
                  <c:v>44209</c:v>
                </c:pt>
                <c:pt idx="760">
                  <c:v>44209</c:v>
                </c:pt>
                <c:pt idx="761">
                  <c:v>44210</c:v>
                </c:pt>
                <c:pt idx="762">
                  <c:v>44210</c:v>
                </c:pt>
                <c:pt idx="763">
                  <c:v>44211</c:v>
                </c:pt>
                <c:pt idx="764">
                  <c:v>44211</c:v>
                </c:pt>
                <c:pt idx="765">
                  <c:v>44212</c:v>
                </c:pt>
                <c:pt idx="766">
                  <c:v>44212</c:v>
                </c:pt>
                <c:pt idx="767">
                  <c:v>44213</c:v>
                </c:pt>
                <c:pt idx="768">
                  <c:v>44213</c:v>
                </c:pt>
                <c:pt idx="769">
                  <c:v>44214</c:v>
                </c:pt>
                <c:pt idx="770">
                  <c:v>44214</c:v>
                </c:pt>
                <c:pt idx="771">
                  <c:v>44215</c:v>
                </c:pt>
                <c:pt idx="772">
                  <c:v>44215</c:v>
                </c:pt>
              </c:numCache>
            </c:numRef>
          </c:xVal>
          <c:yVal>
            <c:numRef>
              <c:f>CalcThroughput!$B$2:$B$774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1094</c:v>
                </c:pt>
                <c:pt idx="29">
                  <c:v>1094</c:v>
                </c:pt>
                <c:pt idx="30">
                  <c:v>1094</c:v>
                </c:pt>
                <c:pt idx="31">
                  <c:v>1094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2360</c:v>
                </c:pt>
                <c:pt idx="41">
                  <c:v>2360</c:v>
                </c:pt>
                <c:pt idx="42">
                  <c:v>2360</c:v>
                </c:pt>
                <c:pt idx="43">
                  <c:v>2360</c:v>
                </c:pt>
                <c:pt idx="44">
                  <c:v>2360</c:v>
                </c:pt>
                <c:pt idx="45">
                  <c:v>2360</c:v>
                </c:pt>
                <c:pt idx="46">
                  <c:v>3766</c:v>
                </c:pt>
                <c:pt idx="47">
                  <c:v>3766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3766</c:v>
                </c:pt>
                <c:pt idx="55">
                  <c:v>3766</c:v>
                </c:pt>
                <c:pt idx="56">
                  <c:v>3766</c:v>
                </c:pt>
                <c:pt idx="57">
                  <c:v>3766</c:v>
                </c:pt>
                <c:pt idx="58">
                  <c:v>3766</c:v>
                </c:pt>
                <c:pt idx="59">
                  <c:v>3766</c:v>
                </c:pt>
                <c:pt idx="60">
                  <c:v>5363</c:v>
                </c:pt>
                <c:pt idx="61">
                  <c:v>5363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5363</c:v>
                </c:pt>
                <c:pt idx="69">
                  <c:v>5363</c:v>
                </c:pt>
                <c:pt idx="70">
                  <c:v>5363</c:v>
                </c:pt>
                <c:pt idx="71">
                  <c:v>5363</c:v>
                </c:pt>
                <c:pt idx="72">
                  <c:v>5363</c:v>
                </c:pt>
                <c:pt idx="73">
                  <c:v>5363</c:v>
                </c:pt>
                <c:pt idx="74">
                  <c:v>6697</c:v>
                </c:pt>
                <c:pt idx="75">
                  <c:v>6697</c:v>
                </c:pt>
                <c:pt idx="76">
                  <c:v>6697</c:v>
                </c:pt>
                <c:pt idx="77">
                  <c:v>6697</c:v>
                </c:pt>
                <c:pt idx="78">
                  <c:v>6697</c:v>
                </c:pt>
                <c:pt idx="79">
                  <c:v>6697</c:v>
                </c:pt>
                <c:pt idx="80">
                  <c:v>6697</c:v>
                </c:pt>
                <c:pt idx="81">
                  <c:v>6697</c:v>
                </c:pt>
                <c:pt idx="82">
                  <c:v>6697</c:v>
                </c:pt>
                <c:pt idx="83">
                  <c:v>6697</c:v>
                </c:pt>
                <c:pt idx="84">
                  <c:v>6697</c:v>
                </c:pt>
                <c:pt idx="85">
                  <c:v>6697</c:v>
                </c:pt>
                <c:pt idx="86">
                  <c:v>6697</c:v>
                </c:pt>
                <c:pt idx="87">
                  <c:v>6697</c:v>
                </c:pt>
                <c:pt idx="88">
                  <c:v>8088</c:v>
                </c:pt>
                <c:pt idx="89">
                  <c:v>8088</c:v>
                </c:pt>
                <c:pt idx="90">
                  <c:v>8088</c:v>
                </c:pt>
                <c:pt idx="91">
                  <c:v>8088</c:v>
                </c:pt>
                <c:pt idx="92">
                  <c:v>8088</c:v>
                </c:pt>
                <c:pt idx="93">
                  <c:v>8088</c:v>
                </c:pt>
                <c:pt idx="94">
                  <c:v>8088</c:v>
                </c:pt>
                <c:pt idx="95">
                  <c:v>8088</c:v>
                </c:pt>
                <c:pt idx="96">
                  <c:v>8088</c:v>
                </c:pt>
                <c:pt idx="97">
                  <c:v>8088</c:v>
                </c:pt>
                <c:pt idx="98">
                  <c:v>8088</c:v>
                </c:pt>
                <c:pt idx="99">
                  <c:v>8088</c:v>
                </c:pt>
                <c:pt idx="100">
                  <c:v>8088</c:v>
                </c:pt>
                <c:pt idx="101">
                  <c:v>8088</c:v>
                </c:pt>
                <c:pt idx="102">
                  <c:v>9438</c:v>
                </c:pt>
                <c:pt idx="103">
                  <c:v>9438</c:v>
                </c:pt>
                <c:pt idx="104">
                  <c:v>9438</c:v>
                </c:pt>
                <c:pt idx="105">
                  <c:v>9438</c:v>
                </c:pt>
                <c:pt idx="106">
                  <c:v>9438</c:v>
                </c:pt>
                <c:pt idx="107">
                  <c:v>9438</c:v>
                </c:pt>
                <c:pt idx="108">
                  <c:v>9438</c:v>
                </c:pt>
                <c:pt idx="109">
                  <c:v>9438</c:v>
                </c:pt>
                <c:pt idx="110">
                  <c:v>9438</c:v>
                </c:pt>
                <c:pt idx="111">
                  <c:v>9438</c:v>
                </c:pt>
                <c:pt idx="112">
                  <c:v>9438</c:v>
                </c:pt>
                <c:pt idx="113">
                  <c:v>9438</c:v>
                </c:pt>
                <c:pt idx="114">
                  <c:v>9438</c:v>
                </c:pt>
                <c:pt idx="115">
                  <c:v>9438</c:v>
                </c:pt>
                <c:pt idx="116">
                  <c:v>10929</c:v>
                </c:pt>
                <c:pt idx="117">
                  <c:v>10929</c:v>
                </c:pt>
                <c:pt idx="118">
                  <c:v>10929</c:v>
                </c:pt>
                <c:pt idx="119">
                  <c:v>10929</c:v>
                </c:pt>
                <c:pt idx="120">
                  <c:v>10929</c:v>
                </c:pt>
                <c:pt idx="121">
                  <c:v>10929</c:v>
                </c:pt>
                <c:pt idx="122">
                  <c:v>10929</c:v>
                </c:pt>
                <c:pt idx="123">
                  <c:v>10929</c:v>
                </c:pt>
                <c:pt idx="124">
                  <c:v>10929</c:v>
                </c:pt>
                <c:pt idx="125">
                  <c:v>10929</c:v>
                </c:pt>
                <c:pt idx="126">
                  <c:v>10929</c:v>
                </c:pt>
                <c:pt idx="127">
                  <c:v>10929</c:v>
                </c:pt>
                <c:pt idx="128">
                  <c:v>10929</c:v>
                </c:pt>
                <c:pt idx="129">
                  <c:v>10929</c:v>
                </c:pt>
                <c:pt idx="130">
                  <c:v>12371</c:v>
                </c:pt>
                <c:pt idx="131">
                  <c:v>12371</c:v>
                </c:pt>
                <c:pt idx="132">
                  <c:v>12371</c:v>
                </c:pt>
                <c:pt idx="133">
                  <c:v>12371</c:v>
                </c:pt>
                <c:pt idx="134">
                  <c:v>12371</c:v>
                </c:pt>
                <c:pt idx="135">
                  <c:v>12371</c:v>
                </c:pt>
                <c:pt idx="136">
                  <c:v>12371</c:v>
                </c:pt>
                <c:pt idx="137">
                  <c:v>12371</c:v>
                </c:pt>
                <c:pt idx="138">
                  <c:v>12371</c:v>
                </c:pt>
                <c:pt idx="139">
                  <c:v>12371</c:v>
                </c:pt>
                <c:pt idx="140">
                  <c:v>12371</c:v>
                </c:pt>
                <c:pt idx="141">
                  <c:v>12371</c:v>
                </c:pt>
                <c:pt idx="142">
                  <c:v>12371</c:v>
                </c:pt>
                <c:pt idx="143">
                  <c:v>12371</c:v>
                </c:pt>
                <c:pt idx="144">
                  <c:v>13641</c:v>
                </c:pt>
                <c:pt idx="145">
                  <c:v>13641</c:v>
                </c:pt>
                <c:pt idx="146">
                  <c:v>13641</c:v>
                </c:pt>
                <c:pt idx="147">
                  <c:v>13641</c:v>
                </c:pt>
                <c:pt idx="148">
                  <c:v>13641</c:v>
                </c:pt>
                <c:pt idx="149">
                  <c:v>13641</c:v>
                </c:pt>
                <c:pt idx="150">
                  <c:v>13641</c:v>
                </c:pt>
                <c:pt idx="151">
                  <c:v>13641</c:v>
                </c:pt>
                <c:pt idx="152">
                  <c:v>13641</c:v>
                </c:pt>
                <c:pt idx="153">
                  <c:v>13641</c:v>
                </c:pt>
                <c:pt idx="154">
                  <c:v>13641</c:v>
                </c:pt>
                <c:pt idx="155">
                  <c:v>13641</c:v>
                </c:pt>
                <c:pt idx="156">
                  <c:v>13641</c:v>
                </c:pt>
                <c:pt idx="157">
                  <c:v>13641</c:v>
                </c:pt>
                <c:pt idx="158">
                  <c:v>15144</c:v>
                </c:pt>
                <c:pt idx="159">
                  <c:v>15144</c:v>
                </c:pt>
                <c:pt idx="160">
                  <c:v>15144</c:v>
                </c:pt>
                <c:pt idx="161">
                  <c:v>15144</c:v>
                </c:pt>
                <c:pt idx="162">
                  <c:v>15144</c:v>
                </c:pt>
                <c:pt idx="163">
                  <c:v>15144</c:v>
                </c:pt>
                <c:pt idx="164">
                  <c:v>15144</c:v>
                </c:pt>
                <c:pt idx="165">
                  <c:v>15144</c:v>
                </c:pt>
                <c:pt idx="166">
                  <c:v>15144</c:v>
                </c:pt>
                <c:pt idx="167">
                  <c:v>15144</c:v>
                </c:pt>
                <c:pt idx="168">
                  <c:v>15144</c:v>
                </c:pt>
                <c:pt idx="169">
                  <c:v>15144</c:v>
                </c:pt>
                <c:pt idx="170">
                  <c:v>15144</c:v>
                </c:pt>
                <c:pt idx="171">
                  <c:v>15144</c:v>
                </c:pt>
                <c:pt idx="172">
                  <c:v>16654</c:v>
                </c:pt>
                <c:pt idx="173">
                  <c:v>16654</c:v>
                </c:pt>
                <c:pt idx="174">
                  <c:v>16654</c:v>
                </c:pt>
                <c:pt idx="175">
                  <c:v>16654</c:v>
                </c:pt>
                <c:pt idx="176">
                  <c:v>16654</c:v>
                </c:pt>
                <c:pt idx="177">
                  <c:v>16654</c:v>
                </c:pt>
                <c:pt idx="178">
                  <c:v>16654</c:v>
                </c:pt>
                <c:pt idx="179">
                  <c:v>16654</c:v>
                </c:pt>
                <c:pt idx="180">
                  <c:v>16654</c:v>
                </c:pt>
                <c:pt idx="181">
                  <c:v>16654</c:v>
                </c:pt>
                <c:pt idx="182">
                  <c:v>16654</c:v>
                </c:pt>
                <c:pt idx="183">
                  <c:v>16654</c:v>
                </c:pt>
                <c:pt idx="184">
                  <c:v>16654</c:v>
                </c:pt>
                <c:pt idx="185">
                  <c:v>16654</c:v>
                </c:pt>
                <c:pt idx="186">
                  <c:v>18053</c:v>
                </c:pt>
                <c:pt idx="187">
                  <c:v>18053</c:v>
                </c:pt>
                <c:pt idx="188">
                  <c:v>18053</c:v>
                </c:pt>
                <c:pt idx="189">
                  <c:v>18053</c:v>
                </c:pt>
                <c:pt idx="190">
                  <c:v>18053</c:v>
                </c:pt>
                <c:pt idx="191">
                  <c:v>18053</c:v>
                </c:pt>
                <c:pt idx="192">
                  <c:v>18053</c:v>
                </c:pt>
                <c:pt idx="193">
                  <c:v>18053</c:v>
                </c:pt>
                <c:pt idx="194">
                  <c:v>18053</c:v>
                </c:pt>
                <c:pt idx="195">
                  <c:v>18053</c:v>
                </c:pt>
                <c:pt idx="196">
                  <c:v>18053</c:v>
                </c:pt>
                <c:pt idx="197">
                  <c:v>18053</c:v>
                </c:pt>
                <c:pt idx="198">
                  <c:v>18053</c:v>
                </c:pt>
                <c:pt idx="199">
                  <c:v>18053</c:v>
                </c:pt>
                <c:pt idx="200">
                  <c:v>19698</c:v>
                </c:pt>
                <c:pt idx="201">
                  <c:v>19698</c:v>
                </c:pt>
                <c:pt idx="202">
                  <c:v>19698</c:v>
                </c:pt>
                <c:pt idx="203">
                  <c:v>19698</c:v>
                </c:pt>
                <c:pt idx="204">
                  <c:v>19698</c:v>
                </c:pt>
                <c:pt idx="205">
                  <c:v>19698</c:v>
                </c:pt>
                <c:pt idx="206">
                  <c:v>19698</c:v>
                </c:pt>
                <c:pt idx="207">
                  <c:v>19698</c:v>
                </c:pt>
                <c:pt idx="208">
                  <c:v>19698</c:v>
                </c:pt>
                <c:pt idx="209">
                  <c:v>19698</c:v>
                </c:pt>
                <c:pt idx="210">
                  <c:v>19698</c:v>
                </c:pt>
                <c:pt idx="211">
                  <c:v>19698</c:v>
                </c:pt>
                <c:pt idx="212">
                  <c:v>19698</c:v>
                </c:pt>
                <c:pt idx="213">
                  <c:v>19698</c:v>
                </c:pt>
                <c:pt idx="214">
                  <c:v>21198</c:v>
                </c:pt>
                <c:pt idx="215">
                  <c:v>21198</c:v>
                </c:pt>
                <c:pt idx="216">
                  <c:v>21198</c:v>
                </c:pt>
                <c:pt idx="217">
                  <c:v>21198</c:v>
                </c:pt>
                <c:pt idx="218">
                  <c:v>21198</c:v>
                </c:pt>
                <c:pt idx="219">
                  <c:v>21198</c:v>
                </c:pt>
                <c:pt idx="220">
                  <c:v>21198</c:v>
                </c:pt>
                <c:pt idx="221">
                  <c:v>21198</c:v>
                </c:pt>
                <c:pt idx="222">
                  <c:v>21198</c:v>
                </c:pt>
                <c:pt idx="223">
                  <c:v>21198</c:v>
                </c:pt>
                <c:pt idx="224">
                  <c:v>21198</c:v>
                </c:pt>
                <c:pt idx="225">
                  <c:v>21198</c:v>
                </c:pt>
                <c:pt idx="226">
                  <c:v>21198</c:v>
                </c:pt>
                <c:pt idx="227">
                  <c:v>21198</c:v>
                </c:pt>
                <c:pt idx="228">
                  <c:v>22569</c:v>
                </c:pt>
                <c:pt idx="229">
                  <c:v>22569</c:v>
                </c:pt>
                <c:pt idx="230">
                  <c:v>22569</c:v>
                </c:pt>
                <c:pt idx="231">
                  <c:v>22569</c:v>
                </c:pt>
                <c:pt idx="232">
                  <c:v>22569</c:v>
                </c:pt>
                <c:pt idx="233">
                  <c:v>22569</c:v>
                </c:pt>
                <c:pt idx="234">
                  <c:v>22569</c:v>
                </c:pt>
                <c:pt idx="235">
                  <c:v>22569</c:v>
                </c:pt>
                <c:pt idx="236">
                  <c:v>22569</c:v>
                </c:pt>
                <c:pt idx="237">
                  <c:v>22569</c:v>
                </c:pt>
                <c:pt idx="238">
                  <c:v>22569</c:v>
                </c:pt>
                <c:pt idx="239">
                  <c:v>22569</c:v>
                </c:pt>
                <c:pt idx="240">
                  <c:v>22569</c:v>
                </c:pt>
                <c:pt idx="241">
                  <c:v>22569</c:v>
                </c:pt>
                <c:pt idx="242">
                  <c:v>23984</c:v>
                </c:pt>
                <c:pt idx="243">
                  <c:v>23984</c:v>
                </c:pt>
                <c:pt idx="244">
                  <c:v>23984</c:v>
                </c:pt>
                <c:pt idx="245">
                  <c:v>23984</c:v>
                </c:pt>
                <c:pt idx="246">
                  <c:v>23984</c:v>
                </c:pt>
                <c:pt idx="247">
                  <c:v>23984</c:v>
                </c:pt>
                <c:pt idx="248">
                  <c:v>23984</c:v>
                </c:pt>
                <c:pt idx="249">
                  <c:v>23984</c:v>
                </c:pt>
                <c:pt idx="250">
                  <c:v>23984</c:v>
                </c:pt>
                <c:pt idx="251">
                  <c:v>23984</c:v>
                </c:pt>
                <c:pt idx="252">
                  <c:v>23984</c:v>
                </c:pt>
                <c:pt idx="253">
                  <c:v>23984</c:v>
                </c:pt>
                <c:pt idx="254">
                  <c:v>23984</c:v>
                </c:pt>
                <c:pt idx="255">
                  <c:v>23984</c:v>
                </c:pt>
                <c:pt idx="256">
                  <c:v>24793</c:v>
                </c:pt>
                <c:pt idx="257">
                  <c:v>24793</c:v>
                </c:pt>
                <c:pt idx="258">
                  <c:v>24793</c:v>
                </c:pt>
                <c:pt idx="259">
                  <c:v>24793</c:v>
                </c:pt>
                <c:pt idx="260">
                  <c:v>24793</c:v>
                </c:pt>
                <c:pt idx="261">
                  <c:v>24793</c:v>
                </c:pt>
                <c:pt idx="262">
                  <c:v>24793</c:v>
                </c:pt>
                <c:pt idx="263">
                  <c:v>24793</c:v>
                </c:pt>
                <c:pt idx="264">
                  <c:v>24793</c:v>
                </c:pt>
                <c:pt idx="265">
                  <c:v>24793</c:v>
                </c:pt>
                <c:pt idx="266">
                  <c:v>24793</c:v>
                </c:pt>
                <c:pt idx="267">
                  <c:v>24793</c:v>
                </c:pt>
                <c:pt idx="268">
                  <c:v>24793</c:v>
                </c:pt>
                <c:pt idx="269">
                  <c:v>24793</c:v>
                </c:pt>
                <c:pt idx="270">
                  <c:v>26385</c:v>
                </c:pt>
                <c:pt idx="271">
                  <c:v>26385</c:v>
                </c:pt>
                <c:pt idx="272">
                  <c:v>26385</c:v>
                </c:pt>
                <c:pt idx="273">
                  <c:v>26385</c:v>
                </c:pt>
                <c:pt idx="274">
                  <c:v>26385</c:v>
                </c:pt>
                <c:pt idx="275">
                  <c:v>26385</c:v>
                </c:pt>
                <c:pt idx="276">
                  <c:v>26385</c:v>
                </c:pt>
                <c:pt idx="277">
                  <c:v>26385</c:v>
                </c:pt>
                <c:pt idx="278">
                  <c:v>26385</c:v>
                </c:pt>
                <c:pt idx="279">
                  <c:v>26385</c:v>
                </c:pt>
                <c:pt idx="280">
                  <c:v>26385</c:v>
                </c:pt>
                <c:pt idx="281">
                  <c:v>26385</c:v>
                </c:pt>
                <c:pt idx="282">
                  <c:v>26385</c:v>
                </c:pt>
                <c:pt idx="283">
                  <c:v>26385</c:v>
                </c:pt>
                <c:pt idx="284">
                  <c:v>27730</c:v>
                </c:pt>
                <c:pt idx="285">
                  <c:v>27730</c:v>
                </c:pt>
                <c:pt idx="286">
                  <c:v>27730</c:v>
                </c:pt>
                <c:pt idx="287">
                  <c:v>27730</c:v>
                </c:pt>
                <c:pt idx="288">
                  <c:v>27730</c:v>
                </c:pt>
                <c:pt idx="289">
                  <c:v>27730</c:v>
                </c:pt>
                <c:pt idx="290">
                  <c:v>27730</c:v>
                </c:pt>
                <c:pt idx="291">
                  <c:v>27730</c:v>
                </c:pt>
                <c:pt idx="292">
                  <c:v>27730</c:v>
                </c:pt>
                <c:pt idx="293">
                  <c:v>27730</c:v>
                </c:pt>
                <c:pt idx="294">
                  <c:v>27730</c:v>
                </c:pt>
                <c:pt idx="295">
                  <c:v>27730</c:v>
                </c:pt>
                <c:pt idx="296">
                  <c:v>27730</c:v>
                </c:pt>
                <c:pt idx="297">
                  <c:v>27730</c:v>
                </c:pt>
                <c:pt idx="298">
                  <c:v>29208</c:v>
                </c:pt>
                <c:pt idx="299">
                  <c:v>29208</c:v>
                </c:pt>
                <c:pt idx="300">
                  <c:v>29208</c:v>
                </c:pt>
                <c:pt idx="301">
                  <c:v>29208</c:v>
                </c:pt>
                <c:pt idx="302">
                  <c:v>29208</c:v>
                </c:pt>
                <c:pt idx="303">
                  <c:v>29208</c:v>
                </c:pt>
                <c:pt idx="304">
                  <c:v>29208</c:v>
                </c:pt>
                <c:pt idx="305">
                  <c:v>29208</c:v>
                </c:pt>
                <c:pt idx="306">
                  <c:v>29208</c:v>
                </c:pt>
                <c:pt idx="307">
                  <c:v>29208</c:v>
                </c:pt>
                <c:pt idx="308">
                  <c:v>29208</c:v>
                </c:pt>
                <c:pt idx="309">
                  <c:v>29208</c:v>
                </c:pt>
                <c:pt idx="310">
                  <c:v>29208</c:v>
                </c:pt>
                <c:pt idx="311">
                  <c:v>29208</c:v>
                </c:pt>
                <c:pt idx="312">
                  <c:v>30923</c:v>
                </c:pt>
                <c:pt idx="313">
                  <c:v>30923</c:v>
                </c:pt>
                <c:pt idx="314">
                  <c:v>30923</c:v>
                </c:pt>
                <c:pt idx="315">
                  <c:v>30923</c:v>
                </c:pt>
                <c:pt idx="316">
                  <c:v>30923</c:v>
                </c:pt>
                <c:pt idx="317">
                  <c:v>30923</c:v>
                </c:pt>
                <c:pt idx="318">
                  <c:v>30923</c:v>
                </c:pt>
                <c:pt idx="319">
                  <c:v>30923</c:v>
                </c:pt>
                <c:pt idx="320">
                  <c:v>30923</c:v>
                </c:pt>
                <c:pt idx="321">
                  <c:v>30923</c:v>
                </c:pt>
                <c:pt idx="322">
                  <c:v>30923</c:v>
                </c:pt>
                <c:pt idx="323">
                  <c:v>30923</c:v>
                </c:pt>
                <c:pt idx="324">
                  <c:v>30923</c:v>
                </c:pt>
                <c:pt idx="325">
                  <c:v>30923</c:v>
                </c:pt>
                <c:pt idx="326">
                  <c:v>32138</c:v>
                </c:pt>
                <c:pt idx="327">
                  <c:v>32138</c:v>
                </c:pt>
                <c:pt idx="328">
                  <c:v>32138</c:v>
                </c:pt>
                <c:pt idx="329">
                  <c:v>32138</c:v>
                </c:pt>
                <c:pt idx="330">
                  <c:v>32138</c:v>
                </c:pt>
                <c:pt idx="331">
                  <c:v>32138</c:v>
                </c:pt>
                <c:pt idx="332">
                  <c:v>32138</c:v>
                </c:pt>
                <c:pt idx="333">
                  <c:v>32138</c:v>
                </c:pt>
                <c:pt idx="334">
                  <c:v>32138</c:v>
                </c:pt>
                <c:pt idx="335">
                  <c:v>32138</c:v>
                </c:pt>
                <c:pt idx="336">
                  <c:v>32138</c:v>
                </c:pt>
                <c:pt idx="337">
                  <c:v>32138</c:v>
                </c:pt>
                <c:pt idx="338">
                  <c:v>32138</c:v>
                </c:pt>
                <c:pt idx="339">
                  <c:v>32138</c:v>
                </c:pt>
                <c:pt idx="340">
                  <c:v>33481</c:v>
                </c:pt>
                <c:pt idx="341">
                  <c:v>33481</c:v>
                </c:pt>
                <c:pt idx="342">
                  <c:v>33481</c:v>
                </c:pt>
                <c:pt idx="343">
                  <c:v>33481</c:v>
                </c:pt>
                <c:pt idx="344">
                  <c:v>33481</c:v>
                </c:pt>
                <c:pt idx="345">
                  <c:v>33481</c:v>
                </c:pt>
                <c:pt idx="346">
                  <c:v>33481</c:v>
                </c:pt>
                <c:pt idx="347">
                  <c:v>33481</c:v>
                </c:pt>
                <c:pt idx="348">
                  <c:v>33481</c:v>
                </c:pt>
                <c:pt idx="349">
                  <c:v>33481</c:v>
                </c:pt>
                <c:pt idx="350">
                  <c:v>33481</c:v>
                </c:pt>
                <c:pt idx="351">
                  <c:v>33481</c:v>
                </c:pt>
                <c:pt idx="352">
                  <c:v>33481</c:v>
                </c:pt>
                <c:pt idx="353">
                  <c:v>33481</c:v>
                </c:pt>
                <c:pt idx="354">
                  <c:v>35133</c:v>
                </c:pt>
                <c:pt idx="355">
                  <c:v>35133</c:v>
                </c:pt>
                <c:pt idx="356">
                  <c:v>35133</c:v>
                </c:pt>
                <c:pt idx="357">
                  <c:v>35133</c:v>
                </c:pt>
                <c:pt idx="358">
                  <c:v>35133</c:v>
                </c:pt>
                <c:pt idx="359">
                  <c:v>35133</c:v>
                </c:pt>
                <c:pt idx="360">
                  <c:v>35133</c:v>
                </c:pt>
                <c:pt idx="361">
                  <c:v>35133</c:v>
                </c:pt>
                <c:pt idx="362">
                  <c:v>35133</c:v>
                </c:pt>
                <c:pt idx="363">
                  <c:v>35133</c:v>
                </c:pt>
                <c:pt idx="364">
                  <c:v>35133</c:v>
                </c:pt>
                <c:pt idx="365">
                  <c:v>35133</c:v>
                </c:pt>
                <c:pt idx="366">
                  <c:v>35133</c:v>
                </c:pt>
                <c:pt idx="367">
                  <c:v>35133</c:v>
                </c:pt>
                <c:pt idx="368">
                  <c:v>36770</c:v>
                </c:pt>
                <c:pt idx="369">
                  <c:v>36770</c:v>
                </c:pt>
                <c:pt idx="370">
                  <c:v>36770</c:v>
                </c:pt>
                <c:pt idx="371">
                  <c:v>36770</c:v>
                </c:pt>
                <c:pt idx="372">
                  <c:v>36770</c:v>
                </c:pt>
                <c:pt idx="373">
                  <c:v>36770</c:v>
                </c:pt>
                <c:pt idx="374">
                  <c:v>36770</c:v>
                </c:pt>
                <c:pt idx="375">
                  <c:v>36770</c:v>
                </c:pt>
                <c:pt idx="376">
                  <c:v>36770</c:v>
                </c:pt>
                <c:pt idx="377">
                  <c:v>36770</c:v>
                </c:pt>
                <c:pt idx="378">
                  <c:v>36770</c:v>
                </c:pt>
                <c:pt idx="379">
                  <c:v>36770</c:v>
                </c:pt>
                <c:pt idx="380">
                  <c:v>36770</c:v>
                </c:pt>
                <c:pt idx="381">
                  <c:v>36770</c:v>
                </c:pt>
                <c:pt idx="382">
                  <c:v>38360</c:v>
                </c:pt>
                <c:pt idx="383">
                  <c:v>38360</c:v>
                </c:pt>
                <c:pt idx="384">
                  <c:v>38360</c:v>
                </c:pt>
                <c:pt idx="385">
                  <c:v>38360</c:v>
                </c:pt>
                <c:pt idx="386">
                  <c:v>38360</c:v>
                </c:pt>
                <c:pt idx="387">
                  <c:v>38360</c:v>
                </c:pt>
                <c:pt idx="388">
                  <c:v>38360</c:v>
                </c:pt>
                <c:pt idx="389">
                  <c:v>38360</c:v>
                </c:pt>
                <c:pt idx="390">
                  <c:v>38360</c:v>
                </c:pt>
                <c:pt idx="391">
                  <c:v>38360</c:v>
                </c:pt>
                <c:pt idx="392">
                  <c:v>38360</c:v>
                </c:pt>
                <c:pt idx="393">
                  <c:v>38360</c:v>
                </c:pt>
                <c:pt idx="394">
                  <c:v>38360</c:v>
                </c:pt>
                <c:pt idx="395">
                  <c:v>38360</c:v>
                </c:pt>
                <c:pt idx="396">
                  <c:v>39759</c:v>
                </c:pt>
                <c:pt idx="397">
                  <c:v>39759</c:v>
                </c:pt>
                <c:pt idx="398">
                  <c:v>39759</c:v>
                </c:pt>
                <c:pt idx="399">
                  <c:v>39759</c:v>
                </c:pt>
                <c:pt idx="400">
                  <c:v>39759</c:v>
                </c:pt>
                <c:pt idx="401">
                  <c:v>39759</c:v>
                </c:pt>
                <c:pt idx="402">
                  <c:v>39759</c:v>
                </c:pt>
                <c:pt idx="403">
                  <c:v>39759</c:v>
                </c:pt>
                <c:pt idx="404">
                  <c:v>39759</c:v>
                </c:pt>
                <c:pt idx="405">
                  <c:v>39759</c:v>
                </c:pt>
                <c:pt idx="406">
                  <c:v>39759</c:v>
                </c:pt>
                <c:pt idx="407">
                  <c:v>39759</c:v>
                </c:pt>
                <c:pt idx="408">
                  <c:v>39759</c:v>
                </c:pt>
                <c:pt idx="409">
                  <c:v>39759</c:v>
                </c:pt>
                <c:pt idx="410">
                  <c:v>41379</c:v>
                </c:pt>
                <c:pt idx="411">
                  <c:v>41379</c:v>
                </c:pt>
                <c:pt idx="412">
                  <c:v>41379</c:v>
                </c:pt>
                <c:pt idx="413">
                  <c:v>41379</c:v>
                </c:pt>
                <c:pt idx="414">
                  <c:v>41379</c:v>
                </c:pt>
                <c:pt idx="415">
                  <c:v>41379</c:v>
                </c:pt>
                <c:pt idx="416">
                  <c:v>41379</c:v>
                </c:pt>
                <c:pt idx="417">
                  <c:v>41379</c:v>
                </c:pt>
                <c:pt idx="418">
                  <c:v>41379</c:v>
                </c:pt>
                <c:pt idx="419">
                  <c:v>41379</c:v>
                </c:pt>
                <c:pt idx="420">
                  <c:v>41379</c:v>
                </c:pt>
                <c:pt idx="421">
                  <c:v>41379</c:v>
                </c:pt>
                <c:pt idx="422">
                  <c:v>41379</c:v>
                </c:pt>
                <c:pt idx="423">
                  <c:v>41379</c:v>
                </c:pt>
                <c:pt idx="424">
                  <c:v>42957</c:v>
                </c:pt>
                <c:pt idx="425">
                  <c:v>42957</c:v>
                </c:pt>
                <c:pt idx="426">
                  <c:v>42957</c:v>
                </c:pt>
                <c:pt idx="427">
                  <c:v>42957</c:v>
                </c:pt>
                <c:pt idx="428">
                  <c:v>42957</c:v>
                </c:pt>
                <c:pt idx="429">
                  <c:v>42957</c:v>
                </c:pt>
                <c:pt idx="430">
                  <c:v>42957</c:v>
                </c:pt>
                <c:pt idx="431">
                  <c:v>42957</c:v>
                </c:pt>
                <c:pt idx="432">
                  <c:v>42957</c:v>
                </c:pt>
                <c:pt idx="433">
                  <c:v>42957</c:v>
                </c:pt>
                <c:pt idx="434">
                  <c:v>42957</c:v>
                </c:pt>
                <c:pt idx="435">
                  <c:v>42957</c:v>
                </c:pt>
                <c:pt idx="436">
                  <c:v>42957</c:v>
                </c:pt>
                <c:pt idx="437">
                  <c:v>42957</c:v>
                </c:pt>
                <c:pt idx="438">
                  <c:v>44607</c:v>
                </c:pt>
                <c:pt idx="439">
                  <c:v>44607</c:v>
                </c:pt>
                <c:pt idx="440">
                  <c:v>44607</c:v>
                </c:pt>
                <c:pt idx="441">
                  <c:v>44607</c:v>
                </c:pt>
                <c:pt idx="442">
                  <c:v>44607</c:v>
                </c:pt>
                <c:pt idx="443">
                  <c:v>44607</c:v>
                </c:pt>
                <c:pt idx="444">
                  <c:v>44607</c:v>
                </c:pt>
                <c:pt idx="445">
                  <c:v>44607</c:v>
                </c:pt>
                <c:pt idx="446">
                  <c:v>44607</c:v>
                </c:pt>
                <c:pt idx="447">
                  <c:v>44607</c:v>
                </c:pt>
                <c:pt idx="448">
                  <c:v>44607</c:v>
                </c:pt>
                <c:pt idx="449">
                  <c:v>44607</c:v>
                </c:pt>
                <c:pt idx="450">
                  <c:v>44607</c:v>
                </c:pt>
                <c:pt idx="451">
                  <c:v>44607</c:v>
                </c:pt>
                <c:pt idx="452">
                  <c:v>45933</c:v>
                </c:pt>
                <c:pt idx="453">
                  <c:v>45933</c:v>
                </c:pt>
                <c:pt idx="454">
                  <c:v>45933</c:v>
                </c:pt>
                <c:pt idx="455">
                  <c:v>45933</c:v>
                </c:pt>
                <c:pt idx="456">
                  <c:v>45933</c:v>
                </c:pt>
                <c:pt idx="457">
                  <c:v>45933</c:v>
                </c:pt>
                <c:pt idx="458">
                  <c:v>45933</c:v>
                </c:pt>
                <c:pt idx="459">
                  <c:v>45933</c:v>
                </c:pt>
                <c:pt idx="460">
                  <c:v>45933</c:v>
                </c:pt>
                <c:pt idx="461">
                  <c:v>45933</c:v>
                </c:pt>
                <c:pt idx="462">
                  <c:v>45933</c:v>
                </c:pt>
                <c:pt idx="463">
                  <c:v>45933</c:v>
                </c:pt>
                <c:pt idx="464">
                  <c:v>45933</c:v>
                </c:pt>
                <c:pt idx="465">
                  <c:v>45933</c:v>
                </c:pt>
                <c:pt idx="466">
                  <c:v>47360</c:v>
                </c:pt>
                <c:pt idx="467">
                  <c:v>47360</c:v>
                </c:pt>
                <c:pt idx="468">
                  <c:v>47360</c:v>
                </c:pt>
                <c:pt idx="469">
                  <c:v>47360</c:v>
                </c:pt>
                <c:pt idx="470">
                  <c:v>47360</c:v>
                </c:pt>
                <c:pt idx="471">
                  <c:v>47360</c:v>
                </c:pt>
                <c:pt idx="472">
                  <c:v>47360</c:v>
                </c:pt>
                <c:pt idx="473">
                  <c:v>47360</c:v>
                </c:pt>
                <c:pt idx="474">
                  <c:v>47360</c:v>
                </c:pt>
                <c:pt idx="475">
                  <c:v>47360</c:v>
                </c:pt>
                <c:pt idx="476">
                  <c:v>47360</c:v>
                </c:pt>
                <c:pt idx="477">
                  <c:v>47360</c:v>
                </c:pt>
                <c:pt idx="478">
                  <c:v>47360</c:v>
                </c:pt>
                <c:pt idx="479">
                  <c:v>47360</c:v>
                </c:pt>
                <c:pt idx="480">
                  <c:v>48865</c:v>
                </c:pt>
                <c:pt idx="481">
                  <c:v>48865</c:v>
                </c:pt>
                <c:pt idx="482">
                  <c:v>48865</c:v>
                </c:pt>
                <c:pt idx="483">
                  <c:v>48865</c:v>
                </c:pt>
                <c:pt idx="484">
                  <c:v>48865</c:v>
                </c:pt>
                <c:pt idx="485">
                  <c:v>48865</c:v>
                </c:pt>
                <c:pt idx="486">
                  <c:v>48865</c:v>
                </c:pt>
                <c:pt idx="487">
                  <c:v>48865</c:v>
                </c:pt>
                <c:pt idx="488">
                  <c:v>48865</c:v>
                </c:pt>
                <c:pt idx="489">
                  <c:v>48865</c:v>
                </c:pt>
                <c:pt idx="490">
                  <c:v>48865</c:v>
                </c:pt>
                <c:pt idx="491">
                  <c:v>48865</c:v>
                </c:pt>
                <c:pt idx="492">
                  <c:v>48865</c:v>
                </c:pt>
                <c:pt idx="493">
                  <c:v>48865</c:v>
                </c:pt>
                <c:pt idx="494">
                  <c:v>50463</c:v>
                </c:pt>
                <c:pt idx="495">
                  <c:v>50463</c:v>
                </c:pt>
                <c:pt idx="496">
                  <c:v>50463</c:v>
                </c:pt>
                <c:pt idx="497">
                  <c:v>50463</c:v>
                </c:pt>
                <c:pt idx="498">
                  <c:v>50463</c:v>
                </c:pt>
                <c:pt idx="499">
                  <c:v>50463</c:v>
                </c:pt>
                <c:pt idx="500">
                  <c:v>50463</c:v>
                </c:pt>
                <c:pt idx="501">
                  <c:v>50463</c:v>
                </c:pt>
                <c:pt idx="502">
                  <c:v>50463</c:v>
                </c:pt>
                <c:pt idx="503">
                  <c:v>50463</c:v>
                </c:pt>
                <c:pt idx="504">
                  <c:v>50463</c:v>
                </c:pt>
                <c:pt idx="505">
                  <c:v>50463</c:v>
                </c:pt>
                <c:pt idx="506">
                  <c:v>50463</c:v>
                </c:pt>
                <c:pt idx="507">
                  <c:v>50463</c:v>
                </c:pt>
                <c:pt idx="508">
                  <c:v>51926</c:v>
                </c:pt>
                <c:pt idx="509">
                  <c:v>51926</c:v>
                </c:pt>
                <c:pt idx="510">
                  <c:v>51926</c:v>
                </c:pt>
                <c:pt idx="511">
                  <c:v>51926</c:v>
                </c:pt>
                <c:pt idx="512">
                  <c:v>51926</c:v>
                </c:pt>
                <c:pt idx="513">
                  <c:v>51926</c:v>
                </c:pt>
                <c:pt idx="514">
                  <c:v>51926</c:v>
                </c:pt>
                <c:pt idx="515">
                  <c:v>51926</c:v>
                </c:pt>
                <c:pt idx="516">
                  <c:v>51926</c:v>
                </c:pt>
                <c:pt idx="517">
                  <c:v>51926</c:v>
                </c:pt>
                <c:pt idx="518">
                  <c:v>51926</c:v>
                </c:pt>
                <c:pt idx="519">
                  <c:v>51926</c:v>
                </c:pt>
                <c:pt idx="520">
                  <c:v>51926</c:v>
                </c:pt>
                <c:pt idx="521">
                  <c:v>51926</c:v>
                </c:pt>
                <c:pt idx="522">
                  <c:v>53367</c:v>
                </c:pt>
                <c:pt idx="523">
                  <c:v>53367</c:v>
                </c:pt>
                <c:pt idx="524">
                  <c:v>53367</c:v>
                </c:pt>
                <c:pt idx="525">
                  <c:v>53367</c:v>
                </c:pt>
                <c:pt idx="526">
                  <c:v>53367</c:v>
                </c:pt>
                <c:pt idx="527">
                  <c:v>53367</c:v>
                </c:pt>
                <c:pt idx="528">
                  <c:v>53367</c:v>
                </c:pt>
                <c:pt idx="529">
                  <c:v>53367</c:v>
                </c:pt>
                <c:pt idx="530">
                  <c:v>53367</c:v>
                </c:pt>
                <c:pt idx="531">
                  <c:v>53367</c:v>
                </c:pt>
                <c:pt idx="532">
                  <c:v>53367</c:v>
                </c:pt>
                <c:pt idx="533">
                  <c:v>53367</c:v>
                </c:pt>
                <c:pt idx="534">
                  <c:v>53367</c:v>
                </c:pt>
                <c:pt idx="535">
                  <c:v>53367</c:v>
                </c:pt>
                <c:pt idx="536">
                  <c:v>54796</c:v>
                </c:pt>
                <c:pt idx="537">
                  <c:v>54796</c:v>
                </c:pt>
                <c:pt idx="538">
                  <c:v>54796</c:v>
                </c:pt>
                <c:pt idx="539">
                  <c:v>54796</c:v>
                </c:pt>
                <c:pt idx="540">
                  <c:v>54796</c:v>
                </c:pt>
                <c:pt idx="541">
                  <c:v>54796</c:v>
                </c:pt>
                <c:pt idx="542">
                  <c:v>54796</c:v>
                </c:pt>
                <c:pt idx="543">
                  <c:v>54796</c:v>
                </c:pt>
                <c:pt idx="544">
                  <c:v>54796</c:v>
                </c:pt>
                <c:pt idx="545">
                  <c:v>54796</c:v>
                </c:pt>
                <c:pt idx="546">
                  <c:v>54796</c:v>
                </c:pt>
                <c:pt idx="547">
                  <c:v>54796</c:v>
                </c:pt>
                <c:pt idx="548">
                  <c:v>54796</c:v>
                </c:pt>
                <c:pt idx="549">
                  <c:v>54796</c:v>
                </c:pt>
                <c:pt idx="550">
                  <c:v>56181</c:v>
                </c:pt>
                <c:pt idx="551">
                  <c:v>56181</c:v>
                </c:pt>
                <c:pt idx="552">
                  <c:v>56181</c:v>
                </c:pt>
                <c:pt idx="553">
                  <c:v>56181</c:v>
                </c:pt>
                <c:pt idx="554">
                  <c:v>56181</c:v>
                </c:pt>
                <c:pt idx="555">
                  <c:v>56181</c:v>
                </c:pt>
                <c:pt idx="556">
                  <c:v>56181</c:v>
                </c:pt>
                <c:pt idx="557">
                  <c:v>56181</c:v>
                </c:pt>
                <c:pt idx="558">
                  <c:v>56181</c:v>
                </c:pt>
                <c:pt idx="559">
                  <c:v>56181</c:v>
                </c:pt>
                <c:pt idx="560">
                  <c:v>56181</c:v>
                </c:pt>
                <c:pt idx="561">
                  <c:v>56181</c:v>
                </c:pt>
                <c:pt idx="562">
                  <c:v>56181</c:v>
                </c:pt>
                <c:pt idx="563">
                  <c:v>56181</c:v>
                </c:pt>
                <c:pt idx="564">
                  <c:v>57853</c:v>
                </c:pt>
                <c:pt idx="565">
                  <c:v>57853</c:v>
                </c:pt>
                <c:pt idx="566">
                  <c:v>57853</c:v>
                </c:pt>
                <c:pt idx="567">
                  <c:v>57853</c:v>
                </c:pt>
                <c:pt idx="568">
                  <c:v>57853</c:v>
                </c:pt>
                <c:pt idx="569">
                  <c:v>57853</c:v>
                </c:pt>
                <c:pt idx="570">
                  <c:v>57853</c:v>
                </c:pt>
                <c:pt idx="571">
                  <c:v>57853</c:v>
                </c:pt>
                <c:pt idx="572">
                  <c:v>57853</c:v>
                </c:pt>
                <c:pt idx="573">
                  <c:v>57853</c:v>
                </c:pt>
                <c:pt idx="574">
                  <c:v>57853</c:v>
                </c:pt>
                <c:pt idx="575">
                  <c:v>57853</c:v>
                </c:pt>
                <c:pt idx="576">
                  <c:v>57853</c:v>
                </c:pt>
                <c:pt idx="577">
                  <c:v>57853</c:v>
                </c:pt>
                <c:pt idx="578">
                  <c:v>58985</c:v>
                </c:pt>
                <c:pt idx="579">
                  <c:v>58985</c:v>
                </c:pt>
                <c:pt idx="580">
                  <c:v>58985</c:v>
                </c:pt>
                <c:pt idx="581">
                  <c:v>58985</c:v>
                </c:pt>
                <c:pt idx="582">
                  <c:v>58985</c:v>
                </c:pt>
                <c:pt idx="583">
                  <c:v>58985</c:v>
                </c:pt>
                <c:pt idx="584">
                  <c:v>58985</c:v>
                </c:pt>
                <c:pt idx="585">
                  <c:v>58985</c:v>
                </c:pt>
                <c:pt idx="586">
                  <c:v>58985</c:v>
                </c:pt>
                <c:pt idx="587">
                  <c:v>58985</c:v>
                </c:pt>
                <c:pt idx="588">
                  <c:v>58985</c:v>
                </c:pt>
                <c:pt idx="589">
                  <c:v>58985</c:v>
                </c:pt>
                <c:pt idx="590">
                  <c:v>58985</c:v>
                </c:pt>
                <c:pt idx="591">
                  <c:v>58985</c:v>
                </c:pt>
                <c:pt idx="592">
                  <c:v>60369</c:v>
                </c:pt>
                <c:pt idx="593">
                  <c:v>60369</c:v>
                </c:pt>
                <c:pt idx="594">
                  <c:v>60369</c:v>
                </c:pt>
                <c:pt idx="595">
                  <c:v>60369</c:v>
                </c:pt>
                <c:pt idx="596">
                  <c:v>60369</c:v>
                </c:pt>
                <c:pt idx="597">
                  <c:v>60369</c:v>
                </c:pt>
                <c:pt idx="598">
                  <c:v>60369</c:v>
                </c:pt>
                <c:pt idx="599">
                  <c:v>60369</c:v>
                </c:pt>
                <c:pt idx="600">
                  <c:v>60369</c:v>
                </c:pt>
                <c:pt idx="601">
                  <c:v>60369</c:v>
                </c:pt>
                <c:pt idx="602">
                  <c:v>60369</c:v>
                </c:pt>
                <c:pt idx="603">
                  <c:v>60369</c:v>
                </c:pt>
                <c:pt idx="604">
                  <c:v>60369</c:v>
                </c:pt>
                <c:pt idx="605">
                  <c:v>60369</c:v>
                </c:pt>
                <c:pt idx="606">
                  <c:v>61836</c:v>
                </c:pt>
                <c:pt idx="607">
                  <c:v>61836</c:v>
                </c:pt>
                <c:pt idx="608">
                  <c:v>61836</c:v>
                </c:pt>
                <c:pt idx="609">
                  <c:v>61836</c:v>
                </c:pt>
                <c:pt idx="610">
                  <c:v>61836</c:v>
                </c:pt>
                <c:pt idx="611">
                  <c:v>61836</c:v>
                </c:pt>
                <c:pt idx="612">
                  <c:v>61836</c:v>
                </c:pt>
                <c:pt idx="613">
                  <c:v>61836</c:v>
                </c:pt>
                <c:pt idx="614">
                  <c:v>61836</c:v>
                </c:pt>
                <c:pt idx="615">
                  <c:v>61836</c:v>
                </c:pt>
                <c:pt idx="616">
                  <c:v>61836</c:v>
                </c:pt>
                <c:pt idx="617">
                  <c:v>61836</c:v>
                </c:pt>
                <c:pt idx="618">
                  <c:v>61836</c:v>
                </c:pt>
                <c:pt idx="619">
                  <c:v>61836</c:v>
                </c:pt>
                <c:pt idx="620">
                  <c:v>63430</c:v>
                </c:pt>
                <c:pt idx="621">
                  <c:v>63430</c:v>
                </c:pt>
                <c:pt idx="622">
                  <c:v>63430</c:v>
                </c:pt>
                <c:pt idx="623">
                  <c:v>63430</c:v>
                </c:pt>
                <c:pt idx="624">
                  <c:v>63430</c:v>
                </c:pt>
                <c:pt idx="625">
                  <c:v>63430</c:v>
                </c:pt>
                <c:pt idx="626">
                  <c:v>63430</c:v>
                </c:pt>
                <c:pt idx="627">
                  <c:v>63430</c:v>
                </c:pt>
                <c:pt idx="628">
                  <c:v>63430</c:v>
                </c:pt>
                <c:pt idx="629">
                  <c:v>63430</c:v>
                </c:pt>
                <c:pt idx="630">
                  <c:v>63430</c:v>
                </c:pt>
                <c:pt idx="631">
                  <c:v>63430</c:v>
                </c:pt>
                <c:pt idx="632">
                  <c:v>63430</c:v>
                </c:pt>
                <c:pt idx="633">
                  <c:v>63430</c:v>
                </c:pt>
                <c:pt idx="634">
                  <c:v>65136</c:v>
                </c:pt>
                <c:pt idx="635">
                  <c:v>65136</c:v>
                </c:pt>
                <c:pt idx="636">
                  <c:v>65136</c:v>
                </c:pt>
                <c:pt idx="637">
                  <c:v>65136</c:v>
                </c:pt>
                <c:pt idx="638">
                  <c:v>65136</c:v>
                </c:pt>
                <c:pt idx="639">
                  <c:v>65136</c:v>
                </c:pt>
                <c:pt idx="640">
                  <c:v>65136</c:v>
                </c:pt>
                <c:pt idx="641">
                  <c:v>65136</c:v>
                </c:pt>
                <c:pt idx="642">
                  <c:v>65136</c:v>
                </c:pt>
                <c:pt idx="643">
                  <c:v>65136</c:v>
                </c:pt>
                <c:pt idx="644">
                  <c:v>65136</c:v>
                </c:pt>
                <c:pt idx="645">
                  <c:v>65136</c:v>
                </c:pt>
                <c:pt idx="646">
                  <c:v>65136</c:v>
                </c:pt>
                <c:pt idx="647">
                  <c:v>65136</c:v>
                </c:pt>
                <c:pt idx="648">
                  <c:v>66663</c:v>
                </c:pt>
                <c:pt idx="649">
                  <c:v>66663</c:v>
                </c:pt>
                <c:pt idx="650">
                  <c:v>66663</c:v>
                </c:pt>
                <c:pt idx="651">
                  <c:v>66663</c:v>
                </c:pt>
                <c:pt idx="652">
                  <c:v>66663</c:v>
                </c:pt>
                <c:pt idx="653">
                  <c:v>66663</c:v>
                </c:pt>
                <c:pt idx="654">
                  <c:v>66663</c:v>
                </c:pt>
                <c:pt idx="655">
                  <c:v>66663</c:v>
                </c:pt>
                <c:pt idx="656">
                  <c:v>66663</c:v>
                </c:pt>
                <c:pt idx="657">
                  <c:v>66663</c:v>
                </c:pt>
                <c:pt idx="658">
                  <c:v>66663</c:v>
                </c:pt>
                <c:pt idx="659">
                  <c:v>66663</c:v>
                </c:pt>
                <c:pt idx="660">
                  <c:v>66663</c:v>
                </c:pt>
                <c:pt idx="661">
                  <c:v>66663</c:v>
                </c:pt>
                <c:pt idx="662">
                  <c:v>68226</c:v>
                </c:pt>
                <c:pt idx="663">
                  <c:v>68226</c:v>
                </c:pt>
                <c:pt idx="664">
                  <c:v>68226</c:v>
                </c:pt>
                <c:pt idx="665">
                  <c:v>68226</c:v>
                </c:pt>
                <c:pt idx="666">
                  <c:v>68226</c:v>
                </c:pt>
                <c:pt idx="667">
                  <c:v>68226</c:v>
                </c:pt>
                <c:pt idx="668">
                  <c:v>68226</c:v>
                </c:pt>
                <c:pt idx="669">
                  <c:v>68226</c:v>
                </c:pt>
                <c:pt idx="670">
                  <c:v>68226</c:v>
                </c:pt>
                <c:pt idx="671">
                  <c:v>68226</c:v>
                </c:pt>
                <c:pt idx="672">
                  <c:v>68226</c:v>
                </c:pt>
                <c:pt idx="673">
                  <c:v>68226</c:v>
                </c:pt>
                <c:pt idx="674">
                  <c:v>68226</c:v>
                </c:pt>
                <c:pt idx="675">
                  <c:v>68226</c:v>
                </c:pt>
                <c:pt idx="676">
                  <c:v>69715</c:v>
                </c:pt>
                <c:pt idx="677">
                  <c:v>69715</c:v>
                </c:pt>
                <c:pt idx="678">
                  <c:v>69715</c:v>
                </c:pt>
                <c:pt idx="679">
                  <c:v>69715</c:v>
                </c:pt>
                <c:pt idx="680">
                  <c:v>69715</c:v>
                </c:pt>
                <c:pt idx="681">
                  <c:v>69715</c:v>
                </c:pt>
                <c:pt idx="682">
                  <c:v>69715</c:v>
                </c:pt>
                <c:pt idx="683">
                  <c:v>69715</c:v>
                </c:pt>
                <c:pt idx="684">
                  <c:v>69715</c:v>
                </c:pt>
                <c:pt idx="685">
                  <c:v>69715</c:v>
                </c:pt>
                <c:pt idx="686">
                  <c:v>69715</c:v>
                </c:pt>
                <c:pt idx="687">
                  <c:v>69715</c:v>
                </c:pt>
                <c:pt idx="688">
                  <c:v>69715</c:v>
                </c:pt>
                <c:pt idx="689">
                  <c:v>69715</c:v>
                </c:pt>
                <c:pt idx="690">
                  <c:v>71536</c:v>
                </c:pt>
                <c:pt idx="691">
                  <c:v>71536</c:v>
                </c:pt>
                <c:pt idx="692">
                  <c:v>71536</c:v>
                </c:pt>
                <c:pt idx="693">
                  <c:v>71536</c:v>
                </c:pt>
                <c:pt idx="694">
                  <c:v>71536</c:v>
                </c:pt>
                <c:pt idx="695">
                  <c:v>71536</c:v>
                </c:pt>
                <c:pt idx="696">
                  <c:v>71536</c:v>
                </c:pt>
                <c:pt idx="697">
                  <c:v>71536</c:v>
                </c:pt>
                <c:pt idx="698">
                  <c:v>71536</c:v>
                </c:pt>
                <c:pt idx="699">
                  <c:v>71536</c:v>
                </c:pt>
                <c:pt idx="700">
                  <c:v>71536</c:v>
                </c:pt>
                <c:pt idx="701">
                  <c:v>71536</c:v>
                </c:pt>
                <c:pt idx="702">
                  <c:v>71536</c:v>
                </c:pt>
                <c:pt idx="703">
                  <c:v>71536</c:v>
                </c:pt>
                <c:pt idx="704">
                  <c:v>73114</c:v>
                </c:pt>
                <c:pt idx="705">
                  <c:v>73114</c:v>
                </c:pt>
                <c:pt idx="706">
                  <c:v>73114</c:v>
                </c:pt>
                <c:pt idx="707">
                  <c:v>73114</c:v>
                </c:pt>
                <c:pt idx="708">
                  <c:v>73114</c:v>
                </c:pt>
                <c:pt idx="709">
                  <c:v>73114</c:v>
                </c:pt>
                <c:pt idx="710">
                  <c:v>73114</c:v>
                </c:pt>
                <c:pt idx="711">
                  <c:v>73114</c:v>
                </c:pt>
                <c:pt idx="712">
                  <c:v>73114</c:v>
                </c:pt>
                <c:pt idx="713">
                  <c:v>73114</c:v>
                </c:pt>
                <c:pt idx="714">
                  <c:v>73114</c:v>
                </c:pt>
                <c:pt idx="715">
                  <c:v>73114</c:v>
                </c:pt>
                <c:pt idx="716">
                  <c:v>73114</c:v>
                </c:pt>
                <c:pt idx="717">
                  <c:v>73114</c:v>
                </c:pt>
                <c:pt idx="718">
                  <c:v>74740</c:v>
                </c:pt>
                <c:pt idx="719">
                  <c:v>74740</c:v>
                </c:pt>
                <c:pt idx="720">
                  <c:v>74740</c:v>
                </c:pt>
                <c:pt idx="721">
                  <c:v>74740</c:v>
                </c:pt>
                <c:pt idx="722">
                  <c:v>74740</c:v>
                </c:pt>
                <c:pt idx="723">
                  <c:v>74740</c:v>
                </c:pt>
                <c:pt idx="724">
                  <c:v>74740</c:v>
                </c:pt>
                <c:pt idx="725">
                  <c:v>74740</c:v>
                </c:pt>
                <c:pt idx="726">
                  <c:v>74740</c:v>
                </c:pt>
                <c:pt idx="727">
                  <c:v>74740</c:v>
                </c:pt>
                <c:pt idx="728">
                  <c:v>74740</c:v>
                </c:pt>
                <c:pt idx="729">
                  <c:v>74740</c:v>
                </c:pt>
                <c:pt idx="730">
                  <c:v>74740</c:v>
                </c:pt>
                <c:pt idx="731">
                  <c:v>74740</c:v>
                </c:pt>
                <c:pt idx="732">
                  <c:v>76310</c:v>
                </c:pt>
                <c:pt idx="733">
                  <c:v>76310</c:v>
                </c:pt>
                <c:pt idx="734">
                  <c:v>76310</c:v>
                </c:pt>
                <c:pt idx="735">
                  <c:v>76310</c:v>
                </c:pt>
                <c:pt idx="736">
                  <c:v>76310</c:v>
                </c:pt>
                <c:pt idx="737">
                  <c:v>76310</c:v>
                </c:pt>
                <c:pt idx="738">
                  <c:v>76310</c:v>
                </c:pt>
                <c:pt idx="739">
                  <c:v>76310</c:v>
                </c:pt>
                <c:pt idx="740">
                  <c:v>76310</c:v>
                </c:pt>
                <c:pt idx="741">
                  <c:v>76310</c:v>
                </c:pt>
                <c:pt idx="742">
                  <c:v>76310</c:v>
                </c:pt>
                <c:pt idx="743">
                  <c:v>76310</c:v>
                </c:pt>
                <c:pt idx="744">
                  <c:v>76310</c:v>
                </c:pt>
                <c:pt idx="745">
                  <c:v>76310</c:v>
                </c:pt>
                <c:pt idx="746">
                  <c:v>76310</c:v>
                </c:pt>
                <c:pt idx="747">
                  <c:v>76310</c:v>
                </c:pt>
                <c:pt idx="748">
                  <c:v>76310</c:v>
                </c:pt>
                <c:pt idx="749">
                  <c:v>76310</c:v>
                </c:pt>
                <c:pt idx="750">
                  <c:v>76310</c:v>
                </c:pt>
                <c:pt idx="751">
                  <c:v>76310</c:v>
                </c:pt>
                <c:pt idx="752">
                  <c:v>76310</c:v>
                </c:pt>
                <c:pt idx="753">
                  <c:v>76310</c:v>
                </c:pt>
                <c:pt idx="754">
                  <c:v>76310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  <c:pt idx="765">
                  <c:v>76310</c:v>
                </c:pt>
                <c:pt idx="766">
                  <c:v>76310</c:v>
                </c:pt>
                <c:pt idx="767">
                  <c:v>76310</c:v>
                </c:pt>
                <c:pt idx="768">
                  <c:v>76310</c:v>
                </c:pt>
                <c:pt idx="769">
                  <c:v>76310</c:v>
                </c:pt>
                <c:pt idx="770">
                  <c:v>76310</c:v>
                </c:pt>
                <c:pt idx="771">
                  <c:v>76310</c:v>
                </c:pt>
                <c:pt idx="772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D83-818D-747F717C3B07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43829</c:v>
                </c:pt>
                <c:pt idx="1">
                  <c:v>43830</c:v>
                </c:pt>
                <c:pt idx="2">
                  <c:v>43830</c:v>
                </c:pt>
                <c:pt idx="3">
                  <c:v>43831</c:v>
                </c:pt>
                <c:pt idx="4">
                  <c:v>43831</c:v>
                </c:pt>
                <c:pt idx="5">
                  <c:v>43832</c:v>
                </c:pt>
                <c:pt idx="6">
                  <c:v>43832</c:v>
                </c:pt>
                <c:pt idx="7">
                  <c:v>43833</c:v>
                </c:pt>
                <c:pt idx="8">
                  <c:v>43833</c:v>
                </c:pt>
                <c:pt idx="9">
                  <c:v>43834</c:v>
                </c:pt>
                <c:pt idx="10">
                  <c:v>43834</c:v>
                </c:pt>
                <c:pt idx="11">
                  <c:v>43835</c:v>
                </c:pt>
                <c:pt idx="12">
                  <c:v>43835</c:v>
                </c:pt>
                <c:pt idx="13">
                  <c:v>43836</c:v>
                </c:pt>
                <c:pt idx="14">
                  <c:v>43836</c:v>
                </c:pt>
                <c:pt idx="15">
                  <c:v>43837</c:v>
                </c:pt>
                <c:pt idx="16">
                  <c:v>43837</c:v>
                </c:pt>
                <c:pt idx="17">
                  <c:v>43838</c:v>
                </c:pt>
                <c:pt idx="18">
                  <c:v>43838</c:v>
                </c:pt>
                <c:pt idx="19">
                  <c:v>43839</c:v>
                </c:pt>
                <c:pt idx="20">
                  <c:v>43839</c:v>
                </c:pt>
                <c:pt idx="21">
                  <c:v>43840</c:v>
                </c:pt>
                <c:pt idx="22">
                  <c:v>43840</c:v>
                </c:pt>
                <c:pt idx="23">
                  <c:v>43841</c:v>
                </c:pt>
                <c:pt idx="24">
                  <c:v>43841</c:v>
                </c:pt>
                <c:pt idx="25">
                  <c:v>43842</c:v>
                </c:pt>
                <c:pt idx="26">
                  <c:v>43842</c:v>
                </c:pt>
                <c:pt idx="27">
                  <c:v>43843</c:v>
                </c:pt>
                <c:pt idx="28">
                  <c:v>43843</c:v>
                </c:pt>
                <c:pt idx="29">
                  <c:v>43844</c:v>
                </c:pt>
                <c:pt idx="30">
                  <c:v>43844</c:v>
                </c:pt>
                <c:pt idx="31">
                  <c:v>43845</c:v>
                </c:pt>
                <c:pt idx="32">
                  <c:v>43845</c:v>
                </c:pt>
                <c:pt idx="33">
                  <c:v>43846</c:v>
                </c:pt>
                <c:pt idx="34">
                  <c:v>43846</c:v>
                </c:pt>
                <c:pt idx="35">
                  <c:v>43847</c:v>
                </c:pt>
                <c:pt idx="36">
                  <c:v>43847</c:v>
                </c:pt>
                <c:pt idx="37">
                  <c:v>43848</c:v>
                </c:pt>
                <c:pt idx="38">
                  <c:v>43848</c:v>
                </c:pt>
                <c:pt idx="39">
                  <c:v>43849</c:v>
                </c:pt>
                <c:pt idx="40">
                  <c:v>43849</c:v>
                </c:pt>
                <c:pt idx="41">
                  <c:v>43850</c:v>
                </c:pt>
                <c:pt idx="42">
                  <c:v>43850</c:v>
                </c:pt>
                <c:pt idx="43">
                  <c:v>43851</c:v>
                </c:pt>
                <c:pt idx="44">
                  <c:v>43851</c:v>
                </c:pt>
                <c:pt idx="45">
                  <c:v>43852</c:v>
                </c:pt>
                <c:pt idx="46">
                  <c:v>43852</c:v>
                </c:pt>
                <c:pt idx="47">
                  <c:v>43853</c:v>
                </c:pt>
                <c:pt idx="48">
                  <c:v>43853</c:v>
                </c:pt>
                <c:pt idx="49">
                  <c:v>43854</c:v>
                </c:pt>
                <c:pt idx="50">
                  <c:v>43854</c:v>
                </c:pt>
                <c:pt idx="51">
                  <c:v>43855</c:v>
                </c:pt>
                <c:pt idx="52">
                  <c:v>43855</c:v>
                </c:pt>
                <c:pt idx="53">
                  <c:v>43856</c:v>
                </c:pt>
                <c:pt idx="54">
                  <c:v>43856</c:v>
                </c:pt>
                <c:pt idx="55">
                  <c:v>43857</c:v>
                </c:pt>
                <c:pt idx="56">
                  <c:v>43857</c:v>
                </c:pt>
                <c:pt idx="57">
                  <c:v>43858</c:v>
                </c:pt>
                <c:pt idx="58">
                  <c:v>43858</c:v>
                </c:pt>
                <c:pt idx="59">
                  <c:v>43859</c:v>
                </c:pt>
                <c:pt idx="60">
                  <c:v>43859</c:v>
                </c:pt>
                <c:pt idx="61">
                  <c:v>43860</c:v>
                </c:pt>
                <c:pt idx="62">
                  <c:v>43860</c:v>
                </c:pt>
                <c:pt idx="63">
                  <c:v>43861</c:v>
                </c:pt>
                <c:pt idx="64">
                  <c:v>43861</c:v>
                </c:pt>
                <c:pt idx="65">
                  <c:v>43862</c:v>
                </c:pt>
                <c:pt idx="66">
                  <c:v>43862</c:v>
                </c:pt>
                <c:pt idx="67">
                  <c:v>43863</c:v>
                </c:pt>
                <c:pt idx="68">
                  <c:v>43863</c:v>
                </c:pt>
                <c:pt idx="69">
                  <c:v>43864</c:v>
                </c:pt>
                <c:pt idx="70">
                  <c:v>43864</c:v>
                </c:pt>
                <c:pt idx="71">
                  <c:v>43865</c:v>
                </c:pt>
                <c:pt idx="72">
                  <c:v>43865</c:v>
                </c:pt>
                <c:pt idx="73">
                  <c:v>43866</c:v>
                </c:pt>
                <c:pt idx="74">
                  <c:v>43866</c:v>
                </c:pt>
                <c:pt idx="75">
                  <c:v>43867</c:v>
                </c:pt>
                <c:pt idx="76">
                  <c:v>43867</c:v>
                </c:pt>
                <c:pt idx="77">
                  <c:v>43868</c:v>
                </c:pt>
                <c:pt idx="78">
                  <c:v>43868</c:v>
                </c:pt>
                <c:pt idx="79">
                  <c:v>43869</c:v>
                </c:pt>
                <c:pt idx="80">
                  <c:v>43869</c:v>
                </c:pt>
                <c:pt idx="81">
                  <c:v>43870</c:v>
                </c:pt>
                <c:pt idx="82">
                  <c:v>43870</c:v>
                </c:pt>
                <c:pt idx="83">
                  <c:v>43871</c:v>
                </c:pt>
                <c:pt idx="84">
                  <c:v>43871</c:v>
                </c:pt>
                <c:pt idx="85">
                  <c:v>43872</c:v>
                </c:pt>
                <c:pt idx="86">
                  <c:v>43872</c:v>
                </c:pt>
                <c:pt idx="87">
                  <c:v>43873</c:v>
                </c:pt>
                <c:pt idx="88">
                  <c:v>43873</c:v>
                </c:pt>
                <c:pt idx="89">
                  <c:v>43874</c:v>
                </c:pt>
                <c:pt idx="90">
                  <c:v>43874</c:v>
                </c:pt>
                <c:pt idx="91">
                  <c:v>43875</c:v>
                </c:pt>
                <c:pt idx="92">
                  <c:v>43875</c:v>
                </c:pt>
                <c:pt idx="93">
                  <c:v>43876</c:v>
                </c:pt>
                <c:pt idx="94">
                  <c:v>43876</c:v>
                </c:pt>
                <c:pt idx="95">
                  <c:v>43877</c:v>
                </c:pt>
                <c:pt idx="96">
                  <c:v>43877</c:v>
                </c:pt>
                <c:pt idx="97">
                  <c:v>43878</c:v>
                </c:pt>
                <c:pt idx="98">
                  <c:v>43878</c:v>
                </c:pt>
                <c:pt idx="99">
                  <c:v>43879</c:v>
                </c:pt>
                <c:pt idx="100">
                  <c:v>43879</c:v>
                </c:pt>
                <c:pt idx="101">
                  <c:v>43880</c:v>
                </c:pt>
                <c:pt idx="102">
                  <c:v>43880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43883</c:v>
                </c:pt>
                <c:pt idx="108">
                  <c:v>43883</c:v>
                </c:pt>
                <c:pt idx="109">
                  <c:v>43884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43886</c:v>
                </c:pt>
                <c:pt idx="114">
                  <c:v>43886</c:v>
                </c:pt>
                <c:pt idx="115">
                  <c:v>43887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43889</c:v>
                </c:pt>
                <c:pt idx="120">
                  <c:v>43889</c:v>
                </c:pt>
                <c:pt idx="121">
                  <c:v>43890</c:v>
                </c:pt>
                <c:pt idx="122">
                  <c:v>43890</c:v>
                </c:pt>
                <c:pt idx="123">
                  <c:v>43891</c:v>
                </c:pt>
                <c:pt idx="124">
                  <c:v>43891</c:v>
                </c:pt>
                <c:pt idx="125">
                  <c:v>43892</c:v>
                </c:pt>
                <c:pt idx="126">
                  <c:v>43892</c:v>
                </c:pt>
                <c:pt idx="127">
                  <c:v>43893</c:v>
                </c:pt>
                <c:pt idx="128">
                  <c:v>43893</c:v>
                </c:pt>
                <c:pt idx="129">
                  <c:v>43894</c:v>
                </c:pt>
                <c:pt idx="130">
                  <c:v>43894</c:v>
                </c:pt>
                <c:pt idx="131">
                  <c:v>43895</c:v>
                </c:pt>
                <c:pt idx="132">
                  <c:v>43895</c:v>
                </c:pt>
                <c:pt idx="133">
                  <c:v>43896</c:v>
                </c:pt>
                <c:pt idx="134">
                  <c:v>43896</c:v>
                </c:pt>
                <c:pt idx="135">
                  <c:v>43897</c:v>
                </c:pt>
                <c:pt idx="136">
                  <c:v>43897</c:v>
                </c:pt>
                <c:pt idx="137">
                  <c:v>43898</c:v>
                </c:pt>
                <c:pt idx="138">
                  <c:v>43898</c:v>
                </c:pt>
                <c:pt idx="139">
                  <c:v>43899</c:v>
                </c:pt>
                <c:pt idx="140">
                  <c:v>43899</c:v>
                </c:pt>
                <c:pt idx="141">
                  <c:v>43900</c:v>
                </c:pt>
                <c:pt idx="142">
                  <c:v>43900</c:v>
                </c:pt>
                <c:pt idx="143">
                  <c:v>43901</c:v>
                </c:pt>
                <c:pt idx="144">
                  <c:v>43901</c:v>
                </c:pt>
                <c:pt idx="145">
                  <c:v>43902</c:v>
                </c:pt>
                <c:pt idx="146">
                  <c:v>43902</c:v>
                </c:pt>
                <c:pt idx="147">
                  <c:v>43903</c:v>
                </c:pt>
                <c:pt idx="148">
                  <c:v>43903</c:v>
                </c:pt>
                <c:pt idx="149">
                  <c:v>43904</c:v>
                </c:pt>
                <c:pt idx="150">
                  <c:v>43904</c:v>
                </c:pt>
                <c:pt idx="151">
                  <c:v>43905</c:v>
                </c:pt>
                <c:pt idx="152">
                  <c:v>43905</c:v>
                </c:pt>
                <c:pt idx="153">
                  <c:v>43906</c:v>
                </c:pt>
                <c:pt idx="154">
                  <c:v>43906</c:v>
                </c:pt>
                <c:pt idx="155">
                  <c:v>43907</c:v>
                </c:pt>
                <c:pt idx="156">
                  <c:v>43907</c:v>
                </c:pt>
                <c:pt idx="157">
                  <c:v>43908</c:v>
                </c:pt>
                <c:pt idx="158">
                  <c:v>43908</c:v>
                </c:pt>
                <c:pt idx="159">
                  <c:v>43909</c:v>
                </c:pt>
                <c:pt idx="160">
                  <c:v>43909</c:v>
                </c:pt>
                <c:pt idx="161">
                  <c:v>43910</c:v>
                </c:pt>
                <c:pt idx="162">
                  <c:v>43910</c:v>
                </c:pt>
                <c:pt idx="163">
                  <c:v>43911</c:v>
                </c:pt>
                <c:pt idx="164">
                  <c:v>43911</c:v>
                </c:pt>
                <c:pt idx="165">
                  <c:v>43912</c:v>
                </c:pt>
                <c:pt idx="166">
                  <c:v>43912</c:v>
                </c:pt>
                <c:pt idx="167">
                  <c:v>43913</c:v>
                </c:pt>
                <c:pt idx="168">
                  <c:v>43913</c:v>
                </c:pt>
                <c:pt idx="169">
                  <c:v>43914</c:v>
                </c:pt>
                <c:pt idx="170">
                  <c:v>43914</c:v>
                </c:pt>
                <c:pt idx="171">
                  <c:v>43915</c:v>
                </c:pt>
                <c:pt idx="172">
                  <c:v>43915</c:v>
                </c:pt>
                <c:pt idx="173">
                  <c:v>43916</c:v>
                </c:pt>
                <c:pt idx="174">
                  <c:v>43916</c:v>
                </c:pt>
                <c:pt idx="175">
                  <c:v>43917</c:v>
                </c:pt>
                <c:pt idx="176">
                  <c:v>43917</c:v>
                </c:pt>
                <c:pt idx="177">
                  <c:v>43918</c:v>
                </c:pt>
                <c:pt idx="178">
                  <c:v>43918</c:v>
                </c:pt>
                <c:pt idx="179">
                  <c:v>43919</c:v>
                </c:pt>
                <c:pt idx="180">
                  <c:v>43919</c:v>
                </c:pt>
                <c:pt idx="181">
                  <c:v>43920</c:v>
                </c:pt>
                <c:pt idx="182">
                  <c:v>43920</c:v>
                </c:pt>
                <c:pt idx="183">
                  <c:v>43921</c:v>
                </c:pt>
                <c:pt idx="184">
                  <c:v>43921</c:v>
                </c:pt>
                <c:pt idx="185">
                  <c:v>43922</c:v>
                </c:pt>
                <c:pt idx="186">
                  <c:v>43922</c:v>
                </c:pt>
                <c:pt idx="187">
                  <c:v>43923</c:v>
                </c:pt>
                <c:pt idx="188">
                  <c:v>43923</c:v>
                </c:pt>
                <c:pt idx="189">
                  <c:v>43924</c:v>
                </c:pt>
                <c:pt idx="190">
                  <c:v>43924</c:v>
                </c:pt>
                <c:pt idx="191">
                  <c:v>43925</c:v>
                </c:pt>
                <c:pt idx="192">
                  <c:v>43925</c:v>
                </c:pt>
                <c:pt idx="193">
                  <c:v>43926</c:v>
                </c:pt>
                <c:pt idx="194">
                  <c:v>43926</c:v>
                </c:pt>
                <c:pt idx="195">
                  <c:v>43927</c:v>
                </c:pt>
                <c:pt idx="196">
                  <c:v>43927</c:v>
                </c:pt>
                <c:pt idx="197">
                  <c:v>43928</c:v>
                </c:pt>
                <c:pt idx="198">
                  <c:v>43928</c:v>
                </c:pt>
                <c:pt idx="199">
                  <c:v>43929</c:v>
                </c:pt>
                <c:pt idx="200">
                  <c:v>43929</c:v>
                </c:pt>
                <c:pt idx="201">
                  <c:v>43930</c:v>
                </c:pt>
                <c:pt idx="202">
                  <c:v>43930</c:v>
                </c:pt>
                <c:pt idx="203">
                  <c:v>43931</c:v>
                </c:pt>
                <c:pt idx="204">
                  <c:v>43931</c:v>
                </c:pt>
                <c:pt idx="205">
                  <c:v>43932</c:v>
                </c:pt>
                <c:pt idx="206">
                  <c:v>43932</c:v>
                </c:pt>
                <c:pt idx="207">
                  <c:v>43933</c:v>
                </c:pt>
                <c:pt idx="208">
                  <c:v>43933</c:v>
                </c:pt>
                <c:pt idx="209">
                  <c:v>43934</c:v>
                </c:pt>
                <c:pt idx="210">
                  <c:v>43934</c:v>
                </c:pt>
                <c:pt idx="211">
                  <c:v>43935</c:v>
                </c:pt>
                <c:pt idx="212">
                  <c:v>43935</c:v>
                </c:pt>
                <c:pt idx="213">
                  <c:v>43936</c:v>
                </c:pt>
                <c:pt idx="214">
                  <c:v>43936</c:v>
                </c:pt>
                <c:pt idx="215">
                  <c:v>43937</c:v>
                </c:pt>
                <c:pt idx="216">
                  <c:v>43937</c:v>
                </c:pt>
                <c:pt idx="217">
                  <c:v>43938</c:v>
                </c:pt>
                <c:pt idx="218">
                  <c:v>43938</c:v>
                </c:pt>
                <c:pt idx="219">
                  <c:v>43939</c:v>
                </c:pt>
                <c:pt idx="220">
                  <c:v>43939</c:v>
                </c:pt>
                <c:pt idx="221">
                  <c:v>43940</c:v>
                </c:pt>
                <c:pt idx="222">
                  <c:v>43940</c:v>
                </c:pt>
                <c:pt idx="223">
                  <c:v>43941</c:v>
                </c:pt>
                <c:pt idx="224">
                  <c:v>43941</c:v>
                </c:pt>
                <c:pt idx="225">
                  <c:v>43942</c:v>
                </c:pt>
                <c:pt idx="226">
                  <c:v>43942</c:v>
                </c:pt>
                <c:pt idx="227">
                  <c:v>43943</c:v>
                </c:pt>
                <c:pt idx="228">
                  <c:v>43943</c:v>
                </c:pt>
                <c:pt idx="229">
                  <c:v>43944</c:v>
                </c:pt>
                <c:pt idx="230">
                  <c:v>43944</c:v>
                </c:pt>
                <c:pt idx="231">
                  <c:v>43945</c:v>
                </c:pt>
                <c:pt idx="232">
                  <c:v>43945</c:v>
                </c:pt>
                <c:pt idx="233">
                  <c:v>43946</c:v>
                </c:pt>
                <c:pt idx="234">
                  <c:v>43946</c:v>
                </c:pt>
                <c:pt idx="235">
                  <c:v>43947</c:v>
                </c:pt>
                <c:pt idx="236">
                  <c:v>43947</c:v>
                </c:pt>
                <c:pt idx="237">
                  <c:v>43948</c:v>
                </c:pt>
                <c:pt idx="238">
                  <c:v>43948</c:v>
                </c:pt>
                <c:pt idx="239">
                  <c:v>43949</c:v>
                </c:pt>
                <c:pt idx="240">
                  <c:v>43949</c:v>
                </c:pt>
                <c:pt idx="241">
                  <c:v>43950</c:v>
                </c:pt>
                <c:pt idx="242">
                  <c:v>43950</c:v>
                </c:pt>
                <c:pt idx="243">
                  <c:v>43951</c:v>
                </c:pt>
                <c:pt idx="244">
                  <c:v>43951</c:v>
                </c:pt>
                <c:pt idx="245">
                  <c:v>43952</c:v>
                </c:pt>
                <c:pt idx="246">
                  <c:v>43952</c:v>
                </c:pt>
                <c:pt idx="247">
                  <c:v>43953</c:v>
                </c:pt>
                <c:pt idx="248">
                  <c:v>43953</c:v>
                </c:pt>
                <c:pt idx="249">
                  <c:v>43954</c:v>
                </c:pt>
                <c:pt idx="250">
                  <c:v>43954</c:v>
                </c:pt>
                <c:pt idx="251">
                  <c:v>43955</c:v>
                </c:pt>
                <c:pt idx="252">
                  <c:v>43955</c:v>
                </c:pt>
                <c:pt idx="253">
                  <c:v>43956</c:v>
                </c:pt>
                <c:pt idx="254">
                  <c:v>43956</c:v>
                </c:pt>
                <c:pt idx="255">
                  <c:v>43957</c:v>
                </c:pt>
                <c:pt idx="256">
                  <c:v>43957</c:v>
                </c:pt>
                <c:pt idx="257">
                  <c:v>43958</c:v>
                </c:pt>
                <c:pt idx="258">
                  <c:v>43958</c:v>
                </c:pt>
                <c:pt idx="259">
                  <c:v>43959</c:v>
                </c:pt>
                <c:pt idx="260">
                  <c:v>43959</c:v>
                </c:pt>
                <c:pt idx="261">
                  <c:v>43960</c:v>
                </c:pt>
                <c:pt idx="262">
                  <c:v>43960</c:v>
                </c:pt>
                <c:pt idx="263">
                  <c:v>43961</c:v>
                </c:pt>
                <c:pt idx="264">
                  <c:v>43961</c:v>
                </c:pt>
                <c:pt idx="265">
                  <c:v>43962</c:v>
                </c:pt>
                <c:pt idx="266">
                  <c:v>43962</c:v>
                </c:pt>
                <c:pt idx="267">
                  <c:v>43963</c:v>
                </c:pt>
                <c:pt idx="268">
                  <c:v>43963</c:v>
                </c:pt>
                <c:pt idx="269">
                  <c:v>43964</c:v>
                </c:pt>
                <c:pt idx="270">
                  <c:v>43964</c:v>
                </c:pt>
                <c:pt idx="271">
                  <c:v>43965</c:v>
                </c:pt>
                <c:pt idx="272">
                  <c:v>43965</c:v>
                </c:pt>
                <c:pt idx="273">
                  <c:v>43966</c:v>
                </c:pt>
                <c:pt idx="274">
                  <c:v>43966</c:v>
                </c:pt>
                <c:pt idx="275">
                  <c:v>43967</c:v>
                </c:pt>
                <c:pt idx="276">
                  <c:v>43967</c:v>
                </c:pt>
                <c:pt idx="277">
                  <c:v>43968</c:v>
                </c:pt>
                <c:pt idx="278">
                  <c:v>43968</c:v>
                </c:pt>
                <c:pt idx="279">
                  <c:v>43969</c:v>
                </c:pt>
                <c:pt idx="280">
                  <c:v>43969</c:v>
                </c:pt>
                <c:pt idx="281">
                  <c:v>43970</c:v>
                </c:pt>
                <c:pt idx="282">
                  <c:v>43970</c:v>
                </c:pt>
                <c:pt idx="283">
                  <c:v>43971</c:v>
                </c:pt>
                <c:pt idx="284">
                  <c:v>43971</c:v>
                </c:pt>
                <c:pt idx="285">
                  <c:v>43972</c:v>
                </c:pt>
                <c:pt idx="286">
                  <c:v>43972</c:v>
                </c:pt>
                <c:pt idx="287">
                  <c:v>43973</c:v>
                </c:pt>
                <c:pt idx="288">
                  <c:v>43973</c:v>
                </c:pt>
                <c:pt idx="289">
                  <c:v>43974</c:v>
                </c:pt>
                <c:pt idx="290">
                  <c:v>43974</c:v>
                </c:pt>
                <c:pt idx="291">
                  <c:v>43975</c:v>
                </c:pt>
                <c:pt idx="292">
                  <c:v>43975</c:v>
                </c:pt>
                <c:pt idx="293">
                  <c:v>43976</c:v>
                </c:pt>
                <c:pt idx="294">
                  <c:v>43976</c:v>
                </c:pt>
                <c:pt idx="295">
                  <c:v>43977</c:v>
                </c:pt>
                <c:pt idx="296">
                  <c:v>43977</c:v>
                </c:pt>
                <c:pt idx="297">
                  <c:v>43978</c:v>
                </c:pt>
                <c:pt idx="298">
                  <c:v>43978</c:v>
                </c:pt>
                <c:pt idx="299">
                  <c:v>43979</c:v>
                </c:pt>
                <c:pt idx="300">
                  <c:v>43979</c:v>
                </c:pt>
                <c:pt idx="301">
                  <c:v>43980</c:v>
                </c:pt>
                <c:pt idx="302">
                  <c:v>43980</c:v>
                </c:pt>
                <c:pt idx="303">
                  <c:v>43981</c:v>
                </c:pt>
                <c:pt idx="304">
                  <c:v>43981</c:v>
                </c:pt>
                <c:pt idx="305">
                  <c:v>43982</c:v>
                </c:pt>
                <c:pt idx="306">
                  <c:v>43982</c:v>
                </c:pt>
                <c:pt idx="307">
                  <c:v>43983</c:v>
                </c:pt>
                <c:pt idx="308">
                  <c:v>43983</c:v>
                </c:pt>
                <c:pt idx="309">
                  <c:v>43984</c:v>
                </c:pt>
                <c:pt idx="310">
                  <c:v>43984</c:v>
                </c:pt>
                <c:pt idx="311">
                  <c:v>43985</c:v>
                </c:pt>
                <c:pt idx="312">
                  <c:v>43985</c:v>
                </c:pt>
                <c:pt idx="313">
                  <c:v>43986</c:v>
                </c:pt>
                <c:pt idx="314">
                  <c:v>43986</c:v>
                </c:pt>
                <c:pt idx="315">
                  <c:v>43987</c:v>
                </c:pt>
                <c:pt idx="316">
                  <c:v>43987</c:v>
                </c:pt>
                <c:pt idx="317">
                  <c:v>43988</c:v>
                </c:pt>
                <c:pt idx="318">
                  <c:v>43988</c:v>
                </c:pt>
                <c:pt idx="319">
                  <c:v>43989</c:v>
                </c:pt>
                <c:pt idx="320">
                  <c:v>43989</c:v>
                </c:pt>
                <c:pt idx="321">
                  <c:v>43990</c:v>
                </c:pt>
                <c:pt idx="322">
                  <c:v>43990</c:v>
                </c:pt>
                <c:pt idx="323">
                  <c:v>43991</c:v>
                </c:pt>
                <c:pt idx="324">
                  <c:v>43991</c:v>
                </c:pt>
                <c:pt idx="325">
                  <c:v>43992</c:v>
                </c:pt>
                <c:pt idx="326">
                  <c:v>43992</c:v>
                </c:pt>
                <c:pt idx="327">
                  <c:v>43993</c:v>
                </c:pt>
                <c:pt idx="328">
                  <c:v>43993</c:v>
                </c:pt>
                <c:pt idx="329">
                  <c:v>43994</c:v>
                </c:pt>
                <c:pt idx="330">
                  <c:v>43994</c:v>
                </c:pt>
                <c:pt idx="331">
                  <c:v>43995</c:v>
                </c:pt>
                <c:pt idx="332">
                  <c:v>43995</c:v>
                </c:pt>
                <c:pt idx="333">
                  <c:v>43996</c:v>
                </c:pt>
                <c:pt idx="334">
                  <c:v>43996</c:v>
                </c:pt>
                <c:pt idx="335">
                  <c:v>43997</c:v>
                </c:pt>
                <c:pt idx="336">
                  <c:v>43997</c:v>
                </c:pt>
                <c:pt idx="337">
                  <c:v>43998</c:v>
                </c:pt>
                <c:pt idx="338">
                  <c:v>43998</c:v>
                </c:pt>
                <c:pt idx="339">
                  <c:v>43999</c:v>
                </c:pt>
                <c:pt idx="340">
                  <c:v>43999</c:v>
                </c:pt>
                <c:pt idx="341">
                  <c:v>44000</c:v>
                </c:pt>
                <c:pt idx="342">
                  <c:v>44000</c:v>
                </c:pt>
                <c:pt idx="343">
                  <c:v>44001</c:v>
                </c:pt>
                <c:pt idx="344">
                  <c:v>44001</c:v>
                </c:pt>
                <c:pt idx="345">
                  <c:v>44002</c:v>
                </c:pt>
                <c:pt idx="346">
                  <c:v>44002</c:v>
                </c:pt>
                <c:pt idx="347">
                  <c:v>44003</c:v>
                </c:pt>
                <c:pt idx="348">
                  <c:v>44003</c:v>
                </c:pt>
                <c:pt idx="349">
                  <c:v>44004</c:v>
                </c:pt>
                <c:pt idx="350">
                  <c:v>44004</c:v>
                </c:pt>
                <c:pt idx="351">
                  <c:v>44005</c:v>
                </c:pt>
                <c:pt idx="352">
                  <c:v>44005</c:v>
                </c:pt>
                <c:pt idx="353">
                  <c:v>44006</c:v>
                </c:pt>
                <c:pt idx="354">
                  <c:v>44006</c:v>
                </c:pt>
                <c:pt idx="355">
                  <c:v>44007</c:v>
                </c:pt>
                <c:pt idx="356">
                  <c:v>44007</c:v>
                </c:pt>
                <c:pt idx="357">
                  <c:v>44008</c:v>
                </c:pt>
                <c:pt idx="358">
                  <c:v>44008</c:v>
                </c:pt>
                <c:pt idx="359">
                  <c:v>44009</c:v>
                </c:pt>
                <c:pt idx="360">
                  <c:v>44009</c:v>
                </c:pt>
                <c:pt idx="361">
                  <c:v>44010</c:v>
                </c:pt>
                <c:pt idx="362">
                  <c:v>44010</c:v>
                </c:pt>
                <c:pt idx="363">
                  <c:v>44011</c:v>
                </c:pt>
                <c:pt idx="364">
                  <c:v>44011</c:v>
                </c:pt>
                <c:pt idx="365">
                  <c:v>44012</c:v>
                </c:pt>
                <c:pt idx="366">
                  <c:v>44012</c:v>
                </c:pt>
                <c:pt idx="367">
                  <c:v>44013</c:v>
                </c:pt>
                <c:pt idx="368">
                  <c:v>44013</c:v>
                </c:pt>
                <c:pt idx="369">
                  <c:v>44014</c:v>
                </c:pt>
                <c:pt idx="370">
                  <c:v>44014</c:v>
                </c:pt>
                <c:pt idx="371">
                  <c:v>44015</c:v>
                </c:pt>
                <c:pt idx="372">
                  <c:v>44015</c:v>
                </c:pt>
                <c:pt idx="373">
                  <c:v>44016</c:v>
                </c:pt>
                <c:pt idx="374">
                  <c:v>44016</c:v>
                </c:pt>
                <c:pt idx="375">
                  <c:v>44017</c:v>
                </c:pt>
                <c:pt idx="376">
                  <c:v>44017</c:v>
                </c:pt>
                <c:pt idx="377">
                  <c:v>44018</c:v>
                </c:pt>
                <c:pt idx="378">
                  <c:v>44018</c:v>
                </c:pt>
                <c:pt idx="379">
                  <c:v>44019</c:v>
                </c:pt>
                <c:pt idx="380">
                  <c:v>44019</c:v>
                </c:pt>
                <c:pt idx="381">
                  <c:v>44020</c:v>
                </c:pt>
                <c:pt idx="382">
                  <c:v>44020</c:v>
                </c:pt>
                <c:pt idx="383">
                  <c:v>44021</c:v>
                </c:pt>
                <c:pt idx="384">
                  <c:v>44021</c:v>
                </c:pt>
                <c:pt idx="385">
                  <c:v>44022</c:v>
                </c:pt>
                <c:pt idx="386">
                  <c:v>44022</c:v>
                </c:pt>
                <c:pt idx="387">
                  <c:v>44023</c:v>
                </c:pt>
                <c:pt idx="388">
                  <c:v>44023</c:v>
                </c:pt>
                <c:pt idx="389">
                  <c:v>44024</c:v>
                </c:pt>
                <c:pt idx="390">
                  <c:v>44024</c:v>
                </c:pt>
                <c:pt idx="391">
                  <c:v>44025</c:v>
                </c:pt>
                <c:pt idx="392">
                  <c:v>44025</c:v>
                </c:pt>
                <c:pt idx="393">
                  <c:v>44026</c:v>
                </c:pt>
                <c:pt idx="394">
                  <c:v>44026</c:v>
                </c:pt>
                <c:pt idx="395">
                  <c:v>44027</c:v>
                </c:pt>
                <c:pt idx="396">
                  <c:v>44027</c:v>
                </c:pt>
                <c:pt idx="397">
                  <c:v>44028</c:v>
                </c:pt>
                <c:pt idx="398">
                  <c:v>44028</c:v>
                </c:pt>
                <c:pt idx="399">
                  <c:v>44029</c:v>
                </c:pt>
                <c:pt idx="400">
                  <c:v>44029</c:v>
                </c:pt>
                <c:pt idx="401">
                  <c:v>44030</c:v>
                </c:pt>
                <c:pt idx="402">
                  <c:v>44030</c:v>
                </c:pt>
                <c:pt idx="403">
                  <c:v>44031</c:v>
                </c:pt>
                <c:pt idx="404">
                  <c:v>44031</c:v>
                </c:pt>
                <c:pt idx="405">
                  <c:v>44032</c:v>
                </c:pt>
                <c:pt idx="406">
                  <c:v>44032</c:v>
                </c:pt>
                <c:pt idx="407">
                  <c:v>44033</c:v>
                </c:pt>
                <c:pt idx="408">
                  <c:v>44033</c:v>
                </c:pt>
                <c:pt idx="409">
                  <c:v>44034</c:v>
                </c:pt>
                <c:pt idx="410">
                  <c:v>44034</c:v>
                </c:pt>
                <c:pt idx="411">
                  <c:v>44035</c:v>
                </c:pt>
                <c:pt idx="412">
                  <c:v>44035</c:v>
                </c:pt>
                <c:pt idx="413">
                  <c:v>44036</c:v>
                </c:pt>
                <c:pt idx="414">
                  <c:v>44036</c:v>
                </c:pt>
                <c:pt idx="415">
                  <c:v>44037</c:v>
                </c:pt>
                <c:pt idx="416">
                  <c:v>44037</c:v>
                </c:pt>
                <c:pt idx="417">
                  <c:v>44038</c:v>
                </c:pt>
                <c:pt idx="418">
                  <c:v>44038</c:v>
                </c:pt>
                <c:pt idx="419">
                  <c:v>44039</c:v>
                </c:pt>
                <c:pt idx="420">
                  <c:v>44039</c:v>
                </c:pt>
                <c:pt idx="421">
                  <c:v>44040</c:v>
                </c:pt>
                <c:pt idx="422">
                  <c:v>44040</c:v>
                </c:pt>
                <c:pt idx="423">
                  <c:v>44041</c:v>
                </c:pt>
                <c:pt idx="424">
                  <c:v>44041</c:v>
                </c:pt>
                <c:pt idx="425">
                  <c:v>44042</c:v>
                </c:pt>
                <c:pt idx="426">
                  <c:v>44042</c:v>
                </c:pt>
                <c:pt idx="427">
                  <c:v>44043</c:v>
                </c:pt>
                <c:pt idx="428">
                  <c:v>44043</c:v>
                </c:pt>
                <c:pt idx="429">
                  <c:v>44044</c:v>
                </c:pt>
                <c:pt idx="430">
                  <c:v>44044</c:v>
                </c:pt>
                <c:pt idx="431">
                  <c:v>44045</c:v>
                </c:pt>
                <c:pt idx="432">
                  <c:v>44045</c:v>
                </c:pt>
                <c:pt idx="433">
                  <c:v>44046</c:v>
                </c:pt>
                <c:pt idx="434">
                  <c:v>44046</c:v>
                </c:pt>
                <c:pt idx="435">
                  <c:v>44047</c:v>
                </c:pt>
                <c:pt idx="436">
                  <c:v>44047</c:v>
                </c:pt>
                <c:pt idx="437">
                  <c:v>44048</c:v>
                </c:pt>
                <c:pt idx="438">
                  <c:v>44048</c:v>
                </c:pt>
                <c:pt idx="439">
                  <c:v>44049</c:v>
                </c:pt>
                <c:pt idx="440">
                  <c:v>44049</c:v>
                </c:pt>
                <c:pt idx="441">
                  <c:v>44050</c:v>
                </c:pt>
                <c:pt idx="442">
                  <c:v>44050</c:v>
                </c:pt>
                <c:pt idx="443">
                  <c:v>44051</c:v>
                </c:pt>
                <c:pt idx="444">
                  <c:v>44051</c:v>
                </c:pt>
                <c:pt idx="445">
                  <c:v>44052</c:v>
                </c:pt>
                <c:pt idx="446">
                  <c:v>44052</c:v>
                </c:pt>
                <c:pt idx="447">
                  <c:v>44053</c:v>
                </c:pt>
                <c:pt idx="448">
                  <c:v>44053</c:v>
                </c:pt>
                <c:pt idx="449">
                  <c:v>44054</c:v>
                </c:pt>
                <c:pt idx="450">
                  <c:v>44054</c:v>
                </c:pt>
                <c:pt idx="451">
                  <c:v>44055</c:v>
                </c:pt>
                <c:pt idx="452">
                  <c:v>44055</c:v>
                </c:pt>
                <c:pt idx="453">
                  <c:v>44056</c:v>
                </c:pt>
                <c:pt idx="454">
                  <c:v>44056</c:v>
                </c:pt>
                <c:pt idx="455">
                  <c:v>44057</c:v>
                </c:pt>
                <c:pt idx="456">
                  <c:v>44057</c:v>
                </c:pt>
                <c:pt idx="457">
                  <c:v>44058</c:v>
                </c:pt>
                <c:pt idx="458">
                  <c:v>44058</c:v>
                </c:pt>
                <c:pt idx="459">
                  <c:v>44059</c:v>
                </c:pt>
                <c:pt idx="460">
                  <c:v>44059</c:v>
                </c:pt>
                <c:pt idx="461">
                  <c:v>44060</c:v>
                </c:pt>
                <c:pt idx="462">
                  <c:v>44060</c:v>
                </c:pt>
                <c:pt idx="463">
                  <c:v>44061</c:v>
                </c:pt>
                <c:pt idx="464">
                  <c:v>44061</c:v>
                </c:pt>
                <c:pt idx="465">
                  <c:v>44062</c:v>
                </c:pt>
                <c:pt idx="466">
                  <c:v>44062</c:v>
                </c:pt>
                <c:pt idx="467">
                  <c:v>44063</c:v>
                </c:pt>
                <c:pt idx="468">
                  <c:v>44063</c:v>
                </c:pt>
                <c:pt idx="469">
                  <c:v>44064</c:v>
                </c:pt>
                <c:pt idx="470">
                  <c:v>44064</c:v>
                </c:pt>
                <c:pt idx="471">
                  <c:v>44065</c:v>
                </c:pt>
                <c:pt idx="472">
                  <c:v>44065</c:v>
                </c:pt>
                <c:pt idx="473">
                  <c:v>44066</c:v>
                </c:pt>
                <c:pt idx="474">
                  <c:v>44066</c:v>
                </c:pt>
                <c:pt idx="475">
                  <c:v>44067</c:v>
                </c:pt>
                <c:pt idx="476">
                  <c:v>44067</c:v>
                </c:pt>
                <c:pt idx="477">
                  <c:v>44068</c:v>
                </c:pt>
                <c:pt idx="478">
                  <c:v>44068</c:v>
                </c:pt>
                <c:pt idx="479">
                  <c:v>44069</c:v>
                </c:pt>
                <c:pt idx="480">
                  <c:v>44069</c:v>
                </c:pt>
                <c:pt idx="481">
                  <c:v>44070</c:v>
                </c:pt>
                <c:pt idx="482">
                  <c:v>44070</c:v>
                </c:pt>
                <c:pt idx="483">
                  <c:v>44071</c:v>
                </c:pt>
                <c:pt idx="484">
                  <c:v>44071</c:v>
                </c:pt>
                <c:pt idx="485">
                  <c:v>44072</c:v>
                </c:pt>
                <c:pt idx="486">
                  <c:v>44072</c:v>
                </c:pt>
                <c:pt idx="487">
                  <c:v>44073</c:v>
                </c:pt>
                <c:pt idx="488">
                  <c:v>44073</c:v>
                </c:pt>
                <c:pt idx="489">
                  <c:v>44074</c:v>
                </c:pt>
                <c:pt idx="490">
                  <c:v>44074</c:v>
                </c:pt>
                <c:pt idx="491">
                  <c:v>44075</c:v>
                </c:pt>
                <c:pt idx="492">
                  <c:v>44075</c:v>
                </c:pt>
                <c:pt idx="493">
                  <c:v>44076</c:v>
                </c:pt>
                <c:pt idx="494">
                  <c:v>44076</c:v>
                </c:pt>
                <c:pt idx="495">
                  <c:v>44077</c:v>
                </c:pt>
                <c:pt idx="496">
                  <c:v>44077</c:v>
                </c:pt>
                <c:pt idx="497">
                  <c:v>44078</c:v>
                </c:pt>
                <c:pt idx="498">
                  <c:v>44078</c:v>
                </c:pt>
                <c:pt idx="499">
                  <c:v>44079</c:v>
                </c:pt>
                <c:pt idx="500">
                  <c:v>44079</c:v>
                </c:pt>
                <c:pt idx="501">
                  <c:v>44080</c:v>
                </c:pt>
                <c:pt idx="502">
                  <c:v>44080</c:v>
                </c:pt>
                <c:pt idx="503">
                  <c:v>44081</c:v>
                </c:pt>
                <c:pt idx="504">
                  <c:v>44081</c:v>
                </c:pt>
                <c:pt idx="505">
                  <c:v>44082</c:v>
                </c:pt>
                <c:pt idx="506">
                  <c:v>44082</c:v>
                </c:pt>
                <c:pt idx="507">
                  <c:v>44083</c:v>
                </c:pt>
                <c:pt idx="508">
                  <c:v>44083</c:v>
                </c:pt>
                <c:pt idx="509">
                  <c:v>44084</c:v>
                </c:pt>
                <c:pt idx="510">
                  <c:v>44084</c:v>
                </c:pt>
                <c:pt idx="511">
                  <c:v>44085</c:v>
                </c:pt>
                <c:pt idx="512">
                  <c:v>44085</c:v>
                </c:pt>
                <c:pt idx="513">
                  <c:v>44086</c:v>
                </c:pt>
                <c:pt idx="514">
                  <c:v>44086</c:v>
                </c:pt>
                <c:pt idx="515">
                  <c:v>44087</c:v>
                </c:pt>
                <c:pt idx="516">
                  <c:v>44087</c:v>
                </c:pt>
                <c:pt idx="517">
                  <c:v>44088</c:v>
                </c:pt>
                <c:pt idx="518">
                  <c:v>44088</c:v>
                </c:pt>
                <c:pt idx="519">
                  <c:v>44089</c:v>
                </c:pt>
                <c:pt idx="520">
                  <c:v>44089</c:v>
                </c:pt>
                <c:pt idx="521">
                  <c:v>44090</c:v>
                </c:pt>
                <c:pt idx="522">
                  <c:v>44090</c:v>
                </c:pt>
                <c:pt idx="523">
                  <c:v>44091</c:v>
                </c:pt>
                <c:pt idx="524">
                  <c:v>44091</c:v>
                </c:pt>
                <c:pt idx="525">
                  <c:v>44092</c:v>
                </c:pt>
                <c:pt idx="526">
                  <c:v>44092</c:v>
                </c:pt>
                <c:pt idx="527">
                  <c:v>44093</c:v>
                </c:pt>
                <c:pt idx="528">
                  <c:v>44093</c:v>
                </c:pt>
                <c:pt idx="529">
                  <c:v>44094</c:v>
                </c:pt>
                <c:pt idx="530">
                  <c:v>44094</c:v>
                </c:pt>
                <c:pt idx="531">
                  <c:v>44095</c:v>
                </c:pt>
                <c:pt idx="532">
                  <c:v>44095</c:v>
                </c:pt>
                <c:pt idx="533">
                  <c:v>44096</c:v>
                </c:pt>
                <c:pt idx="534">
                  <c:v>44096</c:v>
                </c:pt>
                <c:pt idx="535">
                  <c:v>44097</c:v>
                </c:pt>
                <c:pt idx="536">
                  <c:v>44097</c:v>
                </c:pt>
                <c:pt idx="537">
                  <c:v>44098</c:v>
                </c:pt>
                <c:pt idx="538">
                  <c:v>44098</c:v>
                </c:pt>
                <c:pt idx="539">
                  <c:v>44099</c:v>
                </c:pt>
                <c:pt idx="540">
                  <c:v>44099</c:v>
                </c:pt>
                <c:pt idx="541">
                  <c:v>44100</c:v>
                </c:pt>
                <c:pt idx="542">
                  <c:v>44100</c:v>
                </c:pt>
                <c:pt idx="543">
                  <c:v>44101</c:v>
                </c:pt>
                <c:pt idx="544">
                  <c:v>44101</c:v>
                </c:pt>
                <c:pt idx="545">
                  <c:v>44102</c:v>
                </c:pt>
                <c:pt idx="546">
                  <c:v>44102</c:v>
                </c:pt>
                <c:pt idx="547">
                  <c:v>44103</c:v>
                </c:pt>
                <c:pt idx="548">
                  <c:v>44103</c:v>
                </c:pt>
                <c:pt idx="549">
                  <c:v>44104</c:v>
                </c:pt>
                <c:pt idx="550">
                  <c:v>44104</c:v>
                </c:pt>
                <c:pt idx="551">
                  <c:v>44105</c:v>
                </c:pt>
                <c:pt idx="552">
                  <c:v>44105</c:v>
                </c:pt>
                <c:pt idx="553">
                  <c:v>44106</c:v>
                </c:pt>
                <c:pt idx="554">
                  <c:v>44106</c:v>
                </c:pt>
                <c:pt idx="555">
                  <c:v>44107</c:v>
                </c:pt>
                <c:pt idx="556">
                  <c:v>44107</c:v>
                </c:pt>
                <c:pt idx="557">
                  <c:v>44108</c:v>
                </c:pt>
                <c:pt idx="558">
                  <c:v>44108</c:v>
                </c:pt>
                <c:pt idx="559">
                  <c:v>44109</c:v>
                </c:pt>
                <c:pt idx="560">
                  <c:v>44109</c:v>
                </c:pt>
                <c:pt idx="561">
                  <c:v>44110</c:v>
                </c:pt>
                <c:pt idx="562">
                  <c:v>44110</c:v>
                </c:pt>
                <c:pt idx="563">
                  <c:v>44111</c:v>
                </c:pt>
                <c:pt idx="564">
                  <c:v>44111</c:v>
                </c:pt>
                <c:pt idx="565">
                  <c:v>44112</c:v>
                </c:pt>
                <c:pt idx="566">
                  <c:v>44112</c:v>
                </c:pt>
                <c:pt idx="567">
                  <c:v>44113</c:v>
                </c:pt>
                <c:pt idx="568">
                  <c:v>44113</c:v>
                </c:pt>
                <c:pt idx="569">
                  <c:v>44114</c:v>
                </c:pt>
                <c:pt idx="570">
                  <c:v>44114</c:v>
                </c:pt>
                <c:pt idx="571">
                  <c:v>44115</c:v>
                </c:pt>
                <c:pt idx="572">
                  <c:v>44115</c:v>
                </c:pt>
                <c:pt idx="573">
                  <c:v>44116</c:v>
                </c:pt>
                <c:pt idx="574">
                  <c:v>44116</c:v>
                </c:pt>
                <c:pt idx="575">
                  <c:v>44117</c:v>
                </c:pt>
                <c:pt idx="576">
                  <c:v>44117</c:v>
                </c:pt>
                <c:pt idx="577">
                  <c:v>44118</c:v>
                </c:pt>
                <c:pt idx="578">
                  <c:v>44118</c:v>
                </c:pt>
                <c:pt idx="579">
                  <c:v>44119</c:v>
                </c:pt>
                <c:pt idx="580">
                  <c:v>44119</c:v>
                </c:pt>
                <c:pt idx="581">
                  <c:v>44120</c:v>
                </c:pt>
                <c:pt idx="582">
                  <c:v>44120</c:v>
                </c:pt>
                <c:pt idx="583">
                  <c:v>44121</c:v>
                </c:pt>
                <c:pt idx="584">
                  <c:v>44121</c:v>
                </c:pt>
                <c:pt idx="585">
                  <c:v>44122</c:v>
                </c:pt>
                <c:pt idx="586">
                  <c:v>44122</c:v>
                </c:pt>
                <c:pt idx="587">
                  <c:v>44123</c:v>
                </c:pt>
                <c:pt idx="588">
                  <c:v>44123</c:v>
                </c:pt>
                <c:pt idx="589">
                  <c:v>44124</c:v>
                </c:pt>
                <c:pt idx="590">
                  <c:v>44124</c:v>
                </c:pt>
                <c:pt idx="591">
                  <c:v>44125</c:v>
                </c:pt>
                <c:pt idx="592">
                  <c:v>44125</c:v>
                </c:pt>
                <c:pt idx="593">
                  <c:v>44126</c:v>
                </c:pt>
                <c:pt idx="594">
                  <c:v>44126</c:v>
                </c:pt>
                <c:pt idx="595">
                  <c:v>44127</c:v>
                </c:pt>
                <c:pt idx="596">
                  <c:v>44127</c:v>
                </c:pt>
                <c:pt idx="597">
                  <c:v>44128</c:v>
                </c:pt>
                <c:pt idx="598">
                  <c:v>44128</c:v>
                </c:pt>
                <c:pt idx="599">
                  <c:v>44129</c:v>
                </c:pt>
                <c:pt idx="600">
                  <c:v>44129</c:v>
                </c:pt>
                <c:pt idx="601">
                  <c:v>44130</c:v>
                </c:pt>
                <c:pt idx="602">
                  <c:v>44130</c:v>
                </c:pt>
                <c:pt idx="603">
                  <c:v>44131</c:v>
                </c:pt>
                <c:pt idx="604">
                  <c:v>44131</c:v>
                </c:pt>
                <c:pt idx="605">
                  <c:v>44132</c:v>
                </c:pt>
                <c:pt idx="606">
                  <c:v>44132</c:v>
                </c:pt>
                <c:pt idx="607">
                  <c:v>44133</c:v>
                </c:pt>
                <c:pt idx="608">
                  <c:v>44133</c:v>
                </c:pt>
                <c:pt idx="609">
                  <c:v>44134</c:v>
                </c:pt>
                <c:pt idx="610">
                  <c:v>44134</c:v>
                </c:pt>
                <c:pt idx="611">
                  <c:v>44135</c:v>
                </c:pt>
                <c:pt idx="612">
                  <c:v>44135</c:v>
                </c:pt>
                <c:pt idx="613">
                  <c:v>44136</c:v>
                </c:pt>
                <c:pt idx="614">
                  <c:v>44136</c:v>
                </c:pt>
                <c:pt idx="615">
                  <c:v>44137</c:v>
                </c:pt>
                <c:pt idx="616">
                  <c:v>44137</c:v>
                </c:pt>
                <c:pt idx="617">
                  <c:v>44138</c:v>
                </c:pt>
                <c:pt idx="618">
                  <c:v>44138</c:v>
                </c:pt>
                <c:pt idx="619">
                  <c:v>44139</c:v>
                </c:pt>
                <c:pt idx="620">
                  <c:v>44139</c:v>
                </c:pt>
                <c:pt idx="621">
                  <c:v>44140</c:v>
                </c:pt>
                <c:pt idx="622">
                  <c:v>44140</c:v>
                </c:pt>
                <c:pt idx="623">
                  <c:v>44141</c:v>
                </c:pt>
                <c:pt idx="624">
                  <c:v>44141</c:v>
                </c:pt>
                <c:pt idx="625">
                  <c:v>44142</c:v>
                </c:pt>
                <c:pt idx="626">
                  <c:v>44142</c:v>
                </c:pt>
                <c:pt idx="627">
                  <c:v>44143</c:v>
                </c:pt>
                <c:pt idx="628">
                  <c:v>44143</c:v>
                </c:pt>
                <c:pt idx="629">
                  <c:v>44144</c:v>
                </c:pt>
                <c:pt idx="630">
                  <c:v>44144</c:v>
                </c:pt>
                <c:pt idx="631">
                  <c:v>44145</c:v>
                </c:pt>
                <c:pt idx="632">
                  <c:v>44145</c:v>
                </c:pt>
                <c:pt idx="633">
                  <c:v>44146</c:v>
                </c:pt>
                <c:pt idx="634">
                  <c:v>44146</c:v>
                </c:pt>
                <c:pt idx="635">
                  <c:v>44147</c:v>
                </c:pt>
                <c:pt idx="636">
                  <c:v>44147</c:v>
                </c:pt>
                <c:pt idx="637">
                  <c:v>44148</c:v>
                </c:pt>
                <c:pt idx="638">
                  <c:v>44148</c:v>
                </c:pt>
                <c:pt idx="639">
                  <c:v>44149</c:v>
                </c:pt>
                <c:pt idx="640">
                  <c:v>44149</c:v>
                </c:pt>
                <c:pt idx="641">
                  <c:v>44150</c:v>
                </c:pt>
                <c:pt idx="642">
                  <c:v>44150</c:v>
                </c:pt>
                <c:pt idx="643">
                  <c:v>44151</c:v>
                </c:pt>
                <c:pt idx="644">
                  <c:v>44151</c:v>
                </c:pt>
                <c:pt idx="645">
                  <c:v>44152</c:v>
                </c:pt>
                <c:pt idx="646">
                  <c:v>44152</c:v>
                </c:pt>
                <c:pt idx="647">
                  <c:v>44153</c:v>
                </c:pt>
                <c:pt idx="648">
                  <c:v>44153</c:v>
                </c:pt>
                <c:pt idx="649">
                  <c:v>44154</c:v>
                </c:pt>
                <c:pt idx="650">
                  <c:v>44154</c:v>
                </c:pt>
                <c:pt idx="651">
                  <c:v>44155</c:v>
                </c:pt>
                <c:pt idx="652">
                  <c:v>44155</c:v>
                </c:pt>
                <c:pt idx="653">
                  <c:v>44156</c:v>
                </c:pt>
                <c:pt idx="654">
                  <c:v>44156</c:v>
                </c:pt>
                <c:pt idx="655">
                  <c:v>44157</c:v>
                </c:pt>
                <c:pt idx="656">
                  <c:v>44157</c:v>
                </c:pt>
                <c:pt idx="657">
                  <c:v>44158</c:v>
                </c:pt>
                <c:pt idx="658">
                  <c:v>44158</c:v>
                </c:pt>
                <c:pt idx="659">
                  <c:v>44159</c:v>
                </c:pt>
                <c:pt idx="660">
                  <c:v>44159</c:v>
                </c:pt>
                <c:pt idx="661">
                  <c:v>44160</c:v>
                </c:pt>
                <c:pt idx="662">
                  <c:v>44160</c:v>
                </c:pt>
                <c:pt idx="663">
                  <c:v>44161</c:v>
                </c:pt>
                <c:pt idx="664">
                  <c:v>44161</c:v>
                </c:pt>
                <c:pt idx="665">
                  <c:v>44162</c:v>
                </c:pt>
                <c:pt idx="666">
                  <c:v>44162</c:v>
                </c:pt>
                <c:pt idx="667">
                  <c:v>44163</c:v>
                </c:pt>
                <c:pt idx="668">
                  <c:v>44163</c:v>
                </c:pt>
                <c:pt idx="669">
                  <c:v>44164</c:v>
                </c:pt>
                <c:pt idx="670">
                  <c:v>44164</c:v>
                </c:pt>
                <c:pt idx="671">
                  <c:v>44165</c:v>
                </c:pt>
                <c:pt idx="672">
                  <c:v>44165</c:v>
                </c:pt>
                <c:pt idx="673">
                  <c:v>44166</c:v>
                </c:pt>
                <c:pt idx="674">
                  <c:v>44166</c:v>
                </c:pt>
                <c:pt idx="675">
                  <c:v>44167</c:v>
                </c:pt>
                <c:pt idx="676">
                  <c:v>44167</c:v>
                </c:pt>
                <c:pt idx="677">
                  <c:v>44168</c:v>
                </c:pt>
                <c:pt idx="678">
                  <c:v>44168</c:v>
                </c:pt>
                <c:pt idx="679">
                  <c:v>44169</c:v>
                </c:pt>
                <c:pt idx="680">
                  <c:v>44169</c:v>
                </c:pt>
                <c:pt idx="681">
                  <c:v>44170</c:v>
                </c:pt>
                <c:pt idx="682">
                  <c:v>44170</c:v>
                </c:pt>
                <c:pt idx="683">
                  <c:v>44171</c:v>
                </c:pt>
                <c:pt idx="684">
                  <c:v>44171</c:v>
                </c:pt>
                <c:pt idx="685">
                  <c:v>44172</c:v>
                </c:pt>
                <c:pt idx="686">
                  <c:v>44172</c:v>
                </c:pt>
                <c:pt idx="687">
                  <c:v>44173</c:v>
                </c:pt>
                <c:pt idx="688">
                  <c:v>44173</c:v>
                </c:pt>
                <c:pt idx="689">
                  <c:v>44174</c:v>
                </c:pt>
                <c:pt idx="690">
                  <c:v>44174</c:v>
                </c:pt>
                <c:pt idx="691">
                  <c:v>44175</c:v>
                </c:pt>
                <c:pt idx="692">
                  <c:v>44175</c:v>
                </c:pt>
                <c:pt idx="693">
                  <c:v>44176</c:v>
                </c:pt>
                <c:pt idx="694">
                  <c:v>44176</c:v>
                </c:pt>
                <c:pt idx="695">
                  <c:v>44177</c:v>
                </c:pt>
                <c:pt idx="696">
                  <c:v>44177</c:v>
                </c:pt>
                <c:pt idx="697">
                  <c:v>44178</c:v>
                </c:pt>
                <c:pt idx="698">
                  <c:v>44178</c:v>
                </c:pt>
                <c:pt idx="699">
                  <c:v>44179</c:v>
                </c:pt>
                <c:pt idx="700">
                  <c:v>44179</c:v>
                </c:pt>
                <c:pt idx="701">
                  <c:v>44180</c:v>
                </c:pt>
                <c:pt idx="702">
                  <c:v>44180</c:v>
                </c:pt>
                <c:pt idx="703">
                  <c:v>44181</c:v>
                </c:pt>
                <c:pt idx="704">
                  <c:v>44181</c:v>
                </c:pt>
                <c:pt idx="705">
                  <c:v>44182</c:v>
                </c:pt>
                <c:pt idx="706">
                  <c:v>44182</c:v>
                </c:pt>
                <c:pt idx="707">
                  <c:v>44183</c:v>
                </c:pt>
                <c:pt idx="708">
                  <c:v>44183</c:v>
                </c:pt>
                <c:pt idx="709">
                  <c:v>44184</c:v>
                </c:pt>
                <c:pt idx="710">
                  <c:v>44184</c:v>
                </c:pt>
                <c:pt idx="711">
                  <c:v>44185</c:v>
                </c:pt>
                <c:pt idx="712">
                  <c:v>44185</c:v>
                </c:pt>
                <c:pt idx="713">
                  <c:v>44186</c:v>
                </c:pt>
                <c:pt idx="714">
                  <c:v>44186</c:v>
                </c:pt>
                <c:pt idx="715">
                  <c:v>44187</c:v>
                </c:pt>
                <c:pt idx="716">
                  <c:v>44187</c:v>
                </c:pt>
                <c:pt idx="717">
                  <c:v>44188</c:v>
                </c:pt>
                <c:pt idx="718">
                  <c:v>44188</c:v>
                </c:pt>
                <c:pt idx="719">
                  <c:v>44189</c:v>
                </c:pt>
                <c:pt idx="720">
                  <c:v>44189</c:v>
                </c:pt>
                <c:pt idx="721">
                  <c:v>44190</c:v>
                </c:pt>
                <c:pt idx="722">
                  <c:v>44190</c:v>
                </c:pt>
                <c:pt idx="723">
                  <c:v>44191</c:v>
                </c:pt>
                <c:pt idx="724">
                  <c:v>44191</c:v>
                </c:pt>
                <c:pt idx="725">
                  <c:v>44192</c:v>
                </c:pt>
                <c:pt idx="726">
                  <c:v>44192</c:v>
                </c:pt>
                <c:pt idx="727">
                  <c:v>44193</c:v>
                </c:pt>
                <c:pt idx="728">
                  <c:v>44193</c:v>
                </c:pt>
                <c:pt idx="729">
                  <c:v>44194</c:v>
                </c:pt>
                <c:pt idx="730">
                  <c:v>44194</c:v>
                </c:pt>
                <c:pt idx="731">
                  <c:v>44195</c:v>
                </c:pt>
                <c:pt idx="732">
                  <c:v>44195</c:v>
                </c:pt>
                <c:pt idx="733">
                  <c:v>44196</c:v>
                </c:pt>
                <c:pt idx="734">
                  <c:v>44196</c:v>
                </c:pt>
                <c:pt idx="735">
                  <c:v>44197</c:v>
                </c:pt>
                <c:pt idx="736">
                  <c:v>44197</c:v>
                </c:pt>
                <c:pt idx="737">
                  <c:v>44198</c:v>
                </c:pt>
                <c:pt idx="738">
                  <c:v>44198</c:v>
                </c:pt>
                <c:pt idx="739">
                  <c:v>44199</c:v>
                </c:pt>
                <c:pt idx="740">
                  <c:v>44199</c:v>
                </c:pt>
                <c:pt idx="741">
                  <c:v>44200</c:v>
                </c:pt>
                <c:pt idx="742">
                  <c:v>44200</c:v>
                </c:pt>
                <c:pt idx="743">
                  <c:v>44201</c:v>
                </c:pt>
                <c:pt idx="744">
                  <c:v>44201</c:v>
                </c:pt>
                <c:pt idx="745">
                  <c:v>44202</c:v>
                </c:pt>
                <c:pt idx="746">
                  <c:v>44202</c:v>
                </c:pt>
                <c:pt idx="747">
                  <c:v>44203</c:v>
                </c:pt>
                <c:pt idx="748">
                  <c:v>44203</c:v>
                </c:pt>
                <c:pt idx="749">
                  <c:v>44204</c:v>
                </c:pt>
                <c:pt idx="750">
                  <c:v>44204</c:v>
                </c:pt>
                <c:pt idx="751">
                  <c:v>44205</c:v>
                </c:pt>
                <c:pt idx="752">
                  <c:v>44205</c:v>
                </c:pt>
                <c:pt idx="753">
                  <c:v>44206</c:v>
                </c:pt>
                <c:pt idx="754">
                  <c:v>44206</c:v>
                </c:pt>
                <c:pt idx="755">
                  <c:v>44207</c:v>
                </c:pt>
                <c:pt idx="756">
                  <c:v>44207</c:v>
                </c:pt>
                <c:pt idx="757">
                  <c:v>44208</c:v>
                </c:pt>
                <c:pt idx="758">
                  <c:v>44208</c:v>
                </c:pt>
                <c:pt idx="759">
                  <c:v>44209</c:v>
                </c:pt>
                <c:pt idx="760">
                  <c:v>44209</c:v>
                </c:pt>
                <c:pt idx="761">
                  <c:v>44210</c:v>
                </c:pt>
                <c:pt idx="762">
                  <c:v>44210</c:v>
                </c:pt>
                <c:pt idx="763">
                  <c:v>44211</c:v>
                </c:pt>
                <c:pt idx="764">
                  <c:v>44211</c:v>
                </c:pt>
                <c:pt idx="765">
                  <c:v>44212</c:v>
                </c:pt>
                <c:pt idx="766">
                  <c:v>44212</c:v>
                </c:pt>
                <c:pt idx="767">
                  <c:v>44213</c:v>
                </c:pt>
                <c:pt idx="768">
                  <c:v>44213</c:v>
                </c:pt>
                <c:pt idx="769">
                  <c:v>44214</c:v>
                </c:pt>
                <c:pt idx="770">
                  <c:v>44214</c:v>
                </c:pt>
                <c:pt idx="771">
                  <c:v>44215</c:v>
                </c:pt>
                <c:pt idx="772">
                  <c:v>44215</c:v>
                </c:pt>
              </c:numCache>
            </c:numRef>
          </c:xVal>
          <c:yVal>
            <c:numRef>
              <c:f>CalcThroughput!$C$2:$C$774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414</c:v>
                </c:pt>
                <c:pt idx="13">
                  <c:v>414</c:v>
                </c:pt>
                <c:pt idx="14">
                  <c:v>1094</c:v>
                </c:pt>
                <c:pt idx="15">
                  <c:v>1094</c:v>
                </c:pt>
                <c:pt idx="16">
                  <c:v>1094</c:v>
                </c:pt>
                <c:pt idx="17">
                  <c:v>1094</c:v>
                </c:pt>
                <c:pt idx="18">
                  <c:v>1094</c:v>
                </c:pt>
                <c:pt idx="19">
                  <c:v>1094</c:v>
                </c:pt>
                <c:pt idx="20">
                  <c:v>1094</c:v>
                </c:pt>
                <c:pt idx="21">
                  <c:v>1094</c:v>
                </c:pt>
                <c:pt idx="22">
                  <c:v>1094</c:v>
                </c:pt>
                <c:pt idx="23">
                  <c:v>1094</c:v>
                </c:pt>
                <c:pt idx="24">
                  <c:v>1094</c:v>
                </c:pt>
                <c:pt idx="25">
                  <c:v>1094</c:v>
                </c:pt>
                <c:pt idx="26">
                  <c:v>1094</c:v>
                </c:pt>
                <c:pt idx="27">
                  <c:v>1094</c:v>
                </c:pt>
                <c:pt idx="28">
                  <c:v>2360</c:v>
                </c:pt>
                <c:pt idx="29">
                  <c:v>2360</c:v>
                </c:pt>
                <c:pt idx="30">
                  <c:v>2360</c:v>
                </c:pt>
                <c:pt idx="31">
                  <c:v>2360</c:v>
                </c:pt>
                <c:pt idx="32">
                  <c:v>2360</c:v>
                </c:pt>
                <c:pt idx="33">
                  <c:v>2360</c:v>
                </c:pt>
                <c:pt idx="34">
                  <c:v>2360</c:v>
                </c:pt>
                <c:pt idx="35">
                  <c:v>2360</c:v>
                </c:pt>
                <c:pt idx="36">
                  <c:v>2360</c:v>
                </c:pt>
                <c:pt idx="37">
                  <c:v>2360</c:v>
                </c:pt>
                <c:pt idx="38">
                  <c:v>2360</c:v>
                </c:pt>
                <c:pt idx="39">
                  <c:v>2360</c:v>
                </c:pt>
                <c:pt idx="40">
                  <c:v>3080</c:v>
                </c:pt>
                <c:pt idx="41">
                  <c:v>3080</c:v>
                </c:pt>
                <c:pt idx="42">
                  <c:v>3766</c:v>
                </c:pt>
                <c:pt idx="43">
                  <c:v>3766</c:v>
                </c:pt>
                <c:pt idx="44">
                  <c:v>3766</c:v>
                </c:pt>
                <c:pt idx="45">
                  <c:v>3766</c:v>
                </c:pt>
                <c:pt idx="46">
                  <c:v>3766</c:v>
                </c:pt>
                <c:pt idx="47">
                  <c:v>3766</c:v>
                </c:pt>
                <c:pt idx="48">
                  <c:v>3766</c:v>
                </c:pt>
                <c:pt idx="49">
                  <c:v>3766</c:v>
                </c:pt>
                <c:pt idx="50">
                  <c:v>3766</c:v>
                </c:pt>
                <c:pt idx="51">
                  <c:v>3766</c:v>
                </c:pt>
                <c:pt idx="52">
                  <c:v>3766</c:v>
                </c:pt>
                <c:pt idx="53">
                  <c:v>3766</c:v>
                </c:pt>
                <c:pt idx="54">
                  <c:v>5363</c:v>
                </c:pt>
                <c:pt idx="55">
                  <c:v>5363</c:v>
                </c:pt>
                <c:pt idx="56">
                  <c:v>5363</c:v>
                </c:pt>
                <c:pt idx="57">
                  <c:v>5363</c:v>
                </c:pt>
                <c:pt idx="58">
                  <c:v>5363</c:v>
                </c:pt>
                <c:pt idx="59">
                  <c:v>5363</c:v>
                </c:pt>
                <c:pt idx="60">
                  <c:v>5363</c:v>
                </c:pt>
                <c:pt idx="61">
                  <c:v>5363</c:v>
                </c:pt>
                <c:pt idx="62">
                  <c:v>5363</c:v>
                </c:pt>
                <c:pt idx="63">
                  <c:v>5363</c:v>
                </c:pt>
                <c:pt idx="64">
                  <c:v>5363</c:v>
                </c:pt>
                <c:pt idx="65">
                  <c:v>5363</c:v>
                </c:pt>
                <c:pt idx="66">
                  <c:v>5363</c:v>
                </c:pt>
                <c:pt idx="67">
                  <c:v>5363</c:v>
                </c:pt>
                <c:pt idx="68">
                  <c:v>6133</c:v>
                </c:pt>
                <c:pt idx="69">
                  <c:v>6133</c:v>
                </c:pt>
                <c:pt idx="70">
                  <c:v>6697</c:v>
                </c:pt>
                <c:pt idx="71">
                  <c:v>6697</c:v>
                </c:pt>
                <c:pt idx="72">
                  <c:v>6697</c:v>
                </c:pt>
                <c:pt idx="73">
                  <c:v>6697</c:v>
                </c:pt>
                <c:pt idx="74">
                  <c:v>6697</c:v>
                </c:pt>
                <c:pt idx="75">
                  <c:v>6697</c:v>
                </c:pt>
                <c:pt idx="76">
                  <c:v>6697</c:v>
                </c:pt>
                <c:pt idx="77">
                  <c:v>6697</c:v>
                </c:pt>
                <c:pt idx="78">
                  <c:v>6697</c:v>
                </c:pt>
                <c:pt idx="79">
                  <c:v>6697</c:v>
                </c:pt>
                <c:pt idx="80">
                  <c:v>6697</c:v>
                </c:pt>
                <c:pt idx="81">
                  <c:v>6697</c:v>
                </c:pt>
                <c:pt idx="82">
                  <c:v>7472</c:v>
                </c:pt>
                <c:pt idx="83">
                  <c:v>7472</c:v>
                </c:pt>
                <c:pt idx="84">
                  <c:v>8088</c:v>
                </c:pt>
                <c:pt idx="85">
                  <c:v>8088</c:v>
                </c:pt>
                <c:pt idx="86">
                  <c:v>8088</c:v>
                </c:pt>
                <c:pt idx="87">
                  <c:v>8088</c:v>
                </c:pt>
                <c:pt idx="88">
                  <c:v>8088</c:v>
                </c:pt>
                <c:pt idx="89">
                  <c:v>8088</c:v>
                </c:pt>
                <c:pt idx="90">
                  <c:v>8088</c:v>
                </c:pt>
                <c:pt idx="91">
                  <c:v>8088</c:v>
                </c:pt>
                <c:pt idx="92">
                  <c:v>8088</c:v>
                </c:pt>
                <c:pt idx="93">
                  <c:v>8088</c:v>
                </c:pt>
                <c:pt idx="94">
                  <c:v>8088</c:v>
                </c:pt>
                <c:pt idx="95">
                  <c:v>8088</c:v>
                </c:pt>
                <c:pt idx="96">
                  <c:v>8888</c:v>
                </c:pt>
                <c:pt idx="97">
                  <c:v>8888</c:v>
                </c:pt>
                <c:pt idx="98">
                  <c:v>9438</c:v>
                </c:pt>
                <c:pt idx="99">
                  <c:v>9438</c:v>
                </c:pt>
                <c:pt idx="100">
                  <c:v>9438</c:v>
                </c:pt>
                <c:pt idx="101">
                  <c:v>9438</c:v>
                </c:pt>
                <c:pt idx="102">
                  <c:v>9438</c:v>
                </c:pt>
                <c:pt idx="103">
                  <c:v>9438</c:v>
                </c:pt>
                <c:pt idx="104">
                  <c:v>9438</c:v>
                </c:pt>
                <c:pt idx="105">
                  <c:v>9438</c:v>
                </c:pt>
                <c:pt idx="106">
                  <c:v>9438</c:v>
                </c:pt>
                <c:pt idx="107">
                  <c:v>9438</c:v>
                </c:pt>
                <c:pt idx="108">
                  <c:v>9438</c:v>
                </c:pt>
                <c:pt idx="109">
                  <c:v>9438</c:v>
                </c:pt>
                <c:pt idx="110">
                  <c:v>10243</c:v>
                </c:pt>
                <c:pt idx="111">
                  <c:v>10243</c:v>
                </c:pt>
                <c:pt idx="112">
                  <c:v>10929</c:v>
                </c:pt>
                <c:pt idx="113">
                  <c:v>10929</c:v>
                </c:pt>
                <c:pt idx="114">
                  <c:v>10929</c:v>
                </c:pt>
                <c:pt idx="115">
                  <c:v>10929</c:v>
                </c:pt>
                <c:pt idx="116">
                  <c:v>10929</c:v>
                </c:pt>
                <c:pt idx="117">
                  <c:v>10929</c:v>
                </c:pt>
                <c:pt idx="118">
                  <c:v>10929</c:v>
                </c:pt>
                <c:pt idx="119">
                  <c:v>10929</c:v>
                </c:pt>
                <c:pt idx="120">
                  <c:v>10929</c:v>
                </c:pt>
                <c:pt idx="121">
                  <c:v>10929</c:v>
                </c:pt>
                <c:pt idx="122">
                  <c:v>10929</c:v>
                </c:pt>
                <c:pt idx="123">
                  <c:v>10929</c:v>
                </c:pt>
                <c:pt idx="124">
                  <c:v>11739</c:v>
                </c:pt>
                <c:pt idx="125">
                  <c:v>11739</c:v>
                </c:pt>
                <c:pt idx="126">
                  <c:v>12371</c:v>
                </c:pt>
                <c:pt idx="127">
                  <c:v>12371</c:v>
                </c:pt>
                <c:pt idx="128">
                  <c:v>12371</c:v>
                </c:pt>
                <c:pt idx="129">
                  <c:v>12371</c:v>
                </c:pt>
                <c:pt idx="130">
                  <c:v>12371</c:v>
                </c:pt>
                <c:pt idx="131">
                  <c:v>12371</c:v>
                </c:pt>
                <c:pt idx="132">
                  <c:v>12371</c:v>
                </c:pt>
                <c:pt idx="133">
                  <c:v>12371</c:v>
                </c:pt>
                <c:pt idx="134">
                  <c:v>12371</c:v>
                </c:pt>
                <c:pt idx="135">
                  <c:v>12371</c:v>
                </c:pt>
                <c:pt idx="136">
                  <c:v>12371</c:v>
                </c:pt>
                <c:pt idx="137">
                  <c:v>12371</c:v>
                </c:pt>
                <c:pt idx="138">
                  <c:v>13171</c:v>
                </c:pt>
                <c:pt idx="139">
                  <c:v>13171</c:v>
                </c:pt>
                <c:pt idx="140">
                  <c:v>13641</c:v>
                </c:pt>
                <c:pt idx="141">
                  <c:v>13641</c:v>
                </c:pt>
                <c:pt idx="142">
                  <c:v>13641</c:v>
                </c:pt>
                <c:pt idx="143">
                  <c:v>13641</c:v>
                </c:pt>
                <c:pt idx="144">
                  <c:v>13641</c:v>
                </c:pt>
                <c:pt idx="145">
                  <c:v>13641</c:v>
                </c:pt>
                <c:pt idx="146">
                  <c:v>13641</c:v>
                </c:pt>
                <c:pt idx="147">
                  <c:v>13641</c:v>
                </c:pt>
                <c:pt idx="148">
                  <c:v>13641</c:v>
                </c:pt>
                <c:pt idx="149">
                  <c:v>13641</c:v>
                </c:pt>
                <c:pt idx="150">
                  <c:v>13641</c:v>
                </c:pt>
                <c:pt idx="151">
                  <c:v>13641</c:v>
                </c:pt>
                <c:pt idx="152">
                  <c:v>14446</c:v>
                </c:pt>
                <c:pt idx="153">
                  <c:v>14446</c:v>
                </c:pt>
                <c:pt idx="154">
                  <c:v>15144</c:v>
                </c:pt>
                <c:pt idx="155">
                  <c:v>15144</c:v>
                </c:pt>
                <c:pt idx="156">
                  <c:v>15144</c:v>
                </c:pt>
                <c:pt idx="157">
                  <c:v>15144</c:v>
                </c:pt>
                <c:pt idx="158">
                  <c:v>15144</c:v>
                </c:pt>
                <c:pt idx="159">
                  <c:v>15144</c:v>
                </c:pt>
                <c:pt idx="160">
                  <c:v>15144</c:v>
                </c:pt>
                <c:pt idx="161">
                  <c:v>15144</c:v>
                </c:pt>
                <c:pt idx="162">
                  <c:v>15144</c:v>
                </c:pt>
                <c:pt idx="163">
                  <c:v>15144</c:v>
                </c:pt>
                <c:pt idx="164">
                  <c:v>15144</c:v>
                </c:pt>
                <c:pt idx="165">
                  <c:v>15144</c:v>
                </c:pt>
                <c:pt idx="166">
                  <c:v>15974</c:v>
                </c:pt>
                <c:pt idx="167">
                  <c:v>15974</c:v>
                </c:pt>
                <c:pt idx="168">
                  <c:v>16654</c:v>
                </c:pt>
                <c:pt idx="169">
                  <c:v>16654</c:v>
                </c:pt>
                <c:pt idx="170">
                  <c:v>16654</c:v>
                </c:pt>
                <c:pt idx="171">
                  <c:v>16654</c:v>
                </c:pt>
                <c:pt idx="172">
                  <c:v>16654</c:v>
                </c:pt>
                <c:pt idx="173">
                  <c:v>16654</c:v>
                </c:pt>
                <c:pt idx="174">
                  <c:v>16654</c:v>
                </c:pt>
                <c:pt idx="175">
                  <c:v>16654</c:v>
                </c:pt>
                <c:pt idx="176">
                  <c:v>16654</c:v>
                </c:pt>
                <c:pt idx="177">
                  <c:v>16654</c:v>
                </c:pt>
                <c:pt idx="178">
                  <c:v>16654</c:v>
                </c:pt>
                <c:pt idx="179">
                  <c:v>16654</c:v>
                </c:pt>
                <c:pt idx="180">
                  <c:v>17479</c:v>
                </c:pt>
                <c:pt idx="181">
                  <c:v>17479</c:v>
                </c:pt>
                <c:pt idx="182">
                  <c:v>18053</c:v>
                </c:pt>
                <c:pt idx="183">
                  <c:v>18053</c:v>
                </c:pt>
                <c:pt idx="184">
                  <c:v>18053</c:v>
                </c:pt>
                <c:pt idx="185">
                  <c:v>18053</c:v>
                </c:pt>
                <c:pt idx="186">
                  <c:v>18053</c:v>
                </c:pt>
                <c:pt idx="187">
                  <c:v>18053</c:v>
                </c:pt>
                <c:pt idx="188">
                  <c:v>18053</c:v>
                </c:pt>
                <c:pt idx="189">
                  <c:v>18053</c:v>
                </c:pt>
                <c:pt idx="190">
                  <c:v>18053</c:v>
                </c:pt>
                <c:pt idx="191">
                  <c:v>18053</c:v>
                </c:pt>
                <c:pt idx="192">
                  <c:v>18053</c:v>
                </c:pt>
                <c:pt idx="193">
                  <c:v>18053</c:v>
                </c:pt>
                <c:pt idx="194">
                  <c:v>19698</c:v>
                </c:pt>
                <c:pt idx="195">
                  <c:v>19698</c:v>
                </c:pt>
                <c:pt idx="196">
                  <c:v>19698</c:v>
                </c:pt>
                <c:pt idx="197">
                  <c:v>19698</c:v>
                </c:pt>
                <c:pt idx="198">
                  <c:v>19698</c:v>
                </c:pt>
                <c:pt idx="199">
                  <c:v>19698</c:v>
                </c:pt>
                <c:pt idx="200">
                  <c:v>19698</c:v>
                </c:pt>
                <c:pt idx="201">
                  <c:v>19698</c:v>
                </c:pt>
                <c:pt idx="202">
                  <c:v>19698</c:v>
                </c:pt>
                <c:pt idx="203">
                  <c:v>19698</c:v>
                </c:pt>
                <c:pt idx="204">
                  <c:v>19698</c:v>
                </c:pt>
                <c:pt idx="205">
                  <c:v>19698</c:v>
                </c:pt>
                <c:pt idx="206">
                  <c:v>19698</c:v>
                </c:pt>
                <c:pt idx="207">
                  <c:v>19698</c:v>
                </c:pt>
                <c:pt idx="208">
                  <c:v>20528</c:v>
                </c:pt>
                <c:pt idx="209">
                  <c:v>20528</c:v>
                </c:pt>
                <c:pt idx="210">
                  <c:v>21198</c:v>
                </c:pt>
                <c:pt idx="211">
                  <c:v>21198</c:v>
                </c:pt>
                <c:pt idx="212">
                  <c:v>21198</c:v>
                </c:pt>
                <c:pt idx="213">
                  <c:v>21198</c:v>
                </c:pt>
                <c:pt idx="214">
                  <c:v>21198</c:v>
                </c:pt>
                <c:pt idx="215">
                  <c:v>21198</c:v>
                </c:pt>
                <c:pt idx="216">
                  <c:v>21198</c:v>
                </c:pt>
                <c:pt idx="217">
                  <c:v>21198</c:v>
                </c:pt>
                <c:pt idx="218">
                  <c:v>21198</c:v>
                </c:pt>
                <c:pt idx="219">
                  <c:v>21198</c:v>
                </c:pt>
                <c:pt idx="220">
                  <c:v>21198</c:v>
                </c:pt>
                <c:pt idx="221">
                  <c:v>21198</c:v>
                </c:pt>
                <c:pt idx="222">
                  <c:v>22013</c:v>
                </c:pt>
                <c:pt idx="223">
                  <c:v>22013</c:v>
                </c:pt>
                <c:pt idx="224">
                  <c:v>22569</c:v>
                </c:pt>
                <c:pt idx="225">
                  <c:v>22569</c:v>
                </c:pt>
                <c:pt idx="226">
                  <c:v>22569</c:v>
                </c:pt>
                <c:pt idx="227">
                  <c:v>22569</c:v>
                </c:pt>
                <c:pt idx="228">
                  <c:v>22569</c:v>
                </c:pt>
                <c:pt idx="229">
                  <c:v>22569</c:v>
                </c:pt>
                <c:pt idx="230">
                  <c:v>22569</c:v>
                </c:pt>
                <c:pt idx="231">
                  <c:v>22569</c:v>
                </c:pt>
                <c:pt idx="232">
                  <c:v>22569</c:v>
                </c:pt>
                <c:pt idx="233">
                  <c:v>22569</c:v>
                </c:pt>
                <c:pt idx="234">
                  <c:v>22569</c:v>
                </c:pt>
                <c:pt idx="235">
                  <c:v>22569</c:v>
                </c:pt>
                <c:pt idx="236">
                  <c:v>23339</c:v>
                </c:pt>
                <c:pt idx="237">
                  <c:v>23339</c:v>
                </c:pt>
                <c:pt idx="238">
                  <c:v>23984</c:v>
                </c:pt>
                <c:pt idx="239">
                  <c:v>23984</c:v>
                </c:pt>
                <c:pt idx="240">
                  <c:v>23984</c:v>
                </c:pt>
                <c:pt idx="241">
                  <c:v>23984</c:v>
                </c:pt>
                <c:pt idx="242">
                  <c:v>23984</c:v>
                </c:pt>
                <c:pt idx="243">
                  <c:v>23984</c:v>
                </c:pt>
                <c:pt idx="244">
                  <c:v>23984</c:v>
                </c:pt>
                <c:pt idx="245">
                  <c:v>23984</c:v>
                </c:pt>
                <c:pt idx="246">
                  <c:v>23984</c:v>
                </c:pt>
                <c:pt idx="247">
                  <c:v>23984</c:v>
                </c:pt>
                <c:pt idx="248">
                  <c:v>23984</c:v>
                </c:pt>
                <c:pt idx="249">
                  <c:v>23984</c:v>
                </c:pt>
                <c:pt idx="250">
                  <c:v>23984</c:v>
                </c:pt>
                <c:pt idx="251">
                  <c:v>23984</c:v>
                </c:pt>
                <c:pt idx="252">
                  <c:v>24609</c:v>
                </c:pt>
                <c:pt idx="253">
                  <c:v>24609</c:v>
                </c:pt>
                <c:pt idx="254">
                  <c:v>24793</c:v>
                </c:pt>
                <c:pt idx="255">
                  <c:v>24793</c:v>
                </c:pt>
                <c:pt idx="256">
                  <c:v>24793</c:v>
                </c:pt>
                <c:pt idx="257">
                  <c:v>24793</c:v>
                </c:pt>
                <c:pt idx="258">
                  <c:v>24793</c:v>
                </c:pt>
                <c:pt idx="259">
                  <c:v>24793</c:v>
                </c:pt>
                <c:pt idx="260">
                  <c:v>24793</c:v>
                </c:pt>
                <c:pt idx="261">
                  <c:v>24793</c:v>
                </c:pt>
                <c:pt idx="262">
                  <c:v>24793</c:v>
                </c:pt>
                <c:pt idx="263">
                  <c:v>24793</c:v>
                </c:pt>
                <c:pt idx="264">
                  <c:v>25733</c:v>
                </c:pt>
                <c:pt idx="265">
                  <c:v>25733</c:v>
                </c:pt>
                <c:pt idx="266">
                  <c:v>26385</c:v>
                </c:pt>
                <c:pt idx="267">
                  <c:v>26385</c:v>
                </c:pt>
                <c:pt idx="268">
                  <c:v>26385</c:v>
                </c:pt>
                <c:pt idx="269">
                  <c:v>26385</c:v>
                </c:pt>
                <c:pt idx="270">
                  <c:v>26385</c:v>
                </c:pt>
                <c:pt idx="271">
                  <c:v>26385</c:v>
                </c:pt>
                <c:pt idx="272">
                  <c:v>26385</c:v>
                </c:pt>
                <c:pt idx="273">
                  <c:v>26385</c:v>
                </c:pt>
                <c:pt idx="274">
                  <c:v>26385</c:v>
                </c:pt>
                <c:pt idx="275">
                  <c:v>26385</c:v>
                </c:pt>
                <c:pt idx="276">
                  <c:v>26385</c:v>
                </c:pt>
                <c:pt idx="277">
                  <c:v>26385</c:v>
                </c:pt>
                <c:pt idx="278">
                  <c:v>27210</c:v>
                </c:pt>
                <c:pt idx="279">
                  <c:v>27210</c:v>
                </c:pt>
                <c:pt idx="280">
                  <c:v>27730</c:v>
                </c:pt>
                <c:pt idx="281">
                  <c:v>27730</c:v>
                </c:pt>
                <c:pt idx="282">
                  <c:v>27730</c:v>
                </c:pt>
                <c:pt idx="283">
                  <c:v>27730</c:v>
                </c:pt>
                <c:pt idx="284">
                  <c:v>27730</c:v>
                </c:pt>
                <c:pt idx="285">
                  <c:v>27730</c:v>
                </c:pt>
                <c:pt idx="286">
                  <c:v>27730</c:v>
                </c:pt>
                <c:pt idx="287">
                  <c:v>27730</c:v>
                </c:pt>
                <c:pt idx="288">
                  <c:v>27730</c:v>
                </c:pt>
                <c:pt idx="289">
                  <c:v>27730</c:v>
                </c:pt>
                <c:pt idx="290">
                  <c:v>27730</c:v>
                </c:pt>
                <c:pt idx="291">
                  <c:v>27730</c:v>
                </c:pt>
                <c:pt idx="292">
                  <c:v>28510</c:v>
                </c:pt>
                <c:pt idx="293">
                  <c:v>28510</c:v>
                </c:pt>
                <c:pt idx="294">
                  <c:v>29208</c:v>
                </c:pt>
                <c:pt idx="295">
                  <c:v>29208</c:v>
                </c:pt>
                <c:pt idx="296">
                  <c:v>29208</c:v>
                </c:pt>
                <c:pt idx="297">
                  <c:v>29208</c:v>
                </c:pt>
                <c:pt idx="298">
                  <c:v>29208</c:v>
                </c:pt>
                <c:pt idx="299">
                  <c:v>29208</c:v>
                </c:pt>
                <c:pt idx="300">
                  <c:v>29208</c:v>
                </c:pt>
                <c:pt idx="301">
                  <c:v>29208</c:v>
                </c:pt>
                <c:pt idx="302">
                  <c:v>29208</c:v>
                </c:pt>
                <c:pt idx="303">
                  <c:v>29208</c:v>
                </c:pt>
                <c:pt idx="304">
                  <c:v>29208</c:v>
                </c:pt>
                <c:pt idx="305">
                  <c:v>29208</c:v>
                </c:pt>
                <c:pt idx="306">
                  <c:v>30923</c:v>
                </c:pt>
                <c:pt idx="307">
                  <c:v>30923</c:v>
                </c:pt>
                <c:pt idx="308">
                  <c:v>30923</c:v>
                </c:pt>
                <c:pt idx="309">
                  <c:v>30923</c:v>
                </c:pt>
                <c:pt idx="310">
                  <c:v>30923</c:v>
                </c:pt>
                <c:pt idx="311">
                  <c:v>30923</c:v>
                </c:pt>
                <c:pt idx="312">
                  <c:v>30923</c:v>
                </c:pt>
                <c:pt idx="313">
                  <c:v>30923</c:v>
                </c:pt>
                <c:pt idx="314">
                  <c:v>30923</c:v>
                </c:pt>
                <c:pt idx="315">
                  <c:v>30923</c:v>
                </c:pt>
                <c:pt idx="316">
                  <c:v>30923</c:v>
                </c:pt>
                <c:pt idx="317">
                  <c:v>30923</c:v>
                </c:pt>
                <c:pt idx="318">
                  <c:v>30923</c:v>
                </c:pt>
                <c:pt idx="319">
                  <c:v>30923</c:v>
                </c:pt>
                <c:pt idx="320">
                  <c:v>31738</c:v>
                </c:pt>
                <c:pt idx="321">
                  <c:v>31738</c:v>
                </c:pt>
                <c:pt idx="322">
                  <c:v>31738</c:v>
                </c:pt>
                <c:pt idx="323">
                  <c:v>31738</c:v>
                </c:pt>
                <c:pt idx="324">
                  <c:v>32138</c:v>
                </c:pt>
                <c:pt idx="325">
                  <c:v>32138</c:v>
                </c:pt>
                <c:pt idx="326">
                  <c:v>32138</c:v>
                </c:pt>
                <c:pt idx="327">
                  <c:v>32138</c:v>
                </c:pt>
                <c:pt idx="328">
                  <c:v>32138</c:v>
                </c:pt>
                <c:pt idx="329">
                  <c:v>32138</c:v>
                </c:pt>
                <c:pt idx="330">
                  <c:v>32138</c:v>
                </c:pt>
                <c:pt idx="331">
                  <c:v>32138</c:v>
                </c:pt>
                <c:pt idx="332">
                  <c:v>32138</c:v>
                </c:pt>
                <c:pt idx="333">
                  <c:v>32138</c:v>
                </c:pt>
                <c:pt idx="334">
                  <c:v>32993</c:v>
                </c:pt>
                <c:pt idx="335">
                  <c:v>32993</c:v>
                </c:pt>
                <c:pt idx="336">
                  <c:v>33481</c:v>
                </c:pt>
                <c:pt idx="337">
                  <c:v>33481</c:v>
                </c:pt>
                <c:pt idx="338">
                  <c:v>33481</c:v>
                </c:pt>
                <c:pt idx="339">
                  <c:v>33481</c:v>
                </c:pt>
                <c:pt idx="340">
                  <c:v>33481</c:v>
                </c:pt>
                <c:pt idx="341">
                  <c:v>33481</c:v>
                </c:pt>
                <c:pt idx="342">
                  <c:v>33481</c:v>
                </c:pt>
                <c:pt idx="343">
                  <c:v>33481</c:v>
                </c:pt>
                <c:pt idx="344">
                  <c:v>33481</c:v>
                </c:pt>
                <c:pt idx="345">
                  <c:v>33481</c:v>
                </c:pt>
                <c:pt idx="346">
                  <c:v>33481</c:v>
                </c:pt>
                <c:pt idx="347">
                  <c:v>33481</c:v>
                </c:pt>
                <c:pt idx="348">
                  <c:v>35133</c:v>
                </c:pt>
                <c:pt idx="349">
                  <c:v>35133</c:v>
                </c:pt>
                <c:pt idx="350">
                  <c:v>35133</c:v>
                </c:pt>
                <c:pt idx="351">
                  <c:v>35133</c:v>
                </c:pt>
                <c:pt idx="352">
                  <c:v>35133</c:v>
                </c:pt>
                <c:pt idx="353">
                  <c:v>35133</c:v>
                </c:pt>
                <c:pt idx="354">
                  <c:v>35133</c:v>
                </c:pt>
                <c:pt idx="355">
                  <c:v>35133</c:v>
                </c:pt>
                <c:pt idx="356">
                  <c:v>35133</c:v>
                </c:pt>
                <c:pt idx="357">
                  <c:v>35133</c:v>
                </c:pt>
                <c:pt idx="358">
                  <c:v>35133</c:v>
                </c:pt>
                <c:pt idx="359">
                  <c:v>35133</c:v>
                </c:pt>
                <c:pt idx="360">
                  <c:v>35133</c:v>
                </c:pt>
                <c:pt idx="361">
                  <c:v>35133</c:v>
                </c:pt>
                <c:pt idx="362">
                  <c:v>36770</c:v>
                </c:pt>
                <c:pt idx="363">
                  <c:v>36770</c:v>
                </c:pt>
                <c:pt idx="364">
                  <c:v>36770</c:v>
                </c:pt>
                <c:pt idx="365">
                  <c:v>36770</c:v>
                </c:pt>
                <c:pt idx="366">
                  <c:v>36770</c:v>
                </c:pt>
                <c:pt idx="367">
                  <c:v>36770</c:v>
                </c:pt>
                <c:pt idx="368">
                  <c:v>36770</c:v>
                </c:pt>
                <c:pt idx="369">
                  <c:v>36770</c:v>
                </c:pt>
                <c:pt idx="370">
                  <c:v>36770</c:v>
                </c:pt>
                <c:pt idx="371">
                  <c:v>36770</c:v>
                </c:pt>
                <c:pt idx="372">
                  <c:v>36770</c:v>
                </c:pt>
                <c:pt idx="373">
                  <c:v>36770</c:v>
                </c:pt>
                <c:pt idx="374">
                  <c:v>36770</c:v>
                </c:pt>
                <c:pt idx="375">
                  <c:v>36770</c:v>
                </c:pt>
                <c:pt idx="376">
                  <c:v>37680</c:v>
                </c:pt>
                <c:pt idx="377">
                  <c:v>37680</c:v>
                </c:pt>
                <c:pt idx="378">
                  <c:v>38360</c:v>
                </c:pt>
                <c:pt idx="379">
                  <c:v>38360</c:v>
                </c:pt>
                <c:pt idx="380">
                  <c:v>38360</c:v>
                </c:pt>
                <c:pt idx="381">
                  <c:v>38360</c:v>
                </c:pt>
                <c:pt idx="382">
                  <c:v>38360</c:v>
                </c:pt>
                <c:pt idx="383">
                  <c:v>38360</c:v>
                </c:pt>
                <c:pt idx="384">
                  <c:v>38360</c:v>
                </c:pt>
                <c:pt idx="385">
                  <c:v>38360</c:v>
                </c:pt>
                <c:pt idx="386">
                  <c:v>38360</c:v>
                </c:pt>
                <c:pt idx="387">
                  <c:v>38360</c:v>
                </c:pt>
                <c:pt idx="388">
                  <c:v>38360</c:v>
                </c:pt>
                <c:pt idx="389">
                  <c:v>38360</c:v>
                </c:pt>
                <c:pt idx="390">
                  <c:v>39265</c:v>
                </c:pt>
                <c:pt idx="391">
                  <c:v>39265</c:v>
                </c:pt>
                <c:pt idx="392">
                  <c:v>39759</c:v>
                </c:pt>
                <c:pt idx="393">
                  <c:v>39759</c:v>
                </c:pt>
                <c:pt idx="394">
                  <c:v>39759</c:v>
                </c:pt>
                <c:pt idx="395">
                  <c:v>39759</c:v>
                </c:pt>
                <c:pt idx="396">
                  <c:v>39759</c:v>
                </c:pt>
                <c:pt idx="397">
                  <c:v>39759</c:v>
                </c:pt>
                <c:pt idx="398">
                  <c:v>39759</c:v>
                </c:pt>
                <c:pt idx="399">
                  <c:v>39759</c:v>
                </c:pt>
                <c:pt idx="400">
                  <c:v>39759</c:v>
                </c:pt>
                <c:pt idx="401">
                  <c:v>39759</c:v>
                </c:pt>
                <c:pt idx="402">
                  <c:v>39759</c:v>
                </c:pt>
                <c:pt idx="403">
                  <c:v>39759</c:v>
                </c:pt>
                <c:pt idx="404">
                  <c:v>41379</c:v>
                </c:pt>
                <c:pt idx="405">
                  <c:v>41379</c:v>
                </c:pt>
                <c:pt idx="406">
                  <c:v>41379</c:v>
                </c:pt>
                <c:pt idx="407">
                  <c:v>41379</c:v>
                </c:pt>
                <c:pt idx="408">
                  <c:v>41379</c:v>
                </c:pt>
                <c:pt idx="409">
                  <c:v>41379</c:v>
                </c:pt>
                <c:pt idx="410">
                  <c:v>41379</c:v>
                </c:pt>
                <c:pt idx="411">
                  <c:v>41379</c:v>
                </c:pt>
                <c:pt idx="412">
                  <c:v>41379</c:v>
                </c:pt>
                <c:pt idx="413">
                  <c:v>41379</c:v>
                </c:pt>
                <c:pt idx="414">
                  <c:v>41379</c:v>
                </c:pt>
                <c:pt idx="415">
                  <c:v>41379</c:v>
                </c:pt>
                <c:pt idx="416">
                  <c:v>41379</c:v>
                </c:pt>
                <c:pt idx="417">
                  <c:v>41379</c:v>
                </c:pt>
                <c:pt idx="418">
                  <c:v>42259</c:v>
                </c:pt>
                <c:pt idx="419">
                  <c:v>42259</c:v>
                </c:pt>
                <c:pt idx="420">
                  <c:v>42957</c:v>
                </c:pt>
                <c:pt idx="421">
                  <c:v>42957</c:v>
                </c:pt>
                <c:pt idx="422">
                  <c:v>42957</c:v>
                </c:pt>
                <c:pt idx="423">
                  <c:v>42957</c:v>
                </c:pt>
                <c:pt idx="424">
                  <c:v>42957</c:v>
                </c:pt>
                <c:pt idx="425">
                  <c:v>42957</c:v>
                </c:pt>
                <c:pt idx="426">
                  <c:v>42957</c:v>
                </c:pt>
                <c:pt idx="427">
                  <c:v>42957</c:v>
                </c:pt>
                <c:pt idx="428">
                  <c:v>42957</c:v>
                </c:pt>
                <c:pt idx="429">
                  <c:v>42957</c:v>
                </c:pt>
                <c:pt idx="430">
                  <c:v>42957</c:v>
                </c:pt>
                <c:pt idx="431">
                  <c:v>42957</c:v>
                </c:pt>
                <c:pt idx="432">
                  <c:v>44607</c:v>
                </c:pt>
                <c:pt idx="433">
                  <c:v>44607</c:v>
                </c:pt>
                <c:pt idx="434">
                  <c:v>44607</c:v>
                </c:pt>
                <c:pt idx="435">
                  <c:v>44607</c:v>
                </c:pt>
                <c:pt idx="436">
                  <c:v>44607</c:v>
                </c:pt>
                <c:pt idx="437">
                  <c:v>44607</c:v>
                </c:pt>
                <c:pt idx="438">
                  <c:v>44607</c:v>
                </c:pt>
                <c:pt idx="439">
                  <c:v>44607</c:v>
                </c:pt>
                <c:pt idx="440">
                  <c:v>44607</c:v>
                </c:pt>
                <c:pt idx="441">
                  <c:v>44607</c:v>
                </c:pt>
                <c:pt idx="442">
                  <c:v>44607</c:v>
                </c:pt>
                <c:pt idx="443">
                  <c:v>44607</c:v>
                </c:pt>
                <c:pt idx="444">
                  <c:v>44607</c:v>
                </c:pt>
                <c:pt idx="445">
                  <c:v>44607</c:v>
                </c:pt>
                <c:pt idx="446">
                  <c:v>45407</c:v>
                </c:pt>
                <c:pt idx="447">
                  <c:v>45407</c:v>
                </c:pt>
                <c:pt idx="448">
                  <c:v>45933</c:v>
                </c:pt>
                <c:pt idx="449">
                  <c:v>45933</c:v>
                </c:pt>
                <c:pt idx="450">
                  <c:v>45933</c:v>
                </c:pt>
                <c:pt idx="451">
                  <c:v>45933</c:v>
                </c:pt>
                <c:pt idx="452">
                  <c:v>45933</c:v>
                </c:pt>
                <c:pt idx="453">
                  <c:v>45933</c:v>
                </c:pt>
                <c:pt idx="454">
                  <c:v>45933</c:v>
                </c:pt>
                <c:pt idx="455">
                  <c:v>45933</c:v>
                </c:pt>
                <c:pt idx="456">
                  <c:v>45933</c:v>
                </c:pt>
                <c:pt idx="457">
                  <c:v>45933</c:v>
                </c:pt>
                <c:pt idx="458">
                  <c:v>45933</c:v>
                </c:pt>
                <c:pt idx="459">
                  <c:v>45933</c:v>
                </c:pt>
                <c:pt idx="460">
                  <c:v>46778</c:v>
                </c:pt>
                <c:pt idx="461">
                  <c:v>46778</c:v>
                </c:pt>
                <c:pt idx="462">
                  <c:v>47360</c:v>
                </c:pt>
                <c:pt idx="463">
                  <c:v>47360</c:v>
                </c:pt>
                <c:pt idx="464">
                  <c:v>47360</c:v>
                </c:pt>
                <c:pt idx="465">
                  <c:v>47360</c:v>
                </c:pt>
                <c:pt idx="466">
                  <c:v>47360</c:v>
                </c:pt>
                <c:pt idx="467">
                  <c:v>47360</c:v>
                </c:pt>
                <c:pt idx="468">
                  <c:v>47360</c:v>
                </c:pt>
                <c:pt idx="469">
                  <c:v>47360</c:v>
                </c:pt>
                <c:pt idx="470">
                  <c:v>47360</c:v>
                </c:pt>
                <c:pt idx="471">
                  <c:v>47360</c:v>
                </c:pt>
                <c:pt idx="472">
                  <c:v>47360</c:v>
                </c:pt>
                <c:pt idx="473">
                  <c:v>47360</c:v>
                </c:pt>
                <c:pt idx="474">
                  <c:v>48205</c:v>
                </c:pt>
                <c:pt idx="475">
                  <c:v>48205</c:v>
                </c:pt>
                <c:pt idx="476">
                  <c:v>48865</c:v>
                </c:pt>
                <c:pt idx="477">
                  <c:v>48865</c:v>
                </c:pt>
                <c:pt idx="478">
                  <c:v>48865</c:v>
                </c:pt>
                <c:pt idx="479">
                  <c:v>48865</c:v>
                </c:pt>
                <c:pt idx="480">
                  <c:v>48865</c:v>
                </c:pt>
                <c:pt idx="481">
                  <c:v>48865</c:v>
                </c:pt>
                <c:pt idx="482">
                  <c:v>48865</c:v>
                </c:pt>
                <c:pt idx="483">
                  <c:v>48865</c:v>
                </c:pt>
                <c:pt idx="484">
                  <c:v>48865</c:v>
                </c:pt>
                <c:pt idx="485">
                  <c:v>48865</c:v>
                </c:pt>
                <c:pt idx="486">
                  <c:v>48865</c:v>
                </c:pt>
                <c:pt idx="487">
                  <c:v>48865</c:v>
                </c:pt>
                <c:pt idx="488">
                  <c:v>50463</c:v>
                </c:pt>
                <c:pt idx="489">
                  <c:v>50463</c:v>
                </c:pt>
                <c:pt idx="490">
                  <c:v>50463</c:v>
                </c:pt>
                <c:pt idx="491">
                  <c:v>50463</c:v>
                </c:pt>
                <c:pt idx="492">
                  <c:v>50463</c:v>
                </c:pt>
                <c:pt idx="493">
                  <c:v>50463</c:v>
                </c:pt>
                <c:pt idx="494">
                  <c:v>50463</c:v>
                </c:pt>
                <c:pt idx="495">
                  <c:v>50463</c:v>
                </c:pt>
                <c:pt idx="496">
                  <c:v>50463</c:v>
                </c:pt>
                <c:pt idx="497">
                  <c:v>50463</c:v>
                </c:pt>
                <c:pt idx="498">
                  <c:v>50463</c:v>
                </c:pt>
                <c:pt idx="499">
                  <c:v>50463</c:v>
                </c:pt>
                <c:pt idx="500">
                  <c:v>50463</c:v>
                </c:pt>
                <c:pt idx="501">
                  <c:v>50463</c:v>
                </c:pt>
                <c:pt idx="502">
                  <c:v>51318</c:v>
                </c:pt>
                <c:pt idx="503">
                  <c:v>51318</c:v>
                </c:pt>
                <c:pt idx="504">
                  <c:v>51926</c:v>
                </c:pt>
                <c:pt idx="505">
                  <c:v>51926</c:v>
                </c:pt>
                <c:pt idx="506">
                  <c:v>51926</c:v>
                </c:pt>
                <c:pt idx="507">
                  <c:v>51926</c:v>
                </c:pt>
                <c:pt idx="508">
                  <c:v>51926</c:v>
                </c:pt>
                <c:pt idx="509">
                  <c:v>51926</c:v>
                </c:pt>
                <c:pt idx="510">
                  <c:v>51926</c:v>
                </c:pt>
                <c:pt idx="511">
                  <c:v>51926</c:v>
                </c:pt>
                <c:pt idx="512">
                  <c:v>51926</c:v>
                </c:pt>
                <c:pt idx="513">
                  <c:v>51926</c:v>
                </c:pt>
                <c:pt idx="514">
                  <c:v>51926</c:v>
                </c:pt>
                <c:pt idx="515">
                  <c:v>51926</c:v>
                </c:pt>
                <c:pt idx="516">
                  <c:v>52741</c:v>
                </c:pt>
                <c:pt idx="517">
                  <c:v>52741</c:v>
                </c:pt>
                <c:pt idx="518">
                  <c:v>53367</c:v>
                </c:pt>
                <c:pt idx="519">
                  <c:v>53367</c:v>
                </c:pt>
                <c:pt idx="520">
                  <c:v>53367</c:v>
                </c:pt>
                <c:pt idx="521">
                  <c:v>53367</c:v>
                </c:pt>
                <c:pt idx="522">
                  <c:v>53367</c:v>
                </c:pt>
                <c:pt idx="523">
                  <c:v>53367</c:v>
                </c:pt>
                <c:pt idx="524">
                  <c:v>53367</c:v>
                </c:pt>
                <c:pt idx="525">
                  <c:v>53367</c:v>
                </c:pt>
                <c:pt idx="526">
                  <c:v>53367</c:v>
                </c:pt>
                <c:pt idx="527">
                  <c:v>53367</c:v>
                </c:pt>
                <c:pt idx="528">
                  <c:v>53367</c:v>
                </c:pt>
                <c:pt idx="529">
                  <c:v>53367</c:v>
                </c:pt>
                <c:pt idx="530">
                  <c:v>54192</c:v>
                </c:pt>
                <c:pt idx="531">
                  <c:v>54192</c:v>
                </c:pt>
                <c:pt idx="532">
                  <c:v>54796</c:v>
                </c:pt>
                <c:pt idx="533">
                  <c:v>54796</c:v>
                </c:pt>
                <c:pt idx="534">
                  <c:v>54796</c:v>
                </c:pt>
                <c:pt idx="535">
                  <c:v>54796</c:v>
                </c:pt>
                <c:pt idx="536">
                  <c:v>54796</c:v>
                </c:pt>
                <c:pt idx="537">
                  <c:v>54796</c:v>
                </c:pt>
                <c:pt idx="538">
                  <c:v>54796</c:v>
                </c:pt>
                <c:pt idx="539">
                  <c:v>54796</c:v>
                </c:pt>
                <c:pt idx="540">
                  <c:v>54796</c:v>
                </c:pt>
                <c:pt idx="541">
                  <c:v>54796</c:v>
                </c:pt>
                <c:pt idx="542">
                  <c:v>54796</c:v>
                </c:pt>
                <c:pt idx="543">
                  <c:v>54796</c:v>
                </c:pt>
                <c:pt idx="544">
                  <c:v>55621</c:v>
                </c:pt>
                <c:pt idx="545">
                  <c:v>55621</c:v>
                </c:pt>
                <c:pt idx="546">
                  <c:v>56181</c:v>
                </c:pt>
                <c:pt idx="547">
                  <c:v>56181</c:v>
                </c:pt>
                <c:pt idx="548">
                  <c:v>56181</c:v>
                </c:pt>
                <c:pt idx="549">
                  <c:v>56181</c:v>
                </c:pt>
                <c:pt idx="550">
                  <c:v>56181</c:v>
                </c:pt>
                <c:pt idx="551">
                  <c:v>56181</c:v>
                </c:pt>
                <c:pt idx="552">
                  <c:v>56181</c:v>
                </c:pt>
                <c:pt idx="553">
                  <c:v>56181</c:v>
                </c:pt>
                <c:pt idx="554">
                  <c:v>56181</c:v>
                </c:pt>
                <c:pt idx="555">
                  <c:v>56181</c:v>
                </c:pt>
                <c:pt idx="556">
                  <c:v>56181</c:v>
                </c:pt>
                <c:pt idx="557">
                  <c:v>56181</c:v>
                </c:pt>
                <c:pt idx="558">
                  <c:v>57853</c:v>
                </c:pt>
                <c:pt idx="559">
                  <c:v>57853</c:v>
                </c:pt>
                <c:pt idx="560">
                  <c:v>57853</c:v>
                </c:pt>
                <c:pt idx="561">
                  <c:v>57853</c:v>
                </c:pt>
                <c:pt idx="562">
                  <c:v>57853</c:v>
                </c:pt>
                <c:pt idx="563">
                  <c:v>57853</c:v>
                </c:pt>
                <c:pt idx="564">
                  <c:v>57853</c:v>
                </c:pt>
                <c:pt idx="565">
                  <c:v>57853</c:v>
                </c:pt>
                <c:pt idx="566">
                  <c:v>57853</c:v>
                </c:pt>
                <c:pt idx="567">
                  <c:v>57853</c:v>
                </c:pt>
                <c:pt idx="568">
                  <c:v>57853</c:v>
                </c:pt>
                <c:pt idx="569">
                  <c:v>57853</c:v>
                </c:pt>
                <c:pt idx="570">
                  <c:v>57853</c:v>
                </c:pt>
                <c:pt idx="571">
                  <c:v>57853</c:v>
                </c:pt>
                <c:pt idx="572">
                  <c:v>58743</c:v>
                </c:pt>
                <c:pt idx="573">
                  <c:v>58743</c:v>
                </c:pt>
                <c:pt idx="574">
                  <c:v>58743</c:v>
                </c:pt>
                <c:pt idx="575">
                  <c:v>58743</c:v>
                </c:pt>
                <c:pt idx="576">
                  <c:v>58985</c:v>
                </c:pt>
                <c:pt idx="577">
                  <c:v>58985</c:v>
                </c:pt>
                <c:pt idx="578">
                  <c:v>58985</c:v>
                </c:pt>
                <c:pt idx="579">
                  <c:v>58985</c:v>
                </c:pt>
                <c:pt idx="580">
                  <c:v>58985</c:v>
                </c:pt>
                <c:pt idx="581">
                  <c:v>58985</c:v>
                </c:pt>
                <c:pt idx="582">
                  <c:v>58985</c:v>
                </c:pt>
                <c:pt idx="583">
                  <c:v>58985</c:v>
                </c:pt>
                <c:pt idx="584">
                  <c:v>58985</c:v>
                </c:pt>
                <c:pt idx="585">
                  <c:v>58985</c:v>
                </c:pt>
                <c:pt idx="586">
                  <c:v>59815</c:v>
                </c:pt>
                <c:pt idx="587">
                  <c:v>59815</c:v>
                </c:pt>
                <c:pt idx="588">
                  <c:v>60369</c:v>
                </c:pt>
                <c:pt idx="589">
                  <c:v>60369</c:v>
                </c:pt>
                <c:pt idx="590">
                  <c:v>60369</c:v>
                </c:pt>
                <c:pt idx="591">
                  <c:v>60369</c:v>
                </c:pt>
                <c:pt idx="592">
                  <c:v>60369</c:v>
                </c:pt>
                <c:pt idx="593">
                  <c:v>60369</c:v>
                </c:pt>
                <c:pt idx="594">
                  <c:v>60369</c:v>
                </c:pt>
                <c:pt idx="595">
                  <c:v>60369</c:v>
                </c:pt>
                <c:pt idx="596">
                  <c:v>60369</c:v>
                </c:pt>
                <c:pt idx="597">
                  <c:v>60369</c:v>
                </c:pt>
                <c:pt idx="598">
                  <c:v>60369</c:v>
                </c:pt>
                <c:pt idx="599">
                  <c:v>60369</c:v>
                </c:pt>
                <c:pt idx="600">
                  <c:v>61234</c:v>
                </c:pt>
                <c:pt idx="601">
                  <c:v>61234</c:v>
                </c:pt>
                <c:pt idx="602">
                  <c:v>61836</c:v>
                </c:pt>
                <c:pt idx="603">
                  <c:v>61836</c:v>
                </c:pt>
                <c:pt idx="604">
                  <c:v>61836</c:v>
                </c:pt>
                <c:pt idx="605">
                  <c:v>61836</c:v>
                </c:pt>
                <c:pt idx="606">
                  <c:v>61836</c:v>
                </c:pt>
                <c:pt idx="607">
                  <c:v>61836</c:v>
                </c:pt>
                <c:pt idx="608">
                  <c:v>61836</c:v>
                </c:pt>
                <c:pt idx="609">
                  <c:v>61836</c:v>
                </c:pt>
                <c:pt idx="610">
                  <c:v>61836</c:v>
                </c:pt>
                <c:pt idx="611">
                  <c:v>61836</c:v>
                </c:pt>
                <c:pt idx="612">
                  <c:v>61836</c:v>
                </c:pt>
                <c:pt idx="613">
                  <c:v>61836</c:v>
                </c:pt>
                <c:pt idx="614">
                  <c:v>62746</c:v>
                </c:pt>
                <c:pt idx="615">
                  <c:v>62746</c:v>
                </c:pt>
                <c:pt idx="616">
                  <c:v>63430</c:v>
                </c:pt>
                <c:pt idx="617">
                  <c:v>63430</c:v>
                </c:pt>
                <c:pt idx="618">
                  <c:v>63430</c:v>
                </c:pt>
                <c:pt idx="619">
                  <c:v>63430</c:v>
                </c:pt>
                <c:pt idx="620">
                  <c:v>63430</c:v>
                </c:pt>
                <c:pt idx="621">
                  <c:v>63430</c:v>
                </c:pt>
                <c:pt idx="622">
                  <c:v>63430</c:v>
                </c:pt>
                <c:pt idx="623">
                  <c:v>63430</c:v>
                </c:pt>
                <c:pt idx="624">
                  <c:v>63430</c:v>
                </c:pt>
                <c:pt idx="625">
                  <c:v>63430</c:v>
                </c:pt>
                <c:pt idx="626">
                  <c:v>63430</c:v>
                </c:pt>
                <c:pt idx="627">
                  <c:v>63430</c:v>
                </c:pt>
                <c:pt idx="628">
                  <c:v>65136</c:v>
                </c:pt>
                <c:pt idx="629">
                  <c:v>65136</c:v>
                </c:pt>
                <c:pt idx="630">
                  <c:v>65136</c:v>
                </c:pt>
                <c:pt idx="631">
                  <c:v>65136</c:v>
                </c:pt>
                <c:pt idx="632">
                  <c:v>65136</c:v>
                </c:pt>
                <c:pt idx="633">
                  <c:v>65136</c:v>
                </c:pt>
                <c:pt idx="634">
                  <c:v>65136</c:v>
                </c:pt>
                <c:pt idx="635">
                  <c:v>65136</c:v>
                </c:pt>
                <c:pt idx="636">
                  <c:v>65136</c:v>
                </c:pt>
                <c:pt idx="637">
                  <c:v>65136</c:v>
                </c:pt>
                <c:pt idx="638">
                  <c:v>65136</c:v>
                </c:pt>
                <c:pt idx="639">
                  <c:v>65136</c:v>
                </c:pt>
                <c:pt idx="640">
                  <c:v>65136</c:v>
                </c:pt>
                <c:pt idx="641">
                  <c:v>65136</c:v>
                </c:pt>
                <c:pt idx="642">
                  <c:v>66031</c:v>
                </c:pt>
                <c:pt idx="643">
                  <c:v>66031</c:v>
                </c:pt>
                <c:pt idx="644">
                  <c:v>66663</c:v>
                </c:pt>
                <c:pt idx="645">
                  <c:v>66663</c:v>
                </c:pt>
                <c:pt idx="646">
                  <c:v>66663</c:v>
                </c:pt>
                <c:pt idx="647">
                  <c:v>66663</c:v>
                </c:pt>
                <c:pt idx="648">
                  <c:v>66663</c:v>
                </c:pt>
                <c:pt idx="649">
                  <c:v>66663</c:v>
                </c:pt>
                <c:pt idx="650">
                  <c:v>66663</c:v>
                </c:pt>
                <c:pt idx="651">
                  <c:v>66663</c:v>
                </c:pt>
                <c:pt idx="652">
                  <c:v>66663</c:v>
                </c:pt>
                <c:pt idx="653">
                  <c:v>66663</c:v>
                </c:pt>
                <c:pt idx="654">
                  <c:v>66663</c:v>
                </c:pt>
                <c:pt idx="655">
                  <c:v>66663</c:v>
                </c:pt>
                <c:pt idx="656">
                  <c:v>67578</c:v>
                </c:pt>
                <c:pt idx="657">
                  <c:v>67578</c:v>
                </c:pt>
                <c:pt idx="658">
                  <c:v>68226</c:v>
                </c:pt>
                <c:pt idx="659">
                  <c:v>68226</c:v>
                </c:pt>
                <c:pt idx="660">
                  <c:v>68226</c:v>
                </c:pt>
                <c:pt idx="661">
                  <c:v>68226</c:v>
                </c:pt>
                <c:pt idx="662">
                  <c:v>68226</c:v>
                </c:pt>
                <c:pt idx="663">
                  <c:v>68226</c:v>
                </c:pt>
                <c:pt idx="664">
                  <c:v>68226</c:v>
                </c:pt>
                <c:pt idx="665">
                  <c:v>68226</c:v>
                </c:pt>
                <c:pt idx="666">
                  <c:v>68226</c:v>
                </c:pt>
                <c:pt idx="667">
                  <c:v>68226</c:v>
                </c:pt>
                <c:pt idx="668">
                  <c:v>68226</c:v>
                </c:pt>
                <c:pt idx="669">
                  <c:v>68226</c:v>
                </c:pt>
                <c:pt idx="670">
                  <c:v>69010</c:v>
                </c:pt>
                <c:pt idx="671">
                  <c:v>69010</c:v>
                </c:pt>
                <c:pt idx="672">
                  <c:v>69715</c:v>
                </c:pt>
                <c:pt idx="673">
                  <c:v>69715</c:v>
                </c:pt>
                <c:pt idx="674">
                  <c:v>69715</c:v>
                </c:pt>
                <c:pt idx="675">
                  <c:v>69715</c:v>
                </c:pt>
                <c:pt idx="676">
                  <c:v>69715</c:v>
                </c:pt>
                <c:pt idx="677">
                  <c:v>69715</c:v>
                </c:pt>
                <c:pt idx="678">
                  <c:v>69715</c:v>
                </c:pt>
                <c:pt idx="679">
                  <c:v>69715</c:v>
                </c:pt>
                <c:pt idx="680">
                  <c:v>69715</c:v>
                </c:pt>
                <c:pt idx="681">
                  <c:v>69715</c:v>
                </c:pt>
                <c:pt idx="682">
                  <c:v>70770</c:v>
                </c:pt>
                <c:pt idx="683">
                  <c:v>70770</c:v>
                </c:pt>
                <c:pt idx="684">
                  <c:v>71536</c:v>
                </c:pt>
                <c:pt idx="685">
                  <c:v>71536</c:v>
                </c:pt>
                <c:pt idx="686">
                  <c:v>71536</c:v>
                </c:pt>
                <c:pt idx="687">
                  <c:v>71536</c:v>
                </c:pt>
                <c:pt idx="688">
                  <c:v>71536</c:v>
                </c:pt>
                <c:pt idx="689">
                  <c:v>71536</c:v>
                </c:pt>
                <c:pt idx="690">
                  <c:v>71536</c:v>
                </c:pt>
                <c:pt idx="691">
                  <c:v>71536</c:v>
                </c:pt>
                <c:pt idx="692">
                  <c:v>71536</c:v>
                </c:pt>
                <c:pt idx="693">
                  <c:v>71536</c:v>
                </c:pt>
                <c:pt idx="694">
                  <c:v>71536</c:v>
                </c:pt>
                <c:pt idx="695">
                  <c:v>71536</c:v>
                </c:pt>
                <c:pt idx="696">
                  <c:v>71536</c:v>
                </c:pt>
                <c:pt idx="697">
                  <c:v>71536</c:v>
                </c:pt>
                <c:pt idx="698">
                  <c:v>72466</c:v>
                </c:pt>
                <c:pt idx="699">
                  <c:v>72466</c:v>
                </c:pt>
                <c:pt idx="700">
                  <c:v>73114</c:v>
                </c:pt>
                <c:pt idx="701">
                  <c:v>73114</c:v>
                </c:pt>
                <c:pt idx="702">
                  <c:v>73114</c:v>
                </c:pt>
                <c:pt idx="703">
                  <c:v>73114</c:v>
                </c:pt>
                <c:pt idx="704">
                  <c:v>73114</c:v>
                </c:pt>
                <c:pt idx="705">
                  <c:v>73114</c:v>
                </c:pt>
                <c:pt idx="706">
                  <c:v>73114</c:v>
                </c:pt>
                <c:pt idx="707">
                  <c:v>73114</c:v>
                </c:pt>
                <c:pt idx="708">
                  <c:v>73114</c:v>
                </c:pt>
                <c:pt idx="709">
                  <c:v>73114</c:v>
                </c:pt>
                <c:pt idx="710">
                  <c:v>73114</c:v>
                </c:pt>
                <c:pt idx="711">
                  <c:v>73114</c:v>
                </c:pt>
                <c:pt idx="712">
                  <c:v>74740</c:v>
                </c:pt>
                <c:pt idx="713">
                  <c:v>74740</c:v>
                </c:pt>
                <c:pt idx="714">
                  <c:v>74740</c:v>
                </c:pt>
                <c:pt idx="715">
                  <c:v>74740</c:v>
                </c:pt>
                <c:pt idx="716">
                  <c:v>74740</c:v>
                </c:pt>
                <c:pt idx="717">
                  <c:v>74740</c:v>
                </c:pt>
                <c:pt idx="718">
                  <c:v>74740</c:v>
                </c:pt>
                <c:pt idx="719">
                  <c:v>74740</c:v>
                </c:pt>
                <c:pt idx="720">
                  <c:v>74740</c:v>
                </c:pt>
                <c:pt idx="721">
                  <c:v>74740</c:v>
                </c:pt>
                <c:pt idx="722">
                  <c:v>74740</c:v>
                </c:pt>
                <c:pt idx="723">
                  <c:v>74740</c:v>
                </c:pt>
                <c:pt idx="724">
                  <c:v>74740</c:v>
                </c:pt>
                <c:pt idx="725">
                  <c:v>74740</c:v>
                </c:pt>
                <c:pt idx="726">
                  <c:v>75680</c:v>
                </c:pt>
                <c:pt idx="727">
                  <c:v>75680</c:v>
                </c:pt>
                <c:pt idx="728">
                  <c:v>76310</c:v>
                </c:pt>
                <c:pt idx="729">
                  <c:v>76310</c:v>
                </c:pt>
                <c:pt idx="730">
                  <c:v>76310</c:v>
                </c:pt>
                <c:pt idx="731">
                  <c:v>76310</c:v>
                </c:pt>
                <c:pt idx="732">
                  <c:v>76310</c:v>
                </c:pt>
                <c:pt idx="733">
                  <c:v>76310</c:v>
                </c:pt>
                <c:pt idx="734">
                  <c:v>76310</c:v>
                </c:pt>
                <c:pt idx="735">
                  <c:v>76310</c:v>
                </c:pt>
                <c:pt idx="736">
                  <c:v>76310</c:v>
                </c:pt>
                <c:pt idx="737">
                  <c:v>76310</c:v>
                </c:pt>
                <c:pt idx="738">
                  <c:v>76310</c:v>
                </c:pt>
                <c:pt idx="739">
                  <c:v>76310</c:v>
                </c:pt>
                <c:pt idx="740">
                  <c:v>76310</c:v>
                </c:pt>
                <c:pt idx="741">
                  <c:v>76310</c:v>
                </c:pt>
                <c:pt idx="742">
                  <c:v>76310</c:v>
                </c:pt>
                <c:pt idx="743">
                  <c:v>76310</c:v>
                </c:pt>
                <c:pt idx="744">
                  <c:v>76310</c:v>
                </c:pt>
                <c:pt idx="745">
                  <c:v>76310</c:v>
                </c:pt>
                <c:pt idx="746">
                  <c:v>76310</c:v>
                </c:pt>
                <c:pt idx="747">
                  <c:v>76310</c:v>
                </c:pt>
                <c:pt idx="748">
                  <c:v>76310</c:v>
                </c:pt>
                <c:pt idx="749">
                  <c:v>76310</c:v>
                </c:pt>
                <c:pt idx="750">
                  <c:v>76310</c:v>
                </c:pt>
                <c:pt idx="751">
                  <c:v>76310</c:v>
                </c:pt>
                <c:pt idx="752">
                  <c:v>76310</c:v>
                </c:pt>
                <c:pt idx="753">
                  <c:v>76310</c:v>
                </c:pt>
                <c:pt idx="754">
                  <c:v>76310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  <c:pt idx="765">
                  <c:v>76310</c:v>
                </c:pt>
                <c:pt idx="766">
                  <c:v>76310</c:v>
                </c:pt>
                <c:pt idx="767">
                  <c:v>76310</c:v>
                </c:pt>
                <c:pt idx="768">
                  <c:v>76310</c:v>
                </c:pt>
                <c:pt idx="769">
                  <c:v>76310</c:v>
                </c:pt>
                <c:pt idx="770">
                  <c:v>76310</c:v>
                </c:pt>
                <c:pt idx="771">
                  <c:v>76310</c:v>
                </c:pt>
                <c:pt idx="772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D83-818D-747F717C3B07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43829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105408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D83-818D-747F717C3B07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CalcThroughput!$A$2:$A$774</c:f>
              <c:numCache>
                <c:formatCode>dd\.mm\.yy;@</c:formatCode>
                <c:ptCount val="773"/>
                <c:pt idx="0">
                  <c:v>43829</c:v>
                </c:pt>
                <c:pt idx="1">
                  <c:v>43830</c:v>
                </c:pt>
                <c:pt idx="2">
                  <c:v>43830</c:v>
                </c:pt>
                <c:pt idx="3">
                  <c:v>43831</c:v>
                </c:pt>
                <c:pt idx="4">
                  <c:v>43831</c:v>
                </c:pt>
                <c:pt idx="5">
                  <c:v>43832</c:v>
                </c:pt>
                <c:pt idx="6">
                  <c:v>43832</c:v>
                </c:pt>
                <c:pt idx="7">
                  <c:v>43833</c:v>
                </c:pt>
                <c:pt idx="8">
                  <c:v>43833</c:v>
                </c:pt>
                <c:pt idx="9">
                  <c:v>43834</c:v>
                </c:pt>
                <c:pt idx="10">
                  <c:v>43834</c:v>
                </c:pt>
                <c:pt idx="11">
                  <c:v>43835</c:v>
                </c:pt>
                <c:pt idx="12">
                  <c:v>43835</c:v>
                </c:pt>
                <c:pt idx="13">
                  <c:v>43836</c:v>
                </c:pt>
                <c:pt idx="14">
                  <c:v>43836</c:v>
                </c:pt>
                <c:pt idx="15">
                  <c:v>43837</c:v>
                </c:pt>
                <c:pt idx="16">
                  <c:v>43837</c:v>
                </c:pt>
                <c:pt idx="17">
                  <c:v>43838</c:v>
                </c:pt>
                <c:pt idx="18">
                  <c:v>43838</c:v>
                </c:pt>
                <c:pt idx="19">
                  <c:v>43839</c:v>
                </c:pt>
                <c:pt idx="20">
                  <c:v>43839</c:v>
                </c:pt>
                <c:pt idx="21">
                  <c:v>43840</c:v>
                </c:pt>
                <c:pt idx="22">
                  <c:v>43840</c:v>
                </c:pt>
                <c:pt idx="23">
                  <c:v>43841</c:v>
                </c:pt>
                <c:pt idx="24">
                  <c:v>43841</c:v>
                </c:pt>
                <c:pt idx="25">
                  <c:v>43842</c:v>
                </c:pt>
                <c:pt idx="26">
                  <c:v>43842</c:v>
                </c:pt>
                <c:pt idx="27">
                  <c:v>43843</c:v>
                </c:pt>
                <c:pt idx="28">
                  <c:v>43843</c:v>
                </c:pt>
                <c:pt idx="29">
                  <c:v>43844</c:v>
                </c:pt>
                <c:pt idx="30">
                  <c:v>43844</c:v>
                </c:pt>
                <c:pt idx="31">
                  <c:v>43845</c:v>
                </c:pt>
                <c:pt idx="32">
                  <c:v>43845</c:v>
                </c:pt>
                <c:pt idx="33">
                  <c:v>43846</c:v>
                </c:pt>
                <c:pt idx="34">
                  <c:v>43846</c:v>
                </c:pt>
                <c:pt idx="35">
                  <c:v>43847</c:v>
                </c:pt>
                <c:pt idx="36">
                  <c:v>43847</c:v>
                </c:pt>
                <c:pt idx="37">
                  <c:v>43848</c:v>
                </c:pt>
                <c:pt idx="38">
                  <c:v>43848</c:v>
                </c:pt>
                <c:pt idx="39">
                  <c:v>43849</c:v>
                </c:pt>
                <c:pt idx="40">
                  <c:v>43849</c:v>
                </c:pt>
                <c:pt idx="41">
                  <c:v>43850</c:v>
                </c:pt>
                <c:pt idx="42">
                  <c:v>43850</c:v>
                </c:pt>
                <c:pt idx="43">
                  <c:v>43851</c:v>
                </c:pt>
                <c:pt idx="44">
                  <c:v>43851</c:v>
                </c:pt>
                <c:pt idx="45">
                  <c:v>43852</c:v>
                </c:pt>
                <c:pt idx="46">
                  <c:v>43852</c:v>
                </c:pt>
                <c:pt idx="47">
                  <c:v>43853</c:v>
                </c:pt>
                <c:pt idx="48">
                  <c:v>43853</c:v>
                </c:pt>
                <c:pt idx="49">
                  <c:v>43854</c:v>
                </c:pt>
                <c:pt idx="50">
                  <c:v>43854</c:v>
                </c:pt>
                <c:pt idx="51">
                  <c:v>43855</c:v>
                </c:pt>
                <c:pt idx="52">
                  <c:v>43855</c:v>
                </c:pt>
                <c:pt idx="53">
                  <c:v>43856</c:v>
                </c:pt>
                <c:pt idx="54">
                  <c:v>43856</c:v>
                </c:pt>
                <c:pt idx="55">
                  <c:v>43857</c:v>
                </c:pt>
                <c:pt idx="56">
                  <c:v>43857</c:v>
                </c:pt>
                <c:pt idx="57">
                  <c:v>43858</c:v>
                </c:pt>
                <c:pt idx="58">
                  <c:v>43858</c:v>
                </c:pt>
                <c:pt idx="59">
                  <c:v>43859</c:v>
                </c:pt>
                <c:pt idx="60">
                  <c:v>43859</c:v>
                </c:pt>
                <c:pt idx="61">
                  <c:v>43860</c:v>
                </c:pt>
                <c:pt idx="62">
                  <c:v>43860</c:v>
                </c:pt>
                <c:pt idx="63">
                  <c:v>43861</c:v>
                </c:pt>
                <c:pt idx="64">
                  <c:v>43861</c:v>
                </c:pt>
                <c:pt idx="65">
                  <c:v>43862</c:v>
                </c:pt>
                <c:pt idx="66">
                  <c:v>43862</c:v>
                </c:pt>
                <c:pt idx="67">
                  <c:v>43863</c:v>
                </c:pt>
                <c:pt idx="68">
                  <c:v>43863</c:v>
                </c:pt>
                <c:pt idx="69">
                  <c:v>43864</c:v>
                </c:pt>
                <c:pt idx="70">
                  <c:v>43864</c:v>
                </c:pt>
                <c:pt idx="71">
                  <c:v>43865</c:v>
                </c:pt>
                <c:pt idx="72">
                  <c:v>43865</c:v>
                </c:pt>
                <c:pt idx="73">
                  <c:v>43866</c:v>
                </c:pt>
                <c:pt idx="74">
                  <c:v>43866</c:v>
                </c:pt>
                <c:pt idx="75">
                  <c:v>43867</c:v>
                </c:pt>
                <c:pt idx="76">
                  <c:v>43867</c:v>
                </c:pt>
                <c:pt idx="77">
                  <c:v>43868</c:v>
                </c:pt>
                <c:pt idx="78">
                  <c:v>43868</c:v>
                </c:pt>
                <c:pt idx="79">
                  <c:v>43869</c:v>
                </c:pt>
                <c:pt idx="80">
                  <c:v>43869</c:v>
                </c:pt>
                <c:pt idx="81">
                  <c:v>43870</c:v>
                </c:pt>
                <c:pt idx="82">
                  <c:v>43870</c:v>
                </c:pt>
                <c:pt idx="83">
                  <c:v>43871</c:v>
                </c:pt>
                <c:pt idx="84">
                  <c:v>43871</c:v>
                </c:pt>
                <c:pt idx="85">
                  <c:v>43872</c:v>
                </c:pt>
                <c:pt idx="86">
                  <c:v>43872</c:v>
                </c:pt>
                <c:pt idx="87">
                  <c:v>43873</c:v>
                </c:pt>
                <c:pt idx="88">
                  <c:v>43873</c:v>
                </c:pt>
                <c:pt idx="89">
                  <c:v>43874</c:v>
                </c:pt>
                <c:pt idx="90">
                  <c:v>43874</c:v>
                </c:pt>
                <c:pt idx="91">
                  <c:v>43875</c:v>
                </c:pt>
                <c:pt idx="92">
                  <c:v>43875</c:v>
                </c:pt>
                <c:pt idx="93">
                  <c:v>43876</c:v>
                </c:pt>
                <c:pt idx="94">
                  <c:v>43876</c:v>
                </c:pt>
                <c:pt idx="95">
                  <c:v>43877</c:v>
                </c:pt>
                <c:pt idx="96">
                  <c:v>43877</c:v>
                </c:pt>
                <c:pt idx="97">
                  <c:v>43878</c:v>
                </c:pt>
                <c:pt idx="98">
                  <c:v>43878</c:v>
                </c:pt>
                <c:pt idx="99">
                  <c:v>43879</c:v>
                </c:pt>
                <c:pt idx="100">
                  <c:v>43879</c:v>
                </c:pt>
                <c:pt idx="101">
                  <c:v>43880</c:v>
                </c:pt>
                <c:pt idx="102">
                  <c:v>43880</c:v>
                </c:pt>
                <c:pt idx="103">
                  <c:v>43881</c:v>
                </c:pt>
                <c:pt idx="104">
                  <c:v>43881</c:v>
                </c:pt>
                <c:pt idx="105">
                  <c:v>43882</c:v>
                </c:pt>
                <c:pt idx="106">
                  <c:v>43882</c:v>
                </c:pt>
                <c:pt idx="107">
                  <c:v>43883</c:v>
                </c:pt>
                <c:pt idx="108">
                  <c:v>43883</c:v>
                </c:pt>
                <c:pt idx="109">
                  <c:v>43884</c:v>
                </c:pt>
                <c:pt idx="110">
                  <c:v>43884</c:v>
                </c:pt>
                <c:pt idx="111">
                  <c:v>43885</c:v>
                </c:pt>
                <c:pt idx="112">
                  <c:v>43885</c:v>
                </c:pt>
                <c:pt idx="113">
                  <c:v>43886</c:v>
                </c:pt>
                <c:pt idx="114">
                  <c:v>43886</c:v>
                </c:pt>
                <c:pt idx="115">
                  <c:v>43887</c:v>
                </c:pt>
                <c:pt idx="116">
                  <c:v>43887</c:v>
                </c:pt>
                <c:pt idx="117">
                  <c:v>43888</c:v>
                </c:pt>
                <c:pt idx="118">
                  <c:v>43888</c:v>
                </c:pt>
                <c:pt idx="119">
                  <c:v>43889</c:v>
                </c:pt>
                <c:pt idx="120">
                  <c:v>43889</c:v>
                </c:pt>
                <c:pt idx="121">
                  <c:v>43890</c:v>
                </c:pt>
                <c:pt idx="122">
                  <c:v>43890</c:v>
                </c:pt>
                <c:pt idx="123">
                  <c:v>43891</c:v>
                </c:pt>
                <c:pt idx="124">
                  <c:v>43891</c:v>
                </c:pt>
                <c:pt idx="125">
                  <c:v>43892</c:v>
                </c:pt>
                <c:pt idx="126">
                  <c:v>43892</c:v>
                </c:pt>
                <c:pt idx="127">
                  <c:v>43893</c:v>
                </c:pt>
                <c:pt idx="128">
                  <c:v>43893</c:v>
                </c:pt>
                <c:pt idx="129">
                  <c:v>43894</c:v>
                </c:pt>
                <c:pt idx="130">
                  <c:v>43894</c:v>
                </c:pt>
                <c:pt idx="131">
                  <c:v>43895</c:v>
                </c:pt>
                <c:pt idx="132">
                  <c:v>43895</c:v>
                </c:pt>
                <c:pt idx="133">
                  <c:v>43896</c:v>
                </c:pt>
                <c:pt idx="134">
                  <c:v>43896</c:v>
                </c:pt>
                <c:pt idx="135">
                  <c:v>43897</c:v>
                </c:pt>
                <c:pt idx="136">
                  <c:v>43897</c:v>
                </c:pt>
                <c:pt idx="137">
                  <c:v>43898</c:v>
                </c:pt>
                <c:pt idx="138">
                  <c:v>43898</c:v>
                </c:pt>
                <c:pt idx="139">
                  <c:v>43899</c:v>
                </c:pt>
                <c:pt idx="140">
                  <c:v>43899</c:v>
                </c:pt>
                <c:pt idx="141">
                  <c:v>43900</c:v>
                </c:pt>
                <c:pt idx="142">
                  <c:v>43900</c:v>
                </c:pt>
                <c:pt idx="143">
                  <c:v>43901</c:v>
                </c:pt>
                <c:pt idx="144">
                  <c:v>43901</c:v>
                </c:pt>
                <c:pt idx="145">
                  <c:v>43902</c:v>
                </c:pt>
                <c:pt idx="146">
                  <c:v>43902</c:v>
                </c:pt>
                <c:pt idx="147">
                  <c:v>43903</c:v>
                </c:pt>
                <c:pt idx="148">
                  <c:v>43903</c:v>
                </c:pt>
                <c:pt idx="149">
                  <c:v>43904</c:v>
                </c:pt>
                <c:pt idx="150">
                  <c:v>43904</c:v>
                </c:pt>
                <c:pt idx="151">
                  <c:v>43905</c:v>
                </c:pt>
                <c:pt idx="152">
                  <c:v>43905</c:v>
                </c:pt>
                <c:pt idx="153">
                  <c:v>43906</c:v>
                </c:pt>
                <c:pt idx="154">
                  <c:v>43906</c:v>
                </c:pt>
                <c:pt idx="155">
                  <c:v>43907</c:v>
                </c:pt>
                <c:pt idx="156">
                  <c:v>43907</c:v>
                </c:pt>
                <c:pt idx="157">
                  <c:v>43908</c:v>
                </c:pt>
                <c:pt idx="158">
                  <c:v>43908</c:v>
                </c:pt>
                <c:pt idx="159">
                  <c:v>43909</c:v>
                </c:pt>
                <c:pt idx="160">
                  <c:v>43909</c:v>
                </c:pt>
                <c:pt idx="161">
                  <c:v>43910</c:v>
                </c:pt>
                <c:pt idx="162">
                  <c:v>43910</c:v>
                </c:pt>
                <c:pt idx="163">
                  <c:v>43911</c:v>
                </c:pt>
                <c:pt idx="164">
                  <c:v>43911</c:v>
                </c:pt>
                <c:pt idx="165">
                  <c:v>43912</c:v>
                </c:pt>
                <c:pt idx="166">
                  <c:v>43912</c:v>
                </c:pt>
                <c:pt idx="167">
                  <c:v>43913</c:v>
                </c:pt>
                <c:pt idx="168">
                  <c:v>43913</c:v>
                </c:pt>
                <c:pt idx="169">
                  <c:v>43914</c:v>
                </c:pt>
                <c:pt idx="170">
                  <c:v>43914</c:v>
                </c:pt>
                <c:pt idx="171">
                  <c:v>43915</c:v>
                </c:pt>
                <c:pt idx="172">
                  <c:v>43915</c:v>
                </c:pt>
                <c:pt idx="173">
                  <c:v>43916</c:v>
                </c:pt>
                <c:pt idx="174">
                  <c:v>43916</c:v>
                </c:pt>
                <c:pt idx="175">
                  <c:v>43917</c:v>
                </c:pt>
                <c:pt idx="176">
                  <c:v>43917</c:v>
                </c:pt>
                <c:pt idx="177">
                  <c:v>43918</c:v>
                </c:pt>
                <c:pt idx="178">
                  <c:v>43918</c:v>
                </c:pt>
                <c:pt idx="179">
                  <c:v>43919</c:v>
                </c:pt>
                <c:pt idx="180">
                  <c:v>43919</c:v>
                </c:pt>
                <c:pt idx="181">
                  <c:v>43920</c:v>
                </c:pt>
                <c:pt idx="182">
                  <c:v>43920</c:v>
                </c:pt>
                <c:pt idx="183">
                  <c:v>43921</c:v>
                </c:pt>
                <c:pt idx="184">
                  <c:v>43921</c:v>
                </c:pt>
                <c:pt idx="185">
                  <c:v>43922</c:v>
                </c:pt>
                <c:pt idx="186">
                  <c:v>43922</c:v>
                </c:pt>
                <c:pt idx="187">
                  <c:v>43923</c:v>
                </c:pt>
                <c:pt idx="188">
                  <c:v>43923</c:v>
                </c:pt>
                <c:pt idx="189">
                  <c:v>43924</c:v>
                </c:pt>
                <c:pt idx="190">
                  <c:v>43924</c:v>
                </c:pt>
                <c:pt idx="191">
                  <c:v>43925</c:v>
                </c:pt>
                <c:pt idx="192">
                  <c:v>43925</c:v>
                </c:pt>
                <c:pt idx="193">
                  <c:v>43926</c:v>
                </c:pt>
                <c:pt idx="194">
                  <c:v>43926</c:v>
                </c:pt>
                <c:pt idx="195">
                  <c:v>43927</c:v>
                </c:pt>
                <c:pt idx="196">
                  <c:v>43927</c:v>
                </c:pt>
                <c:pt idx="197">
                  <c:v>43928</c:v>
                </c:pt>
                <c:pt idx="198">
                  <c:v>43928</c:v>
                </c:pt>
                <c:pt idx="199">
                  <c:v>43929</c:v>
                </c:pt>
                <c:pt idx="200">
                  <c:v>43929</c:v>
                </c:pt>
                <c:pt idx="201">
                  <c:v>43930</c:v>
                </c:pt>
                <c:pt idx="202">
                  <c:v>43930</c:v>
                </c:pt>
                <c:pt idx="203">
                  <c:v>43931</c:v>
                </c:pt>
                <c:pt idx="204">
                  <c:v>43931</c:v>
                </c:pt>
                <c:pt idx="205">
                  <c:v>43932</c:v>
                </c:pt>
                <c:pt idx="206">
                  <c:v>43932</c:v>
                </c:pt>
                <c:pt idx="207">
                  <c:v>43933</c:v>
                </c:pt>
                <c:pt idx="208">
                  <c:v>43933</c:v>
                </c:pt>
                <c:pt idx="209">
                  <c:v>43934</c:v>
                </c:pt>
                <c:pt idx="210">
                  <c:v>43934</c:v>
                </c:pt>
                <c:pt idx="211">
                  <c:v>43935</c:v>
                </c:pt>
                <c:pt idx="212">
                  <c:v>43935</c:v>
                </c:pt>
                <c:pt idx="213">
                  <c:v>43936</c:v>
                </c:pt>
                <c:pt idx="214">
                  <c:v>43936</c:v>
                </c:pt>
                <c:pt idx="215">
                  <c:v>43937</c:v>
                </c:pt>
                <c:pt idx="216">
                  <c:v>43937</c:v>
                </c:pt>
                <c:pt idx="217">
                  <c:v>43938</c:v>
                </c:pt>
                <c:pt idx="218">
                  <c:v>43938</c:v>
                </c:pt>
                <c:pt idx="219">
                  <c:v>43939</c:v>
                </c:pt>
                <c:pt idx="220">
                  <c:v>43939</c:v>
                </c:pt>
                <c:pt idx="221">
                  <c:v>43940</c:v>
                </c:pt>
                <c:pt idx="222">
                  <c:v>43940</c:v>
                </c:pt>
                <c:pt idx="223">
                  <c:v>43941</c:v>
                </c:pt>
                <c:pt idx="224">
                  <c:v>43941</c:v>
                </c:pt>
                <c:pt idx="225">
                  <c:v>43942</c:v>
                </c:pt>
                <c:pt idx="226">
                  <c:v>43942</c:v>
                </c:pt>
                <c:pt idx="227">
                  <c:v>43943</c:v>
                </c:pt>
                <c:pt idx="228">
                  <c:v>43943</c:v>
                </c:pt>
                <c:pt idx="229">
                  <c:v>43944</c:v>
                </c:pt>
                <c:pt idx="230">
                  <c:v>43944</c:v>
                </c:pt>
                <c:pt idx="231">
                  <c:v>43945</c:v>
                </c:pt>
                <c:pt idx="232">
                  <c:v>43945</c:v>
                </c:pt>
                <c:pt idx="233">
                  <c:v>43946</c:v>
                </c:pt>
                <c:pt idx="234">
                  <c:v>43946</c:v>
                </c:pt>
                <c:pt idx="235">
                  <c:v>43947</c:v>
                </c:pt>
                <c:pt idx="236">
                  <c:v>43947</c:v>
                </c:pt>
                <c:pt idx="237">
                  <c:v>43948</c:v>
                </c:pt>
                <c:pt idx="238">
                  <c:v>43948</c:v>
                </c:pt>
                <c:pt idx="239">
                  <c:v>43949</c:v>
                </c:pt>
                <c:pt idx="240">
                  <c:v>43949</c:v>
                </c:pt>
                <c:pt idx="241">
                  <c:v>43950</c:v>
                </c:pt>
                <c:pt idx="242">
                  <c:v>43950</c:v>
                </c:pt>
                <c:pt idx="243">
                  <c:v>43951</c:v>
                </c:pt>
                <c:pt idx="244">
                  <c:v>43951</c:v>
                </c:pt>
                <c:pt idx="245">
                  <c:v>43952</c:v>
                </c:pt>
                <c:pt idx="246">
                  <c:v>43952</c:v>
                </c:pt>
                <c:pt idx="247">
                  <c:v>43953</c:v>
                </c:pt>
                <c:pt idx="248">
                  <c:v>43953</c:v>
                </c:pt>
                <c:pt idx="249">
                  <c:v>43954</c:v>
                </c:pt>
                <c:pt idx="250">
                  <c:v>43954</c:v>
                </c:pt>
                <c:pt idx="251">
                  <c:v>43955</c:v>
                </c:pt>
                <c:pt idx="252">
                  <c:v>43955</c:v>
                </c:pt>
                <c:pt idx="253">
                  <c:v>43956</c:v>
                </c:pt>
                <c:pt idx="254">
                  <c:v>43956</c:v>
                </c:pt>
                <c:pt idx="255">
                  <c:v>43957</c:v>
                </c:pt>
                <c:pt idx="256">
                  <c:v>43957</c:v>
                </c:pt>
                <c:pt idx="257">
                  <c:v>43958</c:v>
                </c:pt>
                <c:pt idx="258">
                  <c:v>43958</c:v>
                </c:pt>
                <c:pt idx="259">
                  <c:v>43959</c:v>
                </c:pt>
                <c:pt idx="260">
                  <c:v>43959</c:v>
                </c:pt>
                <c:pt idx="261">
                  <c:v>43960</c:v>
                </c:pt>
                <c:pt idx="262">
                  <c:v>43960</c:v>
                </c:pt>
                <c:pt idx="263">
                  <c:v>43961</c:v>
                </c:pt>
                <c:pt idx="264">
                  <c:v>43961</c:v>
                </c:pt>
                <c:pt idx="265">
                  <c:v>43962</c:v>
                </c:pt>
                <c:pt idx="266">
                  <c:v>43962</c:v>
                </c:pt>
                <c:pt idx="267">
                  <c:v>43963</c:v>
                </c:pt>
                <c:pt idx="268">
                  <c:v>43963</c:v>
                </c:pt>
                <c:pt idx="269">
                  <c:v>43964</c:v>
                </c:pt>
                <c:pt idx="270">
                  <c:v>43964</c:v>
                </c:pt>
                <c:pt idx="271">
                  <c:v>43965</c:v>
                </c:pt>
                <c:pt idx="272">
                  <c:v>43965</c:v>
                </c:pt>
                <c:pt idx="273">
                  <c:v>43966</c:v>
                </c:pt>
                <c:pt idx="274">
                  <c:v>43966</c:v>
                </c:pt>
                <c:pt idx="275">
                  <c:v>43967</c:v>
                </c:pt>
                <c:pt idx="276">
                  <c:v>43967</c:v>
                </c:pt>
                <c:pt idx="277">
                  <c:v>43968</c:v>
                </c:pt>
                <c:pt idx="278">
                  <c:v>43968</c:v>
                </c:pt>
                <c:pt idx="279">
                  <c:v>43969</c:v>
                </c:pt>
                <c:pt idx="280">
                  <c:v>43969</c:v>
                </c:pt>
                <c:pt idx="281">
                  <c:v>43970</c:v>
                </c:pt>
                <c:pt idx="282">
                  <c:v>43970</c:v>
                </c:pt>
                <c:pt idx="283">
                  <c:v>43971</c:v>
                </c:pt>
                <c:pt idx="284">
                  <c:v>43971</c:v>
                </c:pt>
                <c:pt idx="285">
                  <c:v>43972</c:v>
                </c:pt>
                <c:pt idx="286">
                  <c:v>43972</c:v>
                </c:pt>
                <c:pt idx="287">
                  <c:v>43973</c:v>
                </c:pt>
                <c:pt idx="288">
                  <c:v>43973</c:v>
                </c:pt>
                <c:pt idx="289">
                  <c:v>43974</c:v>
                </c:pt>
                <c:pt idx="290">
                  <c:v>43974</c:v>
                </c:pt>
                <c:pt idx="291">
                  <c:v>43975</c:v>
                </c:pt>
                <c:pt idx="292">
                  <c:v>43975</c:v>
                </c:pt>
                <c:pt idx="293">
                  <c:v>43976</c:v>
                </c:pt>
                <c:pt idx="294">
                  <c:v>43976</c:v>
                </c:pt>
                <c:pt idx="295">
                  <c:v>43977</c:v>
                </c:pt>
                <c:pt idx="296">
                  <c:v>43977</c:v>
                </c:pt>
                <c:pt idx="297">
                  <c:v>43978</c:v>
                </c:pt>
                <c:pt idx="298">
                  <c:v>43978</c:v>
                </c:pt>
                <c:pt idx="299">
                  <c:v>43979</c:v>
                </c:pt>
                <c:pt idx="300">
                  <c:v>43979</c:v>
                </c:pt>
                <c:pt idx="301">
                  <c:v>43980</c:v>
                </c:pt>
                <c:pt idx="302">
                  <c:v>43980</c:v>
                </c:pt>
                <c:pt idx="303">
                  <c:v>43981</c:v>
                </c:pt>
                <c:pt idx="304">
                  <c:v>43981</c:v>
                </c:pt>
                <c:pt idx="305">
                  <c:v>43982</c:v>
                </c:pt>
                <c:pt idx="306">
                  <c:v>43982</c:v>
                </c:pt>
                <c:pt idx="307">
                  <c:v>43983</c:v>
                </c:pt>
                <c:pt idx="308">
                  <c:v>43983</c:v>
                </c:pt>
                <c:pt idx="309">
                  <c:v>43984</c:v>
                </c:pt>
                <c:pt idx="310">
                  <c:v>43984</c:v>
                </c:pt>
                <c:pt idx="311">
                  <c:v>43985</c:v>
                </c:pt>
                <c:pt idx="312">
                  <c:v>43985</c:v>
                </c:pt>
                <c:pt idx="313">
                  <c:v>43986</c:v>
                </c:pt>
                <c:pt idx="314">
                  <c:v>43986</c:v>
                </c:pt>
                <c:pt idx="315">
                  <c:v>43987</c:v>
                </c:pt>
                <c:pt idx="316">
                  <c:v>43987</c:v>
                </c:pt>
                <c:pt idx="317">
                  <c:v>43988</c:v>
                </c:pt>
                <c:pt idx="318">
                  <c:v>43988</c:v>
                </c:pt>
                <c:pt idx="319">
                  <c:v>43989</c:v>
                </c:pt>
                <c:pt idx="320">
                  <c:v>43989</c:v>
                </c:pt>
                <c:pt idx="321">
                  <c:v>43990</c:v>
                </c:pt>
                <c:pt idx="322">
                  <c:v>43990</c:v>
                </c:pt>
                <c:pt idx="323">
                  <c:v>43991</c:v>
                </c:pt>
                <c:pt idx="324">
                  <c:v>43991</c:v>
                </c:pt>
                <c:pt idx="325">
                  <c:v>43992</c:v>
                </c:pt>
                <c:pt idx="326">
                  <c:v>43992</c:v>
                </c:pt>
                <c:pt idx="327">
                  <c:v>43993</c:v>
                </c:pt>
                <c:pt idx="328">
                  <c:v>43993</c:v>
                </c:pt>
                <c:pt idx="329">
                  <c:v>43994</c:v>
                </c:pt>
                <c:pt idx="330">
                  <c:v>43994</c:v>
                </c:pt>
                <c:pt idx="331">
                  <c:v>43995</c:v>
                </c:pt>
                <c:pt idx="332">
                  <c:v>43995</c:v>
                </c:pt>
                <c:pt idx="333">
                  <c:v>43996</c:v>
                </c:pt>
                <c:pt idx="334">
                  <c:v>43996</c:v>
                </c:pt>
                <c:pt idx="335">
                  <c:v>43997</c:v>
                </c:pt>
                <c:pt idx="336">
                  <c:v>43997</c:v>
                </c:pt>
                <c:pt idx="337">
                  <c:v>43998</c:v>
                </c:pt>
                <c:pt idx="338">
                  <c:v>43998</c:v>
                </c:pt>
                <c:pt idx="339">
                  <c:v>43999</c:v>
                </c:pt>
                <c:pt idx="340">
                  <c:v>43999</c:v>
                </c:pt>
                <c:pt idx="341">
                  <c:v>44000</c:v>
                </c:pt>
                <c:pt idx="342">
                  <c:v>44000</c:v>
                </c:pt>
                <c:pt idx="343">
                  <c:v>44001</c:v>
                </c:pt>
                <c:pt idx="344">
                  <c:v>44001</c:v>
                </c:pt>
                <c:pt idx="345">
                  <c:v>44002</c:v>
                </c:pt>
                <c:pt idx="346">
                  <c:v>44002</c:v>
                </c:pt>
                <c:pt idx="347">
                  <c:v>44003</c:v>
                </c:pt>
                <c:pt idx="348">
                  <c:v>44003</c:v>
                </c:pt>
                <c:pt idx="349">
                  <c:v>44004</c:v>
                </c:pt>
                <c:pt idx="350">
                  <c:v>44004</c:v>
                </c:pt>
                <c:pt idx="351">
                  <c:v>44005</c:v>
                </c:pt>
                <c:pt idx="352">
                  <c:v>44005</c:v>
                </c:pt>
                <c:pt idx="353">
                  <c:v>44006</c:v>
                </c:pt>
                <c:pt idx="354">
                  <c:v>44006</c:v>
                </c:pt>
                <c:pt idx="355">
                  <c:v>44007</c:v>
                </c:pt>
                <c:pt idx="356">
                  <c:v>44007</c:v>
                </c:pt>
                <c:pt idx="357">
                  <c:v>44008</c:v>
                </c:pt>
                <c:pt idx="358">
                  <c:v>44008</c:v>
                </c:pt>
                <c:pt idx="359">
                  <c:v>44009</c:v>
                </c:pt>
                <c:pt idx="360">
                  <c:v>44009</c:v>
                </c:pt>
                <c:pt idx="361">
                  <c:v>44010</c:v>
                </c:pt>
                <c:pt idx="362">
                  <c:v>44010</c:v>
                </c:pt>
                <c:pt idx="363">
                  <c:v>44011</c:v>
                </c:pt>
                <c:pt idx="364">
                  <c:v>44011</c:v>
                </c:pt>
                <c:pt idx="365">
                  <c:v>44012</c:v>
                </c:pt>
                <c:pt idx="366">
                  <c:v>44012</c:v>
                </c:pt>
                <c:pt idx="367">
                  <c:v>44013</c:v>
                </c:pt>
                <c:pt idx="368">
                  <c:v>44013</c:v>
                </c:pt>
                <c:pt idx="369">
                  <c:v>44014</c:v>
                </c:pt>
                <c:pt idx="370">
                  <c:v>44014</c:v>
                </c:pt>
                <c:pt idx="371">
                  <c:v>44015</c:v>
                </c:pt>
                <c:pt idx="372">
                  <c:v>44015</c:v>
                </c:pt>
                <c:pt idx="373">
                  <c:v>44016</c:v>
                </c:pt>
                <c:pt idx="374">
                  <c:v>44016</c:v>
                </c:pt>
                <c:pt idx="375">
                  <c:v>44017</c:v>
                </c:pt>
                <c:pt idx="376">
                  <c:v>44017</c:v>
                </c:pt>
                <c:pt idx="377">
                  <c:v>44018</c:v>
                </c:pt>
                <c:pt idx="378">
                  <c:v>44018</c:v>
                </c:pt>
                <c:pt idx="379">
                  <c:v>44019</c:v>
                </c:pt>
                <c:pt idx="380">
                  <c:v>44019</c:v>
                </c:pt>
                <c:pt idx="381">
                  <c:v>44020</c:v>
                </c:pt>
                <c:pt idx="382">
                  <c:v>44020</c:v>
                </c:pt>
                <c:pt idx="383">
                  <c:v>44021</c:v>
                </c:pt>
                <c:pt idx="384">
                  <c:v>44021</c:v>
                </c:pt>
                <c:pt idx="385">
                  <c:v>44022</c:v>
                </c:pt>
                <c:pt idx="386">
                  <c:v>44022</c:v>
                </c:pt>
                <c:pt idx="387">
                  <c:v>44023</c:v>
                </c:pt>
                <c:pt idx="388">
                  <c:v>44023</c:v>
                </c:pt>
                <c:pt idx="389">
                  <c:v>44024</c:v>
                </c:pt>
                <c:pt idx="390">
                  <c:v>44024</c:v>
                </c:pt>
                <c:pt idx="391">
                  <c:v>44025</c:v>
                </c:pt>
                <c:pt idx="392">
                  <c:v>44025</c:v>
                </c:pt>
                <c:pt idx="393">
                  <c:v>44026</c:v>
                </c:pt>
                <c:pt idx="394">
                  <c:v>44026</c:v>
                </c:pt>
                <c:pt idx="395">
                  <c:v>44027</c:v>
                </c:pt>
                <c:pt idx="396">
                  <c:v>44027</c:v>
                </c:pt>
                <c:pt idx="397">
                  <c:v>44028</c:v>
                </c:pt>
                <c:pt idx="398">
                  <c:v>44028</c:v>
                </c:pt>
                <c:pt idx="399">
                  <c:v>44029</c:v>
                </c:pt>
                <c:pt idx="400">
                  <c:v>44029</c:v>
                </c:pt>
                <c:pt idx="401">
                  <c:v>44030</c:v>
                </c:pt>
                <c:pt idx="402">
                  <c:v>44030</c:v>
                </c:pt>
                <c:pt idx="403">
                  <c:v>44031</c:v>
                </c:pt>
                <c:pt idx="404">
                  <c:v>44031</c:v>
                </c:pt>
                <c:pt idx="405">
                  <c:v>44032</c:v>
                </c:pt>
                <c:pt idx="406">
                  <c:v>44032</c:v>
                </c:pt>
                <c:pt idx="407">
                  <c:v>44033</c:v>
                </c:pt>
                <c:pt idx="408">
                  <c:v>44033</c:v>
                </c:pt>
                <c:pt idx="409">
                  <c:v>44034</c:v>
                </c:pt>
                <c:pt idx="410">
                  <c:v>44034</c:v>
                </c:pt>
                <c:pt idx="411">
                  <c:v>44035</c:v>
                </c:pt>
                <c:pt idx="412">
                  <c:v>44035</c:v>
                </c:pt>
                <c:pt idx="413">
                  <c:v>44036</c:v>
                </c:pt>
                <c:pt idx="414">
                  <c:v>44036</c:v>
                </c:pt>
                <c:pt idx="415">
                  <c:v>44037</c:v>
                </c:pt>
                <c:pt idx="416">
                  <c:v>44037</c:v>
                </c:pt>
                <c:pt idx="417">
                  <c:v>44038</c:v>
                </c:pt>
                <c:pt idx="418">
                  <c:v>44038</c:v>
                </c:pt>
                <c:pt idx="419">
                  <c:v>44039</c:v>
                </c:pt>
                <c:pt idx="420">
                  <c:v>44039</c:v>
                </c:pt>
                <c:pt idx="421">
                  <c:v>44040</c:v>
                </c:pt>
                <c:pt idx="422">
                  <c:v>44040</c:v>
                </c:pt>
                <c:pt idx="423">
                  <c:v>44041</c:v>
                </c:pt>
                <c:pt idx="424">
                  <c:v>44041</c:v>
                </c:pt>
                <c:pt idx="425">
                  <c:v>44042</c:v>
                </c:pt>
                <c:pt idx="426">
                  <c:v>44042</c:v>
                </c:pt>
                <c:pt idx="427">
                  <c:v>44043</c:v>
                </c:pt>
                <c:pt idx="428">
                  <c:v>44043</c:v>
                </c:pt>
                <c:pt idx="429">
                  <c:v>44044</c:v>
                </c:pt>
                <c:pt idx="430">
                  <c:v>44044</c:v>
                </c:pt>
                <c:pt idx="431">
                  <c:v>44045</c:v>
                </c:pt>
                <c:pt idx="432">
                  <c:v>44045</c:v>
                </c:pt>
                <c:pt idx="433">
                  <c:v>44046</c:v>
                </c:pt>
                <c:pt idx="434">
                  <c:v>44046</c:v>
                </c:pt>
                <c:pt idx="435">
                  <c:v>44047</c:v>
                </c:pt>
                <c:pt idx="436">
                  <c:v>44047</c:v>
                </c:pt>
                <c:pt idx="437">
                  <c:v>44048</c:v>
                </c:pt>
                <c:pt idx="438">
                  <c:v>44048</c:v>
                </c:pt>
                <c:pt idx="439">
                  <c:v>44049</c:v>
                </c:pt>
                <c:pt idx="440">
                  <c:v>44049</c:v>
                </c:pt>
                <c:pt idx="441">
                  <c:v>44050</c:v>
                </c:pt>
                <c:pt idx="442">
                  <c:v>44050</c:v>
                </c:pt>
                <c:pt idx="443">
                  <c:v>44051</c:v>
                </c:pt>
                <c:pt idx="444">
                  <c:v>44051</c:v>
                </c:pt>
                <c:pt idx="445">
                  <c:v>44052</c:v>
                </c:pt>
                <c:pt idx="446">
                  <c:v>44052</c:v>
                </c:pt>
                <c:pt idx="447">
                  <c:v>44053</c:v>
                </c:pt>
                <c:pt idx="448">
                  <c:v>44053</c:v>
                </c:pt>
                <c:pt idx="449">
                  <c:v>44054</c:v>
                </c:pt>
                <c:pt idx="450">
                  <c:v>44054</c:v>
                </c:pt>
                <c:pt idx="451">
                  <c:v>44055</c:v>
                </c:pt>
                <c:pt idx="452">
                  <c:v>44055</c:v>
                </c:pt>
                <c:pt idx="453">
                  <c:v>44056</c:v>
                </c:pt>
                <c:pt idx="454">
                  <c:v>44056</c:v>
                </c:pt>
                <c:pt idx="455">
                  <c:v>44057</c:v>
                </c:pt>
                <c:pt idx="456">
                  <c:v>44057</c:v>
                </c:pt>
                <c:pt idx="457">
                  <c:v>44058</c:v>
                </c:pt>
                <c:pt idx="458">
                  <c:v>44058</c:v>
                </c:pt>
                <c:pt idx="459">
                  <c:v>44059</c:v>
                </c:pt>
                <c:pt idx="460">
                  <c:v>44059</c:v>
                </c:pt>
                <c:pt idx="461">
                  <c:v>44060</c:v>
                </c:pt>
                <c:pt idx="462">
                  <c:v>44060</c:v>
                </c:pt>
                <c:pt idx="463">
                  <c:v>44061</c:v>
                </c:pt>
                <c:pt idx="464">
                  <c:v>44061</c:v>
                </c:pt>
                <c:pt idx="465">
                  <c:v>44062</c:v>
                </c:pt>
                <c:pt idx="466">
                  <c:v>44062</c:v>
                </c:pt>
                <c:pt idx="467">
                  <c:v>44063</c:v>
                </c:pt>
                <c:pt idx="468">
                  <c:v>44063</c:v>
                </c:pt>
                <c:pt idx="469">
                  <c:v>44064</c:v>
                </c:pt>
                <c:pt idx="470">
                  <c:v>44064</c:v>
                </c:pt>
                <c:pt idx="471">
                  <c:v>44065</c:v>
                </c:pt>
                <c:pt idx="472">
                  <c:v>44065</c:v>
                </c:pt>
                <c:pt idx="473">
                  <c:v>44066</c:v>
                </c:pt>
                <c:pt idx="474">
                  <c:v>44066</c:v>
                </c:pt>
                <c:pt idx="475">
                  <c:v>44067</c:v>
                </c:pt>
                <c:pt idx="476">
                  <c:v>44067</c:v>
                </c:pt>
                <c:pt idx="477">
                  <c:v>44068</c:v>
                </c:pt>
                <c:pt idx="478">
                  <c:v>44068</c:v>
                </c:pt>
                <c:pt idx="479">
                  <c:v>44069</c:v>
                </c:pt>
                <c:pt idx="480">
                  <c:v>44069</c:v>
                </c:pt>
                <c:pt idx="481">
                  <c:v>44070</c:v>
                </c:pt>
                <c:pt idx="482">
                  <c:v>44070</c:v>
                </c:pt>
                <c:pt idx="483">
                  <c:v>44071</c:v>
                </c:pt>
                <c:pt idx="484">
                  <c:v>44071</c:v>
                </c:pt>
                <c:pt idx="485">
                  <c:v>44072</c:v>
                </c:pt>
                <c:pt idx="486">
                  <c:v>44072</c:v>
                </c:pt>
                <c:pt idx="487">
                  <c:v>44073</c:v>
                </c:pt>
                <c:pt idx="488">
                  <c:v>44073</c:v>
                </c:pt>
                <c:pt idx="489">
                  <c:v>44074</c:v>
                </c:pt>
                <c:pt idx="490">
                  <c:v>44074</c:v>
                </c:pt>
                <c:pt idx="491">
                  <c:v>44075</c:v>
                </c:pt>
                <c:pt idx="492">
                  <c:v>44075</c:v>
                </c:pt>
                <c:pt idx="493">
                  <c:v>44076</c:v>
                </c:pt>
                <c:pt idx="494">
                  <c:v>44076</c:v>
                </c:pt>
                <c:pt idx="495">
                  <c:v>44077</c:v>
                </c:pt>
                <c:pt idx="496">
                  <c:v>44077</c:v>
                </c:pt>
                <c:pt idx="497">
                  <c:v>44078</c:v>
                </c:pt>
                <c:pt idx="498">
                  <c:v>44078</c:v>
                </c:pt>
                <c:pt idx="499">
                  <c:v>44079</c:v>
                </c:pt>
                <c:pt idx="500">
                  <c:v>44079</c:v>
                </c:pt>
                <c:pt idx="501">
                  <c:v>44080</c:v>
                </c:pt>
                <c:pt idx="502">
                  <c:v>44080</c:v>
                </c:pt>
                <c:pt idx="503">
                  <c:v>44081</c:v>
                </c:pt>
                <c:pt idx="504">
                  <c:v>44081</c:v>
                </c:pt>
                <c:pt idx="505">
                  <c:v>44082</c:v>
                </c:pt>
                <c:pt idx="506">
                  <c:v>44082</c:v>
                </c:pt>
                <c:pt idx="507">
                  <c:v>44083</c:v>
                </c:pt>
                <c:pt idx="508">
                  <c:v>44083</c:v>
                </c:pt>
                <c:pt idx="509">
                  <c:v>44084</c:v>
                </c:pt>
                <c:pt idx="510">
                  <c:v>44084</c:v>
                </c:pt>
                <c:pt idx="511">
                  <c:v>44085</c:v>
                </c:pt>
                <c:pt idx="512">
                  <c:v>44085</c:v>
                </c:pt>
                <c:pt idx="513">
                  <c:v>44086</c:v>
                </c:pt>
                <c:pt idx="514">
                  <c:v>44086</c:v>
                </c:pt>
                <c:pt idx="515">
                  <c:v>44087</c:v>
                </c:pt>
                <c:pt idx="516">
                  <c:v>44087</c:v>
                </c:pt>
                <c:pt idx="517">
                  <c:v>44088</c:v>
                </c:pt>
                <c:pt idx="518">
                  <c:v>44088</c:v>
                </c:pt>
                <c:pt idx="519">
                  <c:v>44089</c:v>
                </c:pt>
                <c:pt idx="520">
                  <c:v>44089</c:v>
                </c:pt>
                <c:pt idx="521">
                  <c:v>44090</c:v>
                </c:pt>
                <c:pt idx="522">
                  <c:v>44090</c:v>
                </c:pt>
                <c:pt idx="523">
                  <c:v>44091</c:v>
                </c:pt>
                <c:pt idx="524">
                  <c:v>44091</c:v>
                </c:pt>
                <c:pt idx="525">
                  <c:v>44092</c:v>
                </c:pt>
                <c:pt idx="526">
                  <c:v>44092</c:v>
                </c:pt>
                <c:pt idx="527">
                  <c:v>44093</c:v>
                </c:pt>
                <c:pt idx="528">
                  <c:v>44093</c:v>
                </c:pt>
                <c:pt idx="529">
                  <c:v>44094</c:v>
                </c:pt>
                <c:pt idx="530">
                  <c:v>44094</c:v>
                </c:pt>
                <c:pt idx="531">
                  <c:v>44095</c:v>
                </c:pt>
                <c:pt idx="532">
                  <c:v>44095</c:v>
                </c:pt>
                <c:pt idx="533">
                  <c:v>44096</c:v>
                </c:pt>
                <c:pt idx="534">
                  <c:v>44096</c:v>
                </c:pt>
                <c:pt idx="535">
                  <c:v>44097</c:v>
                </c:pt>
                <c:pt idx="536">
                  <c:v>44097</c:v>
                </c:pt>
                <c:pt idx="537">
                  <c:v>44098</c:v>
                </c:pt>
                <c:pt idx="538">
                  <c:v>44098</c:v>
                </c:pt>
                <c:pt idx="539">
                  <c:v>44099</c:v>
                </c:pt>
                <c:pt idx="540">
                  <c:v>44099</c:v>
                </c:pt>
                <c:pt idx="541">
                  <c:v>44100</c:v>
                </c:pt>
                <c:pt idx="542">
                  <c:v>44100</c:v>
                </c:pt>
                <c:pt idx="543">
                  <c:v>44101</c:v>
                </c:pt>
                <c:pt idx="544">
                  <c:v>44101</c:v>
                </c:pt>
                <c:pt idx="545">
                  <c:v>44102</c:v>
                </c:pt>
                <c:pt idx="546">
                  <c:v>44102</c:v>
                </c:pt>
                <c:pt idx="547">
                  <c:v>44103</c:v>
                </c:pt>
                <c:pt idx="548">
                  <c:v>44103</c:v>
                </c:pt>
                <c:pt idx="549">
                  <c:v>44104</c:v>
                </c:pt>
                <c:pt idx="550">
                  <c:v>44104</c:v>
                </c:pt>
                <c:pt idx="551">
                  <c:v>44105</c:v>
                </c:pt>
                <c:pt idx="552">
                  <c:v>44105</c:v>
                </c:pt>
                <c:pt idx="553">
                  <c:v>44106</c:v>
                </c:pt>
                <c:pt idx="554">
                  <c:v>44106</c:v>
                </c:pt>
                <c:pt idx="555">
                  <c:v>44107</c:v>
                </c:pt>
                <c:pt idx="556">
                  <c:v>44107</c:v>
                </c:pt>
                <c:pt idx="557">
                  <c:v>44108</c:v>
                </c:pt>
                <c:pt idx="558">
                  <c:v>44108</c:v>
                </c:pt>
                <c:pt idx="559">
                  <c:v>44109</c:v>
                </c:pt>
                <c:pt idx="560">
                  <c:v>44109</c:v>
                </c:pt>
                <c:pt idx="561">
                  <c:v>44110</c:v>
                </c:pt>
                <c:pt idx="562">
                  <c:v>44110</c:v>
                </c:pt>
                <c:pt idx="563">
                  <c:v>44111</c:v>
                </c:pt>
                <c:pt idx="564">
                  <c:v>44111</c:v>
                </c:pt>
                <c:pt idx="565">
                  <c:v>44112</c:v>
                </c:pt>
                <c:pt idx="566">
                  <c:v>44112</c:v>
                </c:pt>
                <c:pt idx="567">
                  <c:v>44113</c:v>
                </c:pt>
                <c:pt idx="568">
                  <c:v>44113</c:v>
                </c:pt>
                <c:pt idx="569">
                  <c:v>44114</c:v>
                </c:pt>
                <c:pt idx="570">
                  <c:v>44114</c:v>
                </c:pt>
                <c:pt idx="571">
                  <c:v>44115</c:v>
                </c:pt>
                <c:pt idx="572">
                  <c:v>44115</c:v>
                </c:pt>
                <c:pt idx="573">
                  <c:v>44116</c:v>
                </c:pt>
                <c:pt idx="574">
                  <c:v>44116</c:v>
                </c:pt>
                <c:pt idx="575">
                  <c:v>44117</c:v>
                </c:pt>
                <c:pt idx="576">
                  <c:v>44117</c:v>
                </c:pt>
                <c:pt idx="577">
                  <c:v>44118</c:v>
                </c:pt>
                <c:pt idx="578">
                  <c:v>44118</c:v>
                </c:pt>
                <c:pt idx="579">
                  <c:v>44119</c:v>
                </c:pt>
                <c:pt idx="580">
                  <c:v>44119</c:v>
                </c:pt>
                <c:pt idx="581">
                  <c:v>44120</c:v>
                </c:pt>
                <c:pt idx="582">
                  <c:v>44120</c:v>
                </c:pt>
                <c:pt idx="583">
                  <c:v>44121</c:v>
                </c:pt>
                <c:pt idx="584">
                  <c:v>44121</c:v>
                </c:pt>
                <c:pt idx="585">
                  <c:v>44122</c:v>
                </c:pt>
                <c:pt idx="586">
                  <c:v>44122</c:v>
                </c:pt>
                <c:pt idx="587">
                  <c:v>44123</c:v>
                </c:pt>
                <c:pt idx="588">
                  <c:v>44123</c:v>
                </c:pt>
                <c:pt idx="589">
                  <c:v>44124</c:v>
                </c:pt>
                <c:pt idx="590">
                  <c:v>44124</c:v>
                </c:pt>
                <c:pt idx="591">
                  <c:v>44125</c:v>
                </c:pt>
                <c:pt idx="592">
                  <c:v>44125</c:v>
                </c:pt>
                <c:pt idx="593">
                  <c:v>44126</c:v>
                </c:pt>
                <c:pt idx="594">
                  <c:v>44126</c:v>
                </c:pt>
                <c:pt idx="595">
                  <c:v>44127</c:v>
                </c:pt>
                <c:pt idx="596">
                  <c:v>44127</c:v>
                </c:pt>
                <c:pt idx="597">
                  <c:v>44128</c:v>
                </c:pt>
                <c:pt idx="598">
                  <c:v>44128</c:v>
                </c:pt>
                <c:pt idx="599">
                  <c:v>44129</c:v>
                </c:pt>
                <c:pt idx="600">
                  <c:v>44129</c:v>
                </c:pt>
                <c:pt idx="601">
                  <c:v>44130</c:v>
                </c:pt>
                <c:pt idx="602">
                  <c:v>44130</c:v>
                </c:pt>
                <c:pt idx="603">
                  <c:v>44131</c:v>
                </c:pt>
                <c:pt idx="604">
                  <c:v>44131</c:v>
                </c:pt>
                <c:pt idx="605">
                  <c:v>44132</c:v>
                </c:pt>
                <c:pt idx="606">
                  <c:v>44132</c:v>
                </c:pt>
                <c:pt idx="607">
                  <c:v>44133</c:v>
                </c:pt>
                <c:pt idx="608">
                  <c:v>44133</c:v>
                </c:pt>
                <c:pt idx="609">
                  <c:v>44134</c:v>
                </c:pt>
                <c:pt idx="610">
                  <c:v>44134</c:v>
                </c:pt>
                <c:pt idx="611">
                  <c:v>44135</c:v>
                </c:pt>
                <c:pt idx="612">
                  <c:v>44135</c:v>
                </c:pt>
                <c:pt idx="613">
                  <c:v>44136</c:v>
                </c:pt>
                <c:pt idx="614">
                  <c:v>44136</c:v>
                </c:pt>
                <c:pt idx="615">
                  <c:v>44137</c:v>
                </c:pt>
                <c:pt idx="616">
                  <c:v>44137</c:v>
                </c:pt>
                <c:pt idx="617">
                  <c:v>44138</c:v>
                </c:pt>
                <c:pt idx="618">
                  <c:v>44138</c:v>
                </c:pt>
                <c:pt idx="619">
                  <c:v>44139</c:v>
                </c:pt>
                <c:pt idx="620">
                  <c:v>44139</c:v>
                </c:pt>
                <c:pt idx="621">
                  <c:v>44140</c:v>
                </c:pt>
                <c:pt idx="622">
                  <c:v>44140</c:v>
                </c:pt>
                <c:pt idx="623">
                  <c:v>44141</c:v>
                </c:pt>
                <c:pt idx="624">
                  <c:v>44141</c:v>
                </c:pt>
                <c:pt idx="625">
                  <c:v>44142</c:v>
                </c:pt>
                <c:pt idx="626">
                  <c:v>44142</c:v>
                </c:pt>
                <c:pt idx="627">
                  <c:v>44143</c:v>
                </c:pt>
                <c:pt idx="628">
                  <c:v>44143</c:v>
                </c:pt>
                <c:pt idx="629">
                  <c:v>44144</c:v>
                </c:pt>
                <c:pt idx="630">
                  <c:v>44144</c:v>
                </c:pt>
                <c:pt idx="631">
                  <c:v>44145</c:v>
                </c:pt>
                <c:pt idx="632">
                  <c:v>44145</c:v>
                </c:pt>
                <c:pt idx="633">
                  <c:v>44146</c:v>
                </c:pt>
                <c:pt idx="634">
                  <c:v>44146</c:v>
                </c:pt>
                <c:pt idx="635">
                  <c:v>44147</c:v>
                </c:pt>
                <c:pt idx="636">
                  <c:v>44147</c:v>
                </c:pt>
                <c:pt idx="637">
                  <c:v>44148</c:v>
                </c:pt>
                <c:pt idx="638">
                  <c:v>44148</c:v>
                </c:pt>
                <c:pt idx="639">
                  <c:v>44149</c:v>
                </c:pt>
                <c:pt idx="640">
                  <c:v>44149</c:v>
                </c:pt>
                <c:pt idx="641">
                  <c:v>44150</c:v>
                </c:pt>
                <c:pt idx="642">
                  <c:v>44150</c:v>
                </c:pt>
                <c:pt idx="643">
                  <c:v>44151</c:v>
                </c:pt>
                <c:pt idx="644">
                  <c:v>44151</c:v>
                </c:pt>
                <c:pt idx="645">
                  <c:v>44152</c:v>
                </c:pt>
                <c:pt idx="646">
                  <c:v>44152</c:v>
                </c:pt>
                <c:pt idx="647">
                  <c:v>44153</c:v>
                </c:pt>
                <c:pt idx="648">
                  <c:v>44153</c:v>
                </c:pt>
                <c:pt idx="649">
                  <c:v>44154</c:v>
                </c:pt>
                <c:pt idx="650">
                  <c:v>44154</c:v>
                </c:pt>
                <c:pt idx="651">
                  <c:v>44155</c:v>
                </c:pt>
                <c:pt idx="652">
                  <c:v>44155</c:v>
                </c:pt>
                <c:pt idx="653">
                  <c:v>44156</c:v>
                </c:pt>
                <c:pt idx="654">
                  <c:v>44156</c:v>
                </c:pt>
                <c:pt idx="655">
                  <c:v>44157</c:v>
                </c:pt>
                <c:pt idx="656">
                  <c:v>44157</c:v>
                </c:pt>
                <c:pt idx="657">
                  <c:v>44158</c:v>
                </c:pt>
                <c:pt idx="658">
                  <c:v>44158</c:v>
                </c:pt>
                <c:pt idx="659">
                  <c:v>44159</c:v>
                </c:pt>
                <c:pt idx="660">
                  <c:v>44159</c:v>
                </c:pt>
                <c:pt idx="661">
                  <c:v>44160</c:v>
                </c:pt>
                <c:pt idx="662">
                  <c:v>44160</c:v>
                </c:pt>
                <c:pt idx="663">
                  <c:v>44161</c:v>
                </c:pt>
                <c:pt idx="664">
                  <c:v>44161</c:v>
                </c:pt>
                <c:pt idx="665">
                  <c:v>44162</c:v>
                </c:pt>
                <c:pt idx="666">
                  <c:v>44162</c:v>
                </c:pt>
                <c:pt idx="667">
                  <c:v>44163</c:v>
                </c:pt>
                <c:pt idx="668">
                  <c:v>44163</c:v>
                </c:pt>
                <c:pt idx="669">
                  <c:v>44164</c:v>
                </c:pt>
                <c:pt idx="670">
                  <c:v>44164</c:v>
                </c:pt>
                <c:pt idx="671">
                  <c:v>44165</c:v>
                </c:pt>
                <c:pt idx="672">
                  <c:v>44165</c:v>
                </c:pt>
                <c:pt idx="673">
                  <c:v>44166</c:v>
                </c:pt>
                <c:pt idx="674">
                  <c:v>44166</c:v>
                </c:pt>
                <c:pt idx="675">
                  <c:v>44167</c:v>
                </c:pt>
                <c:pt idx="676">
                  <c:v>44167</c:v>
                </c:pt>
                <c:pt idx="677">
                  <c:v>44168</c:v>
                </c:pt>
                <c:pt idx="678">
                  <c:v>44168</c:v>
                </c:pt>
                <c:pt idx="679">
                  <c:v>44169</c:v>
                </c:pt>
                <c:pt idx="680">
                  <c:v>44169</c:v>
                </c:pt>
                <c:pt idx="681">
                  <c:v>44170</c:v>
                </c:pt>
                <c:pt idx="682">
                  <c:v>44170</c:v>
                </c:pt>
                <c:pt idx="683">
                  <c:v>44171</c:v>
                </c:pt>
                <c:pt idx="684">
                  <c:v>44171</c:v>
                </c:pt>
                <c:pt idx="685">
                  <c:v>44172</c:v>
                </c:pt>
                <c:pt idx="686">
                  <c:v>44172</c:v>
                </c:pt>
                <c:pt idx="687">
                  <c:v>44173</c:v>
                </c:pt>
                <c:pt idx="688">
                  <c:v>44173</c:v>
                </c:pt>
                <c:pt idx="689">
                  <c:v>44174</c:v>
                </c:pt>
                <c:pt idx="690">
                  <c:v>44174</c:v>
                </c:pt>
                <c:pt idx="691">
                  <c:v>44175</c:v>
                </c:pt>
                <c:pt idx="692">
                  <c:v>44175</c:v>
                </c:pt>
                <c:pt idx="693">
                  <c:v>44176</c:v>
                </c:pt>
                <c:pt idx="694">
                  <c:v>44176</c:v>
                </c:pt>
                <c:pt idx="695">
                  <c:v>44177</c:v>
                </c:pt>
                <c:pt idx="696">
                  <c:v>44177</c:v>
                </c:pt>
                <c:pt idx="697">
                  <c:v>44178</c:v>
                </c:pt>
                <c:pt idx="698">
                  <c:v>44178</c:v>
                </c:pt>
                <c:pt idx="699">
                  <c:v>44179</c:v>
                </c:pt>
                <c:pt idx="700">
                  <c:v>44179</c:v>
                </c:pt>
                <c:pt idx="701">
                  <c:v>44180</c:v>
                </c:pt>
                <c:pt idx="702">
                  <c:v>44180</c:v>
                </c:pt>
                <c:pt idx="703">
                  <c:v>44181</c:v>
                </c:pt>
                <c:pt idx="704">
                  <c:v>44181</c:v>
                </c:pt>
                <c:pt idx="705">
                  <c:v>44182</c:v>
                </c:pt>
                <c:pt idx="706">
                  <c:v>44182</c:v>
                </c:pt>
                <c:pt idx="707">
                  <c:v>44183</c:v>
                </c:pt>
                <c:pt idx="708">
                  <c:v>44183</c:v>
                </c:pt>
                <c:pt idx="709">
                  <c:v>44184</c:v>
                </c:pt>
                <c:pt idx="710">
                  <c:v>44184</c:v>
                </c:pt>
                <c:pt idx="711">
                  <c:v>44185</c:v>
                </c:pt>
                <c:pt idx="712">
                  <c:v>44185</c:v>
                </c:pt>
                <c:pt idx="713">
                  <c:v>44186</c:v>
                </c:pt>
                <c:pt idx="714">
                  <c:v>44186</c:v>
                </c:pt>
                <c:pt idx="715">
                  <c:v>44187</c:v>
                </c:pt>
                <c:pt idx="716">
                  <c:v>44187</c:v>
                </c:pt>
                <c:pt idx="717">
                  <c:v>44188</c:v>
                </c:pt>
                <c:pt idx="718">
                  <c:v>44188</c:v>
                </c:pt>
                <c:pt idx="719">
                  <c:v>44189</c:v>
                </c:pt>
                <c:pt idx="720">
                  <c:v>44189</c:v>
                </c:pt>
                <c:pt idx="721">
                  <c:v>44190</c:v>
                </c:pt>
                <c:pt idx="722">
                  <c:v>44190</c:v>
                </c:pt>
                <c:pt idx="723">
                  <c:v>44191</c:v>
                </c:pt>
                <c:pt idx="724">
                  <c:v>44191</c:v>
                </c:pt>
                <c:pt idx="725">
                  <c:v>44192</c:v>
                </c:pt>
                <c:pt idx="726">
                  <c:v>44192</c:v>
                </c:pt>
                <c:pt idx="727">
                  <c:v>44193</c:v>
                </c:pt>
                <c:pt idx="728">
                  <c:v>44193</c:v>
                </c:pt>
                <c:pt idx="729">
                  <c:v>44194</c:v>
                </c:pt>
                <c:pt idx="730">
                  <c:v>44194</c:v>
                </c:pt>
                <c:pt idx="731">
                  <c:v>44195</c:v>
                </c:pt>
                <c:pt idx="732">
                  <c:v>44195</c:v>
                </c:pt>
                <c:pt idx="733">
                  <c:v>44196</c:v>
                </c:pt>
                <c:pt idx="734">
                  <c:v>44196</c:v>
                </c:pt>
                <c:pt idx="735">
                  <c:v>44197</c:v>
                </c:pt>
                <c:pt idx="736">
                  <c:v>44197</c:v>
                </c:pt>
                <c:pt idx="737">
                  <c:v>44198</c:v>
                </c:pt>
                <c:pt idx="738">
                  <c:v>44198</c:v>
                </c:pt>
                <c:pt idx="739">
                  <c:v>44199</c:v>
                </c:pt>
                <c:pt idx="740">
                  <c:v>44199</c:v>
                </c:pt>
                <c:pt idx="741">
                  <c:v>44200</c:v>
                </c:pt>
                <c:pt idx="742">
                  <c:v>44200</c:v>
                </c:pt>
                <c:pt idx="743">
                  <c:v>44201</c:v>
                </c:pt>
                <c:pt idx="744">
                  <c:v>44201</c:v>
                </c:pt>
                <c:pt idx="745">
                  <c:v>44202</c:v>
                </c:pt>
                <c:pt idx="746">
                  <c:v>44202</c:v>
                </c:pt>
                <c:pt idx="747">
                  <c:v>44203</c:v>
                </c:pt>
                <c:pt idx="748">
                  <c:v>44203</c:v>
                </c:pt>
                <c:pt idx="749">
                  <c:v>44204</c:v>
                </c:pt>
                <c:pt idx="750">
                  <c:v>44204</c:v>
                </c:pt>
                <c:pt idx="751">
                  <c:v>44205</c:v>
                </c:pt>
                <c:pt idx="752">
                  <c:v>44205</c:v>
                </c:pt>
                <c:pt idx="753">
                  <c:v>44206</c:v>
                </c:pt>
                <c:pt idx="754">
                  <c:v>44206</c:v>
                </c:pt>
                <c:pt idx="755">
                  <c:v>44207</c:v>
                </c:pt>
                <c:pt idx="756">
                  <c:v>44207</c:v>
                </c:pt>
                <c:pt idx="757">
                  <c:v>44208</c:v>
                </c:pt>
                <c:pt idx="758">
                  <c:v>44208</c:v>
                </c:pt>
                <c:pt idx="759">
                  <c:v>44209</c:v>
                </c:pt>
                <c:pt idx="760">
                  <c:v>44209</c:v>
                </c:pt>
                <c:pt idx="761">
                  <c:v>44210</c:v>
                </c:pt>
                <c:pt idx="762">
                  <c:v>44210</c:v>
                </c:pt>
                <c:pt idx="763">
                  <c:v>44211</c:v>
                </c:pt>
                <c:pt idx="764">
                  <c:v>44211</c:v>
                </c:pt>
                <c:pt idx="765">
                  <c:v>44212</c:v>
                </c:pt>
                <c:pt idx="766">
                  <c:v>44212</c:v>
                </c:pt>
                <c:pt idx="767">
                  <c:v>44213</c:v>
                </c:pt>
                <c:pt idx="768">
                  <c:v>44213</c:v>
                </c:pt>
                <c:pt idx="769">
                  <c:v>44214</c:v>
                </c:pt>
                <c:pt idx="770">
                  <c:v>44214</c:v>
                </c:pt>
                <c:pt idx="771">
                  <c:v>44215</c:v>
                </c:pt>
                <c:pt idx="772">
                  <c:v>44215</c:v>
                </c:pt>
              </c:numCache>
            </c:numRef>
          </c:xVal>
          <c:yVal>
            <c:numRef>
              <c:f>CalcThroughput!$D$2:$D$774</c:f>
              <c:numCache>
                <c:formatCode>0.00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1266</c:v>
                </c:pt>
                <c:pt idx="29">
                  <c:v>1266</c:v>
                </c:pt>
                <c:pt idx="30">
                  <c:v>1266</c:v>
                </c:pt>
                <c:pt idx="31">
                  <c:v>1266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720</c:v>
                </c:pt>
                <c:pt idx="41">
                  <c:v>720</c:v>
                </c:pt>
                <c:pt idx="42">
                  <c:v>1406</c:v>
                </c:pt>
                <c:pt idx="43">
                  <c:v>1406</c:v>
                </c:pt>
                <c:pt idx="44">
                  <c:v>1406</c:v>
                </c:pt>
                <c:pt idx="45">
                  <c:v>1406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1597</c:v>
                </c:pt>
                <c:pt idx="55">
                  <c:v>1597</c:v>
                </c:pt>
                <c:pt idx="56">
                  <c:v>1597</c:v>
                </c:pt>
                <c:pt idx="57">
                  <c:v>1597</c:v>
                </c:pt>
                <c:pt idx="58">
                  <c:v>1597</c:v>
                </c:pt>
                <c:pt idx="59">
                  <c:v>1597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770</c:v>
                </c:pt>
                <c:pt idx="69">
                  <c:v>770</c:v>
                </c:pt>
                <c:pt idx="70">
                  <c:v>1334</c:v>
                </c:pt>
                <c:pt idx="71">
                  <c:v>1334</c:v>
                </c:pt>
                <c:pt idx="72">
                  <c:v>1334</c:v>
                </c:pt>
                <c:pt idx="73">
                  <c:v>1334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775</c:v>
                </c:pt>
                <c:pt idx="83">
                  <c:v>775</c:v>
                </c:pt>
                <c:pt idx="84">
                  <c:v>1391</c:v>
                </c:pt>
                <c:pt idx="85">
                  <c:v>1391</c:v>
                </c:pt>
                <c:pt idx="86">
                  <c:v>1391</c:v>
                </c:pt>
                <c:pt idx="87">
                  <c:v>1391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800</c:v>
                </c:pt>
                <c:pt idx="97">
                  <c:v>800</c:v>
                </c:pt>
                <c:pt idx="98">
                  <c:v>1350</c:v>
                </c:pt>
                <c:pt idx="99">
                  <c:v>1350</c:v>
                </c:pt>
                <c:pt idx="100">
                  <c:v>1350</c:v>
                </c:pt>
                <c:pt idx="101">
                  <c:v>1350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805</c:v>
                </c:pt>
                <c:pt idx="111">
                  <c:v>805</c:v>
                </c:pt>
                <c:pt idx="112">
                  <c:v>1491</c:v>
                </c:pt>
                <c:pt idx="113">
                  <c:v>1491</c:v>
                </c:pt>
                <c:pt idx="114">
                  <c:v>1491</c:v>
                </c:pt>
                <c:pt idx="115">
                  <c:v>1491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810</c:v>
                </c:pt>
                <c:pt idx="125">
                  <c:v>810</c:v>
                </c:pt>
                <c:pt idx="126">
                  <c:v>1442</c:v>
                </c:pt>
                <c:pt idx="127">
                  <c:v>1442</c:v>
                </c:pt>
                <c:pt idx="128">
                  <c:v>1442</c:v>
                </c:pt>
                <c:pt idx="129">
                  <c:v>1442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800</c:v>
                </c:pt>
                <c:pt idx="139">
                  <c:v>800</c:v>
                </c:pt>
                <c:pt idx="140">
                  <c:v>1270</c:v>
                </c:pt>
                <c:pt idx="141">
                  <c:v>1270</c:v>
                </c:pt>
                <c:pt idx="142">
                  <c:v>1270</c:v>
                </c:pt>
                <c:pt idx="143">
                  <c:v>1270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805</c:v>
                </c:pt>
                <c:pt idx="153">
                  <c:v>805</c:v>
                </c:pt>
                <c:pt idx="154">
                  <c:v>1503</c:v>
                </c:pt>
                <c:pt idx="155">
                  <c:v>1503</c:v>
                </c:pt>
                <c:pt idx="156">
                  <c:v>1503</c:v>
                </c:pt>
                <c:pt idx="157">
                  <c:v>1503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830</c:v>
                </c:pt>
                <c:pt idx="167">
                  <c:v>830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825</c:v>
                </c:pt>
                <c:pt idx="181">
                  <c:v>825</c:v>
                </c:pt>
                <c:pt idx="182">
                  <c:v>1399</c:v>
                </c:pt>
                <c:pt idx="183">
                  <c:v>1399</c:v>
                </c:pt>
                <c:pt idx="184">
                  <c:v>1399</c:v>
                </c:pt>
                <c:pt idx="185">
                  <c:v>1399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1645</c:v>
                </c:pt>
                <c:pt idx="195">
                  <c:v>1645</c:v>
                </c:pt>
                <c:pt idx="196">
                  <c:v>1645</c:v>
                </c:pt>
                <c:pt idx="197">
                  <c:v>1645</c:v>
                </c:pt>
                <c:pt idx="198">
                  <c:v>1645</c:v>
                </c:pt>
                <c:pt idx="199">
                  <c:v>1645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830</c:v>
                </c:pt>
                <c:pt idx="209">
                  <c:v>830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815</c:v>
                </c:pt>
                <c:pt idx="223">
                  <c:v>815</c:v>
                </c:pt>
                <c:pt idx="224">
                  <c:v>1371</c:v>
                </c:pt>
                <c:pt idx="225">
                  <c:v>1371</c:v>
                </c:pt>
                <c:pt idx="226">
                  <c:v>1371</c:v>
                </c:pt>
                <c:pt idx="227">
                  <c:v>1371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770</c:v>
                </c:pt>
                <c:pt idx="237">
                  <c:v>770</c:v>
                </c:pt>
                <c:pt idx="238">
                  <c:v>1415</c:v>
                </c:pt>
                <c:pt idx="239">
                  <c:v>1415</c:v>
                </c:pt>
                <c:pt idx="240">
                  <c:v>1415</c:v>
                </c:pt>
                <c:pt idx="241">
                  <c:v>1415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625</c:v>
                </c:pt>
                <c:pt idx="253">
                  <c:v>625</c:v>
                </c:pt>
                <c:pt idx="254">
                  <c:v>809</c:v>
                </c:pt>
                <c:pt idx="255">
                  <c:v>809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940</c:v>
                </c:pt>
                <c:pt idx="265">
                  <c:v>940</c:v>
                </c:pt>
                <c:pt idx="266">
                  <c:v>1592</c:v>
                </c:pt>
                <c:pt idx="267">
                  <c:v>1592</c:v>
                </c:pt>
                <c:pt idx="268">
                  <c:v>1592</c:v>
                </c:pt>
                <c:pt idx="269">
                  <c:v>1592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825</c:v>
                </c:pt>
                <c:pt idx="279">
                  <c:v>825</c:v>
                </c:pt>
                <c:pt idx="280">
                  <c:v>1345</c:v>
                </c:pt>
                <c:pt idx="281">
                  <c:v>1345</c:v>
                </c:pt>
                <c:pt idx="282">
                  <c:v>1345</c:v>
                </c:pt>
                <c:pt idx="283">
                  <c:v>1345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780</c:v>
                </c:pt>
                <c:pt idx="293">
                  <c:v>780</c:v>
                </c:pt>
                <c:pt idx="294">
                  <c:v>1478</c:v>
                </c:pt>
                <c:pt idx="295">
                  <c:v>1478</c:v>
                </c:pt>
                <c:pt idx="296">
                  <c:v>1478</c:v>
                </c:pt>
                <c:pt idx="297">
                  <c:v>1478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1715</c:v>
                </c:pt>
                <c:pt idx="307">
                  <c:v>1715</c:v>
                </c:pt>
                <c:pt idx="308">
                  <c:v>1715</c:v>
                </c:pt>
                <c:pt idx="309">
                  <c:v>1715</c:v>
                </c:pt>
                <c:pt idx="310">
                  <c:v>1715</c:v>
                </c:pt>
                <c:pt idx="311">
                  <c:v>1715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815</c:v>
                </c:pt>
                <c:pt idx="321">
                  <c:v>815</c:v>
                </c:pt>
                <c:pt idx="322">
                  <c:v>815</c:v>
                </c:pt>
                <c:pt idx="323">
                  <c:v>815</c:v>
                </c:pt>
                <c:pt idx="324">
                  <c:v>1215</c:v>
                </c:pt>
                <c:pt idx="325">
                  <c:v>1215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855</c:v>
                </c:pt>
                <c:pt idx="335">
                  <c:v>855</c:v>
                </c:pt>
                <c:pt idx="336">
                  <c:v>1343</c:v>
                </c:pt>
                <c:pt idx="337">
                  <c:v>1343</c:v>
                </c:pt>
                <c:pt idx="338">
                  <c:v>1343</c:v>
                </c:pt>
                <c:pt idx="339">
                  <c:v>1343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1652</c:v>
                </c:pt>
                <c:pt idx="349">
                  <c:v>1652</c:v>
                </c:pt>
                <c:pt idx="350">
                  <c:v>1652</c:v>
                </c:pt>
                <c:pt idx="351">
                  <c:v>1652</c:v>
                </c:pt>
                <c:pt idx="352">
                  <c:v>1652</c:v>
                </c:pt>
                <c:pt idx="353">
                  <c:v>1652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1637</c:v>
                </c:pt>
                <c:pt idx="363">
                  <c:v>1637</c:v>
                </c:pt>
                <c:pt idx="364">
                  <c:v>1637</c:v>
                </c:pt>
                <c:pt idx="365">
                  <c:v>1637</c:v>
                </c:pt>
                <c:pt idx="366">
                  <c:v>1637</c:v>
                </c:pt>
                <c:pt idx="367">
                  <c:v>1637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910</c:v>
                </c:pt>
                <c:pt idx="377">
                  <c:v>910</c:v>
                </c:pt>
                <c:pt idx="378">
                  <c:v>1590</c:v>
                </c:pt>
                <c:pt idx="379">
                  <c:v>1590</c:v>
                </c:pt>
                <c:pt idx="380">
                  <c:v>1590</c:v>
                </c:pt>
                <c:pt idx="381">
                  <c:v>1590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905</c:v>
                </c:pt>
                <c:pt idx="391">
                  <c:v>905</c:v>
                </c:pt>
                <c:pt idx="392">
                  <c:v>1399</c:v>
                </c:pt>
                <c:pt idx="393">
                  <c:v>1399</c:v>
                </c:pt>
                <c:pt idx="394">
                  <c:v>1399</c:v>
                </c:pt>
                <c:pt idx="395">
                  <c:v>1399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1620</c:v>
                </c:pt>
                <c:pt idx="405">
                  <c:v>1620</c:v>
                </c:pt>
                <c:pt idx="406">
                  <c:v>1620</c:v>
                </c:pt>
                <c:pt idx="407">
                  <c:v>1620</c:v>
                </c:pt>
                <c:pt idx="408">
                  <c:v>1620</c:v>
                </c:pt>
                <c:pt idx="409">
                  <c:v>1620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880</c:v>
                </c:pt>
                <c:pt idx="419">
                  <c:v>880</c:v>
                </c:pt>
                <c:pt idx="420">
                  <c:v>1578</c:v>
                </c:pt>
                <c:pt idx="421">
                  <c:v>1578</c:v>
                </c:pt>
                <c:pt idx="422">
                  <c:v>1578</c:v>
                </c:pt>
                <c:pt idx="423">
                  <c:v>1578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1650</c:v>
                </c:pt>
                <c:pt idx="433">
                  <c:v>1650</c:v>
                </c:pt>
                <c:pt idx="434">
                  <c:v>1650</c:v>
                </c:pt>
                <c:pt idx="435">
                  <c:v>1650</c:v>
                </c:pt>
                <c:pt idx="436">
                  <c:v>1650</c:v>
                </c:pt>
                <c:pt idx="437">
                  <c:v>1650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800</c:v>
                </c:pt>
                <c:pt idx="447">
                  <c:v>800</c:v>
                </c:pt>
                <c:pt idx="448">
                  <c:v>1326</c:v>
                </c:pt>
                <c:pt idx="449">
                  <c:v>1326</c:v>
                </c:pt>
                <c:pt idx="450">
                  <c:v>1326</c:v>
                </c:pt>
                <c:pt idx="451">
                  <c:v>1326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845</c:v>
                </c:pt>
                <c:pt idx="461">
                  <c:v>845</c:v>
                </c:pt>
                <c:pt idx="462">
                  <c:v>1427</c:v>
                </c:pt>
                <c:pt idx="463">
                  <c:v>1427</c:v>
                </c:pt>
                <c:pt idx="464">
                  <c:v>1427</c:v>
                </c:pt>
                <c:pt idx="465">
                  <c:v>1427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845</c:v>
                </c:pt>
                <c:pt idx="475">
                  <c:v>845</c:v>
                </c:pt>
                <c:pt idx="476">
                  <c:v>1505</c:v>
                </c:pt>
                <c:pt idx="477">
                  <c:v>1505</c:v>
                </c:pt>
                <c:pt idx="478">
                  <c:v>1505</c:v>
                </c:pt>
                <c:pt idx="479">
                  <c:v>1505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1598</c:v>
                </c:pt>
                <c:pt idx="489">
                  <c:v>1598</c:v>
                </c:pt>
                <c:pt idx="490">
                  <c:v>1598</c:v>
                </c:pt>
                <c:pt idx="491">
                  <c:v>1598</c:v>
                </c:pt>
                <c:pt idx="492">
                  <c:v>1598</c:v>
                </c:pt>
                <c:pt idx="493">
                  <c:v>1598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855</c:v>
                </c:pt>
                <c:pt idx="503">
                  <c:v>855</c:v>
                </c:pt>
                <c:pt idx="504">
                  <c:v>1463</c:v>
                </c:pt>
                <c:pt idx="505">
                  <c:v>1463</c:v>
                </c:pt>
                <c:pt idx="506">
                  <c:v>1463</c:v>
                </c:pt>
                <c:pt idx="507">
                  <c:v>1463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815</c:v>
                </c:pt>
                <c:pt idx="517">
                  <c:v>815</c:v>
                </c:pt>
                <c:pt idx="518">
                  <c:v>1441</c:v>
                </c:pt>
                <c:pt idx="519">
                  <c:v>1441</c:v>
                </c:pt>
                <c:pt idx="520">
                  <c:v>1441</c:v>
                </c:pt>
                <c:pt idx="521">
                  <c:v>1441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825</c:v>
                </c:pt>
                <c:pt idx="531">
                  <c:v>825</c:v>
                </c:pt>
                <c:pt idx="532">
                  <c:v>1429</c:v>
                </c:pt>
                <c:pt idx="533">
                  <c:v>1429</c:v>
                </c:pt>
                <c:pt idx="534">
                  <c:v>1429</c:v>
                </c:pt>
                <c:pt idx="535">
                  <c:v>1429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825</c:v>
                </c:pt>
                <c:pt idx="545">
                  <c:v>825</c:v>
                </c:pt>
                <c:pt idx="546">
                  <c:v>1385</c:v>
                </c:pt>
                <c:pt idx="547">
                  <c:v>1385</c:v>
                </c:pt>
                <c:pt idx="548">
                  <c:v>1385</c:v>
                </c:pt>
                <c:pt idx="549">
                  <c:v>1385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1672</c:v>
                </c:pt>
                <c:pt idx="559">
                  <c:v>1672</c:v>
                </c:pt>
                <c:pt idx="560">
                  <c:v>1672</c:v>
                </c:pt>
                <c:pt idx="561">
                  <c:v>1672</c:v>
                </c:pt>
                <c:pt idx="562">
                  <c:v>1672</c:v>
                </c:pt>
                <c:pt idx="563">
                  <c:v>1672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890</c:v>
                </c:pt>
                <c:pt idx="573">
                  <c:v>890</c:v>
                </c:pt>
                <c:pt idx="574">
                  <c:v>890</c:v>
                </c:pt>
                <c:pt idx="575">
                  <c:v>890</c:v>
                </c:pt>
                <c:pt idx="576">
                  <c:v>1132</c:v>
                </c:pt>
                <c:pt idx="577">
                  <c:v>1132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830</c:v>
                </c:pt>
                <c:pt idx="587">
                  <c:v>830</c:v>
                </c:pt>
                <c:pt idx="588">
                  <c:v>1384</c:v>
                </c:pt>
                <c:pt idx="589">
                  <c:v>1384</c:v>
                </c:pt>
                <c:pt idx="590">
                  <c:v>1384</c:v>
                </c:pt>
                <c:pt idx="591">
                  <c:v>1384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865</c:v>
                </c:pt>
                <c:pt idx="601">
                  <c:v>865</c:v>
                </c:pt>
                <c:pt idx="602">
                  <c:v>1467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910</c:v>
                </c:pt>
                <c:pt idx="615">
                  <c:v>910</c:v>
                </c:pt>
                <c:pt idx="616">
                  <c:v>1594</c:v>
                </c:pt>
                <c:pt idx="617">
                  <c:v>1594</c:v>
                </c:pt>
                <c:pt idx="618">
                  <c:v>1594</c:v>
                </c:pt>
                <c:pt idx="619">
                  <c:v>1594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1706</c:v>
                </c:pt>
                <c:pt idx="629">
                  <c:v>1706</c:v>
                </c:pt>
                <c:pt idx="630">
                  <c:v>1706</c:v>
                </c:pt>
                <c:pt idx="631">
                  <c:v>1706</c:v>
                </c:pt>
                <c:pt idx="632">
                  <c:v>1706</c:v>
                </c:pt>
                <c:pt idx="633">
                  <c:v>1706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895</c:v>
                </c:pt>
                <c:pt idx="643">
                  <c:v>895</c:v>
                </c:pt>
                <c:pt idx="644">
                  <c:v>1527</c:v>
                </c:pt>
                <c:pt idx="645">
                  <c:v>1527</c:v>
                </c:pt>
                <c:pt idx="646">
                  <c:v>1527</c:v>
                </c:pt>
                <c:pt idx="647">
                  <c:v>1527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915</c:v>
                </c:pt>
                <c:pt idx="657">
                  <c:v>915</c:v>
                </c:pt>
                <c:pt idx="658">
                  <c:v>1563</c:v>
                </c:pt>
                <c:pt idx="659">
                  <c:v>1563</c:v>
                </c:pt>
                <c:pt idx="660">
                  <c:v>1563</c:v>
                </c:pt>
                <c:pt idx="661">
                  <c:v>1563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784</c:v>
                </c:pt>
                <c:pt idx="671">
                  <c:v>784</c:v>
                </c:pt>
                <c:pt idx="672">
                  <c:v>1489</c:v>
                </c:pt>
                <c:pt idx="673">
                  <c:v>1489</c:v>
                </c:pt>
                <c:pt idx="674">
                  <c:v>1489</c:v>
                </c:pt>
                <c:pt idx="675">
                  <c:v>1489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1055</c:v>
                </c:pt>
                <c:pt idx="683">
                  <c:v>1055</c:v>
                </c:pt>
                <c:pt idx="684">
                  <c:v>1821</c:v>
                </c:pt>
                <c:pt idx="685">
                  <c:v>1821</c:v>
                </c:pt>
                <c:pt idx="686">
                  <c:v>1821</c:v>
                </c:pt>
                <c:pt idx="687">
                  <c:v>1821</c:v>
                </c:pt>
                <c:pt idx="688">
                  <c:v>1821</c:v>
                </c:pt>
                <c:pt idx="689">
                  <c:v>1821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930</c:v>
                </c:pt>
                <c:pt idx="699">
                  <c:v>930</c:v>
                </c:pt>
                <c:pt idx="700">
                  <c:v>1578</c:v>
                </c:pt>
                <c:pt idx="701">
                  <c:v>1578</c:v>
                </c:pt>
                <c:pt idx="702">
                  <c:v>1578</c:v>
                </c:pt>
                <c:pt idx="703">
                  <c:v>1578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1626</c:v>
                </c:pt>
                <c:pt idx="713">
                  <c:v>1626</c:v>
                </c:pt>
                <c:pt idx="714">
                  <c:v>1626</c:v>
                </c:pt>
                <c:pt idx="715">
                  <c:v>1626</c:v>
                </c:pt>
                <c:pt idx="716">
                  <c:v>1626</c:v>
                </c:pt>
                <c:pt idx="717">
                  <c:v>1626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940</c:v>
                </c:pt>
                <c:pt idx="727">
                  <c:v>940</c:v>
                </c:pt>
                <c:pt idx="728">
                  <c:v>1570</c:v>
                </c:pt>
                <c:pt idx="729">
                  <c:v>1570</c:v>
                </c:pt>
                <c:pt idx="730">
                  <c:v>1570</c:v>
                </c:pt>
                <c:pt idx="731">
                  <c:v>1570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D83-818D-747F717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7696"/>
        <c:axId val="161039872"/>
      </c:scatterChart>
      <c:valAx>
        <c:axId val="1610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[SCD]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m\.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9872"/>
        <c:crosses val="autoZero"/>
        <c:crossBetween val="midCat"/>
      </c:valAx>
      <c:valAx>
        <c:axId val="161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634.20206350984108</c:v>
                </c:pt>
                <c:pt idx="1">
                  <c:v>1104.6018787473422</c:v>
                </c:pt>
                <c:pt idx="2">
                  <c:v>1893.3809113605046</c:v>
                </c:pt>
                <c:pt idx="3">
                  <c:v>3158.318279999999</c:v>
                </c:pt>
                <c:pt idx="4">
                  <c:v>5064.5612253830614</c:v>
                </c:pt>
                <c:pt idx="5">
                  <c:v>8071.1759554653108</c:v>
                </c:pt>
                <c:pt idx="6">
                  <c:v>9600.8199650867336</c:v>
                </c:pt>
                <c:pt idx="7">
                  <c:v>11965.02881621863</c:v>
                </c:pt>
                <c:pt idx="8">
                  <c:v>14559.281187404627</c:v>
                </c:pt>
                <c:pt idx="9">
                  <c:v>17978.4266237593</c:v>
                </c:pt>
                <c:pt idx="10">
                  <c:v>27361.335150166247</c:v>
                </c:pt>
                <c:pt idx="11">
                  <c:v>54937.332101962376</c:v>
                </c:pt>
                <c:pt idx="12">
                  <c:v>73257.115004577165</c:v>
                </c:pt>
                <c:pt idx="13">
                  <c:v>73257.115004577165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253.32811125850571</c:v>
                </c:pt>
                <c:pt idx="1">
                  <c:v>441.19621504747056</c:v>
                </c:pt>
                <c:pt idx="2">
                  <c:v>755.94448909777088</c:v>
                </c:pt>
                <c:pt idx="3">
                  <c:v>1257.9311759999994</c:v>
                </c:pt>
                <c:pt idx="4">
                  <c:v>1986.4586236158621</c:v>
                </c:pt>
                <c:pt idx="5">
                  <c:v>2858.2441152469346</c:v>
                </c:pt>
                <c:pt idx="6">
                  <c:v>3103.4758235588229</c:v>
                </c:pt>
                <c:pt idx="7">
                  <c:v>3316.2901351851169</c:v>
                </c:pt>
                <c:pt idx="8">
                  <c:v>3438.1032419665548</c:v>
                </c:pt>
                <c:pt idx="9">
                  <c:v>3523.6355647415926</c:v>
                </c:pt>
                <c:pt idx="10">
                  <c:v>3613.7947483602084</c:v>
                </c:pt>
                <c:pt idx="11">
                  <c:v>3655.4960703972893</c:v>
                </c:pt>
                <c:pt idx="12">
                  <c:v>3657.6462687658395</c:v>
                </c:pt>
                <c:pt idx="13">
                  <c:v>3657.6462687658395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81F-95F7-7804C043D9D9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634.20206350984108</c:v>
                </c:pt>
                <c:pt idx="1">
                  <c:v>1104.6018787473422</c:v>
                </c:pt>
                <c:pt idx="2">
                  <c:v>1893.3809113605046</c:v>
                </c:pt>
                <c:pt idx="3">
                  <c:v>3158.318279999999</c:v>
                </c:pt>
                <c:pt idx="4">
                  <c:v>5064.5612253830614</c:v>
                </c:pt>
                <c:pt idx="5">
                  <c:v>8071.1759554653108</c:v>
                </c:pt>
                <c:pt idx="6">
                  <c:v>9600.8199650867336</c:v>
                </c:pt>
                <c:pt idx="7">
                  <c:v>11965.02881621863</c:v>
                </c:pt>
                <c:pt idx="8">
                  <c:v>14559.281187404627</c:v>
                </c:pt>
                <c:pt idx="9">
                  <c:v>17978.4266237593</c:v>
                </c:pt>
                <c:pt idx="10">
                  <c:v>27361.335150166247</c:v>
                </c:pt>
                <c:pt idx="11">
                  <c:v>54937.332101962376</c:v>
                </c:pt>
                <c:pt idx="12">
                  <c:v>73257.115004577165</c:v>
                </c:pt>
                <c:pt idx="13">
                  <c:v>73257.115004577165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2.4071944705319206</c:v>
                </c:pt>
                <c:pt idx="1">
                  <c:v>2.4073658768557986</c:v>
                </c:pt>
                <c:pt idx="2">
                  <c:v>2.4083696817325451</c:v>
                </c:pt>
                <c:pt idx="3">
                  <c:v>2.4144378944941578</c:v>
                </c:pt>
                <c:pt idx="4">
                  <c:v>2.4532564389141598</c:v>
                </c:pt>
                <c:pt idx="5">
                  <c:v>2.7275368361427783</c:v>
                </c:pt>
                <c:pt idx="6">
                  <c:v>2.9972837513747543</c:v>
                </c:pt>
                <c:pt idx="7">
                  <c:v>3.5116696445379469</c:v>
                </c:pt>
                <c:pt idx="8">
                  <c:v>4.1383977829311842</c:v>
                </c:pt>
                <c:pt idx="9">
                  <c:v>5.005951481814269</c:v>
                </c:pt>
                <c:pt idx="10">
                  <c:v>7.4750720466862832</c:v>
                </c:pt>
                <c:pt idx="11">
                  <c:v>14.932407733217987</c:v>
                </c:pt>
                <c:pt idx="12">
                  <c:v>19.932199097767537</c:v>
                </c:pt>
                <c:pt idx="13">
                  <c:v>19.932199097767537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0-481F-95F7-7804C043D9D9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634.20206350984108</c:v>
                </c:pt>
                <c:pt idx="1">
                  <c:v>1104.6018787473422</c:v>
                </c:pt>
                <c:pt idx="2">
                  <c:v>1893.3809113605046</c:v>
                </c:pt>
                <c:pt idx="3">
                  <c:v>3158.318279999999</c:v>
                </c:pt>
                <c:pt idx="4">
                  <c:v>5064.5612253830614</c:v>
                </c:pt>
                <c:pt idx="5">
                  <c:v>8071.1759554653108</c:v>
                </c:pt>
                <c:pt idx="6">
                  <c:v>9600.8199650867336</c:v>
                </c:pt>
                <c:pt idx="7">
                  <c:v>11965.02881621863</c:v>
                </c:pt>
                <c:pt idx="8">
                  <c:v>14559.281187404627</c:v>
                </c:pt>
                <c:pt idx="9">
                  <c:v>17978.4266237593</c:v>
                </c:pt>
                <c:pt idx="10">
                  <c:v>27361.335150166247</c:v>
                </c:pt>
                <c:pt idx="11">
                  <c:v>54937.332101962376</c:v>
                </c:pt>
                <c:pt idx="12">
                  <c:v>73257.115004577165</c:v>
                </c:pt>
                <c:pt idx="13">
                  <c:v>73257.115004577165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2.5034808034497082</c:v>
                </c:pt>
                <c:pt idx="1">
                  <c:v>2.5036522097735863</c:v>
                </c:pt>
                <c:pt idx="2">
                  <c:v>2.5046560146503327</c:v>
                </c:pt>
                <c:pt idx="3">
                  <c:v>2.5107242274119455</c:v>
                </c:pt>
                <c:pt idx="4">
                  <c:v>2.5495427718319474</c:v>
                </c:pt>
                <c:pt idx="5">
                  <c:v>2.823823169060566</c:v>
                </c:pt>
                <c:pt idx="6">
                  <c:v>3.093570084292542</c:v>
                </c:pt>
                <c:pt idx="7">
                  <c:v>3.6079559774557346</c:v>
                </c:pt>
                <c:pt idx="8">
                  <c:v>4.2346841158489719</c:v>
                </c:pt>
                <c:pt idx="9">
                  <c:v>5.1022378147320566</c:v>
                </c:pt>
                <c:pt idx="10">
                  <c:v>7.5713583796040709</c:v>
                </c:pt>
                <c:pt idx="11">
                  <c:v>15.028694066135774</c:v>
                </c:pt>
                <c:pt idx="12">
                  <c:v>20.028485430685325</c:v>
                </c:pt>
                <c:pt idx="13">
                  <c:v>20.028485430685325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0-481F-95F7-7804C043D9D9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73258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288</c:v>
                </c:pt>
                <c:pt idx="1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0-481F-95F7-7804C043D9D9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526.28</c:v>
                </c:pt>
                <c:pt idx="1">
                  <c:v>526.28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208.49726775956285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0-481F-95F7-7804C043D9D9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CalcLOC!$B$30</c:f>
              <c:numCache>
                <c:formatCode>0.0</c:formatCode>
                <c:ptCount val="1"/>
                <c:pt idx="0">
                  <c:v>526.28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2.5241577774865678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0-481F-95F7-7804C043D9D9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CalcLOC!$B$31</c:f>
              <c:numCache>
                <c:formatCode>0.0</c:formatCode>
                <c:ptCount val="1"/>
                <c:pt idx="0">
                  <c:v>526.28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2.5576923076923075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0-481F-95F7-7804C043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4160"/>
        <c:axId val="161086464"/>
      </c:scatterChart>
      <c:valAx>
        <c:axId val="1610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464"/>
        <c:crosses val="autoZero"/>
        <c:crossBetween val="midCat"/>
      </c:valAx>
      <c:valAx>
        <c:axId val="161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[SCD]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105.5</c:v>
                </c:pt>
                <c:pt idx="2">
                  <c:v>211</c:v>
                </c:pt>
                <c:pt idx="3">
                  <c:v>316.5</c:v>
                </c:pt>
                <c:pt idx="4">
                  <c:v>422</c:v>
                </c:pt>
                <c:pt idx="5">
                  <c:v>527.5</c:v>
                </c:pt>
                <c:pt idx="6">
                  <c:v>633</c:v>
                </c:pt>
                <c:pt idx="7">
                  <c:v>738.5</c:v>
                </c:pt>
                <c:pt idx="8">
                  <c:v>844</c:v>
                </c:pt>
                <c:pt idx="9">
                  <c:v>949.5</c:v>
                </c:pt>
                <c:pt idx="10">
                  <c:v>1055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4754-8224-17B1C499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60576"/>
        <c:axId val="161162752"/>
      </c:barChart>
      <c:catAx>
        <c:axId val="1611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162752"/>
        <c:crosses val="autoZero"/>
        <c:auto val="1"/>
        <c:lblAlgn val="ctr"/>
        <c:lblOffset val="100"/>
        <c:noMultiLvlLbl val="0"/>
      </c:catAx>
      <c:valAx>
        <c:axId val="16116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116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4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3.8461538461538464E-2</c:v>
                </c:pt>
                <c:pt idx="4">
                  <c:v>0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0.57692307692307687</c:v>
                </c:pt>
                <c:pt idx="9">
                  <c:v>0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692-AC34-34DD391B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83232"/>
        <c:axId val="161185152"/>
      </c:barChart>
      <c:catAx>
        <c:axId val="1611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(SCD)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61185152"/>
        <c:crosses val="autoZero"/>
        <c:auto val="1"/>
        <c:lblAlgn val="ctr"/>
        <c:lblOffset val="100"/>
        <c:noMultiLvlLbl val="0"/>
      </c:catAx>
      <c:valAx>
        <c:axId val="1611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118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t-EE" sz="800">
                <a:latin typeface="Times New Roman" panose="02020603050405020304" pitchFamily="18" charset="0"/>
                <a:cs typeface="Times New Roman" panose="02020603050405020304" pitchFamily="18" charset="0"/>
              </a:rPr>
              <a:t>Schedule Reliability Operating Curve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Schedule reliability</c:v>
          </c:tx>
          <c:marker>
            <c:symbol val="none"/>
          </c:marker>
          <c:xVal>
            <c:numRef>
              <c:f>calcSROC!$G$5:$G$37</c:f>
              <c:numCache>
                <c:formatCode>0.00</c:formatCode>
                <c:ptCount val="33"/>
                <c:pt idx="0">
                  <c:v>17978.4266237593</c:v>
                </c:pt>
                <c:pt idx="1">
                  <c:v>27361.335150166247</c:v>
                </c:pt>
                <c:pt idx="2">
                  <c:v>36587.007076787944</c:v>
                </c:pt>
                <c:pt idx="3">
                  <c:v>45769.912725898008</c:v>
                </c:pt>
                <c:pt idx="4">
                  <c:v>54937.332101962376</c:v>
                </c:pt>
                <c:pt idx="5">
                  <c:v>64098.508225468016</c:v>
                </c:pt>
                <c:pt idx="6">
                  <c:v>73257.115004577165</c:v>
                </c:pt>
                <c:pt idx="7">
                  <c:v>82414.720634758327</c:v>
                </c:pt>
                <c:pt idx="8">
                  <c:v>91571.995817790739</c:v>
                </c:pt>
                <c:pt idx="9">
                  <c:v>100729.19999999998</c:v>
                </c:pt>
                <c:pt idx="10">
                  <c:v>109886.39690388324</c:v>
                </c:pt>
                <c:pt idx="11">
                  <c:v>119043.55668724424</c:v>
                </c:pt>
                <c:pt idx="12">
                  <c:v>128200.60661422412</c:v>
                </c:pt>
                <c:pt idx="13">
                  <c:v>137357.45687995828</c:v>
                </c:pt>
                <c:pt idx="14">
                  <c:v>146514.01388721325</c:v>
                </c:pt>
                <c:pt idx="15">
                  <c:v>155670.18697254619</c:v>
                </c:pt>
                <c:pt idx="16">
                  <c:v>164825.89163682135</c:v>
                </c:pt>
                <c:pt idx="17">
                  <c:v>173981.05089026023</c:v>
                </c:pt>
                <c:pt idx="18">
                  <c:v>183135.59558332854</c:v>
                </c:pt>
                <c:pt idx="19">
                  <c:v>192289.46420392478</c:v>
                </c:pt>
                <c:pt idx="20">
                  <c:v>201442.60240883872</c:v>
                </c:pt>
                <c:pt idx="21">
                  <c:v>210594.96243935614</c:v>
                </c:pt>
                <c:pt idx="22">
                  <c:v>219746.50250415393</c:v>
                </c:pt>
                <c:pt idx="23">
                  <c:v>228897.18617448682</c:v>
                </c:pt>
                <c:pt idx="24">
                  <c:v>238046.98181474512</c:v>
                </c:pt>
                <c:pt idx="25">
                  <c:v>247195.86205887937</c:v>
                </c:pt>
                <c:pt idx="26">
                  <c:v>256343.8033360469</c:v>
                </c:pt>
                <c:pt idx="27">
                  <c:v>265490.78544487985</c:v>
                </c:pt>
                <c:pt idx="28">
                  <c:v>274636.79117369733</c:v>
                </c:pt>
                <c:pt idx="29">
                  <c:v>283781.80596300121</c:v>
                </c:pt>
                <c:pt idx="30">
                  <c:v>292925.81760624802</c:v>
                </c:pt>
                <c:pt idx="31">
                  <c:v>302068.81598490104</c:v>
                </c:pt>
                <c:pt idx="32">
                  <c:v>311210.79283396585</c:v>
                </c:pt>
              </c:numCache>
            </c:numRef>
          </c:xVal>
          <c:yVal>
            <c:numRef>
              <c:f>calcSROC!$Q$5:$Q$37</c:f>
              <c:numCache>
                <c:formatCode>0.000</c:formatCode>
                <c:ptCount val="33"/>
                <c:pt idx="0">
                  <c:v>0.53353235303498581</c:v>
                </c:pt>
                <c:pt idx="1">
                  <c:v>6.4246928002619687E-10</c:v>
                </c:pt>
                <c:pt idx="2">
                  <c:v>1.8989617185851802E-26</c:v>
                </c:pt>
                <c:pt idx="3">
                  <c:v>8.5547624756014549E-51</c:v>
                </c:pt>
                <c:pt idx="4">
                  <c:v>4.81145022599882E-83</c:v>
                </c:pt>
                <c:pt idx="5">
                  <c:v>3.1046548994806914E-123</c:v>
                </c:pt>
                <c:pt idx="6">
                  <c:v>2.2408266602013742E-171</c:v>
                </c:pt>
                <c:pt idx="7">
                  <c:v>1.8164526024812461E-227</c:v>
                </c:pt>
                <c:pt idx="8">
                  <c:v>1.6787625438243742E-291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3-4213-812F-8D18B5E160AA}"/>
            </c:ext>
          </c:extLst>
        </c:ser>
        <c:ser>
          <c:idx val="1"/>
          <c:order val="1"/>
          <c:tx>
            <c:v>Mean WIP</c:v>
          </c:tx>
          <c:marker>
            <c:symbol val="none"/>
          </c:marker>
          <c:xVal>
            <c:numRef>
              <c:f>calcSROC!$E$45:$E$46</c:f>
            </c:numRef>
          </c:xVal>
          <c:yVal>
            <c:numRef>
              <c:f>calcSROC!$F$45:$F$46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3-4213-812F-8D18B5E1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1520"/>
        <c:axId val="161213440"/>
      </c:scatterChart>
      <c:valAx>
        <c:axId val="1612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t-EE" sz="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WIP  [hrs]</a:t>
                </a:r>
                <a:endParaRPr lang="et-EE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61213440"/>
        <c:crosses val="autoZero"/>
        <c:crossBetween val="midCat"/>
      </c:valAx>
      <c:valAx>
        <c:axId val="161213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t-EE" sz="8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Schedule Reliability [%]</a:t>
                </a:r>
                <a:endParaRPr lang="et-EE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16121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67735912169263E-2"/>
          <c:y val="4.1174825442117459E-2"/>
          <c:w val="0.74582738922340586"/>
          <c:h val="0.87993571062066489"/>
        </c:manualLayout>
      </c:layout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634.20206350984108</c:v>
                </c:pt>
                <c:pt idx="1">
                  <c:v>1104.6018787473422</c:v>
                </c:pt>
                <c:pt idx="2">
                  <c:v>1893.3809113605046</c:v>
                </c:pt>
                <c:pt idx="3">
                  <c:v>3158.318279999999</c:v>
                </c:pt>
                <c:pt idx="4">
                  <c:v>5064.5612253830614</c:v>
                </c:pt>
                <c:pt idx="5">
                  <c:v>8071.1759554653108</c:v>
                </c:pt>
                <c:pt idx="6">
                  <c:v>9600.8199650867336</c:v>
                </c:pt>
                <c:pt idx="7">
                  <c:v>11965.02881621863</c:v>
                </c:pt>
                <c:pt idx="8">
                  <c:v>14559.281187404627</c:v>
                </c:pt>
                <c:pt idx="9">
                  <c:v>17978.4266237593</c:v>
                </c:pt>
                <c:pt idx="10">
                  <c:v>27361.335150166247</c:v>
                </c:pt>
                <c:pt idx="11">
                  <c:v>54937.332101962376</c:v>
                </c:pt>
                <c:pt idx="12">
                  <c:v>73257.115004577165</c:v>
                </c:pt>
                <c:pt idx="13">
                  <c:v>73257.115004577165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253.32811125850571</c:v>
                </c:pt>
                <c:pt idx="1">
                  <c:v>441.19621504747056</c:v>
                </c:pt>
                <c:pt idx="2">
                  <c:v>755.94448909777088</c:v>
                </c:pt>
                <c:pt idx="3">
                  <c:v>1257.9311759999994</c:v>
                </c:pt>
                <c:pt idx="4">
                  <c:v>1986.4586236158621</c:v>
                </c:pt>
                <c:pt idx="5">
                  <c:v>2858.2441152469346</c:v>
                </c:pt>
                <c:pt idx="6">
                  <c:v>3103.4758235588229</c:v>
                </c:pt>
                <c:pt idx="7">
                  <c:v>3316.2901351851169</c:v>
                </c:pt>
                <c:pt idx="8">
                  <c:v>3438.1032419665548</c:v>
                </c:pt>
                <c:pt idx="9">
                  <c:v>3523.6355647415926</c:v>
                </c:pt>
                <c:pt idx="10">
                  <c:v>3613.7947483602084</c:v>
                </c:pt>
                <c:pt idx="11">
                  <c:v>3655.4960703972893</c:v>
                </c:pt>
                <c:pt idx="12">
                  <c:v>3657.6462687658395</c:v>
                </c:pt>
                <c:pt idx="13">
                  <c:v>3657.6462687658395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34A-A638-DFC75F358135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634.20206350984108</c:v>
                </c:pt>
                <c:pt idx="1">
                  <c:v>1104.6018787473422</c:v>
                </c:pt>
                <c:pt idx="2">
                  <c:v>1893.3809113605046</c:v>
                </c:pt>
                <c:pt idx="3">
                  <c:v>3158.318279999999</c:v>
                </c:pt>
                <c:pt idx="4">
                  <c:v>5064.5612253830614</c:v>
                </c:pt>
                <c:pt idx="5">
                  <c:v>8071.1759554653108</c:v>
                </c:pt>
                <c:pt idx="6">
                  <c:v>9600.8199650867336</c:v>
                </c:pt>
                <c:pt idx="7">
                  <c:v>11965.02881621863</c:v>
                </c:pt>
                <c:pt idx="8">
                  <c:v>14559.281187404627</c:v>
                </c:pt>
                <c:pt idx="9">
                  <c:v>17978.4266237593</c:v>
                </c:pt>
                <c:pt idx="10">
                  <c:v>27361.335150166247</c:v>
                </c:pt>
                <c:pt idx="11">
                  <c:v>54937.332101962376</c:v>
                </c:pt>
                <c:pt idx="12">
                  <c:v>73257.115004577165</c:v>
                </c:pt>
                <c:pt idx="13">
                  <c:v>73257.115004577165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2.4071944705319206</c:v>
                </c:pt>
                <c:pt idx="1">
                  <c:v>2.4073658768557986</c:v>
                </c:pt>
                <c:pt idx="2">
                  <c:v>2.4083696817325451</c:v>
                </c:pt>
                <c:pt idx="3">
                  <c:v>2.4144378944941578</c:v>
                </c:pt>
                <c:pt idx="4">
                  <c:v>2.4532564389141598</c:v>
                </c:pt>
                <c:pt idx="5">
                  <c:v>2.7275368361427783</c:v>
                </c:pt>
                <c:pt idx="6">
                  <c:v>2.9972837513747543</c:v>
                </c:pt>
                <c:pt idx="7">
                  <c:v>3.5116696445379469</c:v>
                </c:pt>
                <c:pt idx="8">
                  <c:v>4.1383977829311842</c:v>
                </c:pt>
                <c:pt idx="9">
                  <c:v>5.005951481814269</c:v>
                </c:pt>
                <c:pt idx="10">
                  <c:v>7.4750720466862832</c:v>
                </c:pt>
                <c:pt idx="11">
                  <c:v>14.932407733217987</c:v>
                </c:pt>
                <c:pt idx="12">
                  <c:v>19.932199097767537</c:v>
                </c:pt>
                <c:pt idx="13">
                  <c:v>19.932199097767537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6-434A-A638-DFC75F358135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634.20206350984108</c:v>
                </c:pt>
                <c:pt idx="1">
                  <c:v>1104.6018787473422</c:v>
                </c:pt>
                <c:pt idx="2">
                  <c:v>1893.3809113605046</c:v>
                </c:pt>
                <c:pt idx="3">
                  <c:v>3158.318279999999</c:v>
                </c:pt>
                <c:pt idx="4">
                  <c:v>5064.5612253830614</c:v>
                </c:pt>
                <c:pt idx="5">
                  <c:v>8071.1759554653108</c:v>
                </c:pt>
                <c:pt idx="6">
                  <c:v>9600.8199650867336</c:v>
                </c:pt>
                <c:pt idx="7">
                  <c:v>11965.02881621863</c:v>
                </c:pt>
                <c:pt idx="8">
                  <c:v>14559.281187404627</c:v>
                </c:pt>
                <c:pt idx="9">
                  <c:v>17978.4266237593</c:v>
                </c:pt>
                <c:pt idx="10">
                  <c:v>27361.335150166247</c:v>
                </c:pt>
                <c:pt idx="11">
                  <c:v>54937.332101962376</c:v>
                </c:pt>
                <c:pt idx="12">
                  <c:v>73257.115004577165</c:v>
                </c:pt>
                <c:pt idx="13">
                  <c:v>73257.115004577165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2.5034808034497082</c:v>
                </c:pt>
                <c:pt idx="1">
                  <c:v>2.5036522097735863</c:v>
                </c:pt>
                <c:pt idx="2">
                  <c:v>2.5046560146503327</c:v>
                </c:pt>
                <c:pt idx="3">
                  <c:v>2.5107242274119455</c:v>
                </c:pt>
                <c:pt idx="4">
                  <c:v>2.5495427718319474</c:v>
                </c:pt>
                <c:pt idx="5">
                  <c:v>2.823823169060566</c:v>
                </c:pt>
                <c:pt idx="6">
                  <c:v>3.093570084292542</c:v>
                </c:pt>
                <c:pt idx="7">
                  <c:v>3.6079559774557346</c:v>
                </c:pt>
                <c:pt idx="8">
                  <c:v>4.2346841158489719</c:v>
                </c:pt>
                <c:pt idx="9">
                  <c:v>5.1022378147320566</c:v>
                </c:pt>
                <c:pt idx="10">
                  <c:v>7.5713583796040709</c:v>
                </c:pt>
                <c:pt idx="11">
                  <c:v>15.028694066135774</c:v>
                </c:pt>
                <c:pt idx="12">
                  <c:v>20.028485430685325</c:v>
                </c:pt>
                <c:pt idx="13">
                  <c:v>20.028485430685325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6-434A-A638-DFC75F358135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73258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288</c:v>
                </c:pt>
                <c:pt idx="1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6-434A-A638-DFC75F358135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526.28</c:v>
                </c:pt>
                <c:pt idx="1">
                  <c:v>526.28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208.49726775956285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6-434A-A638-DFC75F358135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CalcLOC!$B$30</c:f>
              <c:numCache>
                <c:formatCode>0.0</c:formatCode>
                <c:ptCount val="1"/>
                <c:pt idx="0">
                  <c:v>526.28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2.5241577774865678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6-434A-A638-DFC75F358135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CalcLOC!$B$31</c:f>
              <c:numCache>
                <c:formatCode>0.0</c:formatCode>
                <c:ptCount val="1"/>
                <c:pt idx="0">
                  <c:v>526.28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2.5576923076923075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6-434A-A638-DFC75F3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2352"/>
        <c:axId val="164058624"/>
      </c:scatterChart>
      <c:valAx>
        <c:axId val="164052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8624"/>
        <c:crosses val="autoZero"/>
        <c:crossBetween val="midCat"/>
      </c:valAx>
      <c:valAx>
        <c:axId val="164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[SCD]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105.5</c:v>
                </c:pt>
                <c:pt idx="2">
                  <c:v>211</c:v>
                </c:pt>
                <c:pt idx="3">
                  <c:v>316.5</c:v>
                </c:pt>
                <c:pt idx="4">
                  <c:v>422</c:v>
                </c:pt>
                <c:pt idx="5">
                  <c:v>527.5</c:v>
                </c:pt>
                <c:pt idx="6">
                  <c:v>633</c:v>
                </c:pt>
                <c:pt idx="7">
                  <c:v>738.5</c:v>
                </c:pt>
                <c:pt idx="8">
                  <c:v>844</c:v>
                </c:pt>
                <c:pt idx="9">
                  <c:v>949.5</c:v>
                </c:pt>
                <c:pt idx="10">
                  <c:v>1055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DE4-B571-8B25FC00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70912"/>
        <c:axId val="171272832"/>
      </c:barChart>
      <c:catAx>
        <c:axId val="171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272832"/>
        <c:crosses val="autoZero"/>
        <c:auto val="1"/>
        <c:lblAlgn val="ctr"/>
        <c:lblOffset val="100"/>
        <c:noMultiLvlLbl val="0"/>
      </c:catAx>
      <c:valAx>
        <c:axId val="1712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27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4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3.8461538461538464E-2</c:v>
                </c:pt>
                <c:pt idx="4">
                  <c:v>0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0.57692307692307687</c:v>
                </c:pt>
                <c:pt idx="9">
                  <c:v>0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5BF-92FA-E08A4EBB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008"/>
        <c:axId val="172299008"/>
      </c:barChart>
      <c:catAx>
        <c:axId val="172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(SCD)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299008"/>
        <c:crosses val="autoZero"/>
        <c:auto val="1"/>
        <c:lblAlgn val="ctr"/>
        <c:lblOffset val="100"/>
        <c:noMultiLvlLbl val="0"/>
      </c:catAx>
      <c:valAx>
        <c:axId val="1722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2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19049</xdr:rowOff>
    </xdr:from>
    <xdr:to>
      <xdr:col>9</xdr:col>
      <xdr:colOff>603628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18208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9526</xdr:rowOff>
    </xdr:from>
    <xdr:to>
      <xdr:col>6</xdr:col>
      <xdr:colOff>546445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0</xdr:row>
      <xdr:rowOff>1</xdr:rowOff>
    </xdr:from>
    <xdr:to>
      <xdr:col>9</xdr:col>
      <xdr:colOff>2066925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1</xdr:rowOff>
    </xdr:from>
    <xdr:to>
      <xdr:col>10</xdr:col>
      <xdr:colOff>28575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0" y="6353174"/>
    <xdr:ext cx="4371975" cy="2781301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15</xdr:col>
      <xdr:colOff>1</xdr:colOff>
      <xdr:row>21</xdr:row>
      <xdr:rowOff>158749</xdr:rowOff>
    </xdr:from>
    <xdr:to>
      <xdr:col>16</xdr:col>
      <xdr:colOff>465667</xdr:colOff>
      <xdr:row>23</xdr:row>
      <xdr:rowOff>95250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2774084" y="4307416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19</xdr:row>
      <xdr:rowOff>148167</xdr:rowOff>
    </xdr:from>
    <xdr:to>
      <xdr:col>16</xdr:col>
      <xdr:colOff>465666</xdr:colOff>
      <xdr:row>21</xdr:row>
      <xdr:rowOff>84667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774083" y="3894667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21168</xdr:colOff>
      <xdr:row>15</xdr:row>
      <xdr:rowOff>148166</xdr:rowOff>
    </xdr:from>
    <xdr:to>
      <xdr:col>16</xdr:col>
      <xdr:colOff>486834</xdr:colOff>
      <xdr:row>17</xdr:row>
      <xdr:rowOff>95249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2795251" y="3111499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84667</xdr:colOff>
      <xdr:row>6</xdr:row>
      <xdr:rowOff>127000</xdr:rowOff>
    </xdr:from>
    <xdr:to>
      <xdr:col>16</xdr:col>
      <xdr:colOff>550333</xdr:colOff>
      <xdr:row>8</xdr:row>
      <xdr:rowOff>74083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2858750" y="1312333"/>
          <a:ext cx="1079500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174345</xdr:rowOff>
    </xdr:from>
    <xdr:to>
      <xdr:col>16</xdr:col>
      <xdr:colOff>17318</xdr:colOff>
      <xdr:row>33</xdr:row>
      <xdr:rowOff>129222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190501</xdr:colOff>
      <xdr:row>10</xdr:row>
      <xdr:rowOff>104680</xdr:rowOff>
    </xdr:from>
    <xdr:to>
      <xdr:col>11</xdr:col>
      <xdr:colOff>360331</xdr:colOff>
      <xdr:row>17</xdr:row>
      <xdr:rowOff>148167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942668" y="2009680"/>
          <a:ext cx="169830" cy="1376987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11</xdr:col>
      <xdr:colOff>484910</xdr:colOff>
      <xdr:row>11</xdr:row>
      <xdr:rowOff>151051</xdr:rowOff>
    </xdr:from>
    <xdr:to>
      <xdr:col>13</xdr:col>
      <xdr:colOff>363683</xdr:colOff>
      <xdr:row>16</xdr:row>
      <xdr:rowOff>21166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237077" y="2246551"/>
          <a:ext cx="1106439" cy="822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independent loss of utilization</a:t>
          </a:r>
        </a:p>
      </xdr:txBody>
    </xdr:sp>
    <xdr:clientData/>
  </xdr:twoCellAnchor>
  <xdr:twoCellAnchor>
    <xdr:from>
      <xdr:col>11</xdr:col>
      <xdr:colOff>407554</xdr:colOff>
      <xdr:row>19</xdr:row>
      <xdr:rowOff>18471</xdr:rowOff>
    </xdr:from>
    <xdr:to>
      <xdr:col>13</xdr:col>
      <xdr:colOff>341745</xdr:colOff>
      <xdr:row>22</xdr:row>
      <xdr:rowOff>104099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7159721" y="3637971"/>
          <a:ext cx="1161857" cy="657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dependent</a:t>
          </a:r>
        </a:p>
        <a:p>
          <a:r>
            <a:rPr lang="et-EE" sz="1100"/>
            <a:t> loss of utilization</a:t>
          </a:r>
        </a:p>
      </xdr:txBody>
    </xdr:sp>
    <xdr:clientData/>
  </xdr:twoCellAnchor>
  <xdr:twoCellAnchor>
    <xdr:from>
      <xdr:col>11</xdr:col>
      <xdr:colOff>256115</xdr:colOff>
      <xdr:row>19</xdr:row>
      <xdr:rowOff>127000</xdr:rowOff>
    </xdr:from>
    <xdr:to>
      <xdr:col>11</xdr:col>
      <xdr:colOff>359832</xdr:colOff>
      <xdr:row>21</xdr:row>
      <xdr:rowOff>158751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008282" y="3746500"/>
          <a:ext cx="103717" cy="412751"/>
        </a:xfrm>
        <a:prstGeom prst="rightBrace">
          <a:avLst>
            <a:gd name="adj1" fmla="val 15476"/>
            <a:gd name="adj2" fmla="val 4512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0</xdr:col>
      <xdr:colOff>539750</xdr:colOff>
      <xdr:row>21</xdr:row>
      <xdr:rowOff>179917</xdr:rowOff>
    </xdr:from>
    <xdr:to>
      <xdr:col>11</xdr:col>
      <xdr:colOff>357717</xdr:colOff>
      <xdr:row>21</xdr:row>
      <xdr:rowOff>188383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39750" y="4180417"/>
          <a:ext cx="6570134" cy="846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14286</xdr:rowOff>
    </xdr:from>
    <xdr:to>
      <xdr:col>7</xdr:col>
      <xdr:colOff>95249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18</xdr:row>
      <xdr:rowOff>119061</xdr:rowOff>
    </xdr:from>
    <xdr:to>
      <xdr:col>17</xdr:col>
      <xdr:colOff>257175</xdr:colOff>
      <xdr:row>35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238124</xdr:colOff>
      <xdr:row>19</xdr:row>
      <xdr:rowOff>14286</xdr:rowOff>
    </xdr:from>
    <xdr:to>
      <xdr:col>27</xdr:col>
      <xdr:colOff>95249</xdr:colOff>
      <xdr:row>34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099CF-564C-4268-AF2E-2BE523CCC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104775</xdr:colOff>
      <xdr:row>18</xdr:row>
      <xdr:rowOff>119061</xdr:rowOff>
    </xdr:from>
    <xdr:to>
      <xdr:col>37</xdr:col>
      <xdr:colOff>257175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94CF30-04FD-4521-8820-CA5812721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TU\administration\Ericsson\2014\students%20contribution\Harald\LOC%20files\Copy%20of%20LOPROM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I3\Users\user\Downloads\Wel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>
        <row r="2">
          <cell r="D2">
            <v>7</v>
          </cell>
          <cell r="E2">
            <v>4</v>
          </cell>
        </row>
        <row r="3">
          <cell r="D3">
            <v>14</v>
          </cell>
          <cell r="E3">
            <v>16</v>
          </cell>
        </row>
        <row r="4">
          <cell r="D4">
            <v>26</v>
          </cell>
          <cell r="E4">
            <v>5</v>
          </cell>
        </row>
        <row r="5">
          <cell r="D5">
            <v>11</v>
          </cell>
          <cell r="E5">
            <v>3</v>
          </cell>
        </row>
        <row r="6">
          <cell r="D6">
            <v>6</v>
          </cell>
          <cell r="E6">
            <v>1</v>
          </cell>
        </row>
        <row r="7">
          <cell r="D7">
            <v>10</v>
          </cell>
          <cell r="E7">
            <v>12</v>
          </cell>
        </row>
        <row r="8">
          <cell r="D8">
            <v>11</v>
          </cell>
          <cell r="E8">
            <v>5</v>
          </cell>
        </row>
        <row r="9">
          <cell r="D9">
            <v>16</v>
          </cell>
          <cell r="E9">
            <v>3</v>
          </cell>
        </row>
        <row r="10">
          <cell r="D10">
            <v>26</v>
          </cell>
          <cell r="E10">
            <v>10</v>
          </cell>
        </row>
        <row r="11">
          <cell r="D11">
            <v>15</v>
          </cell>
          <cell r="E11">
            <v>6</v>
          </cell>
        </row>
        <row r="12">
          <cell r="D12">
            <v>5</v>
          </cell>
          <cell r="E12">
            <v>3</v>
          </cell>
        </row>
        <row r="13">
          <cell r="D13">
            <v>14</v>
          </cell>
          <cell r="E13">
            <v>3</v>
          </cell>
        </row>
        <row r="14">
          <cell r="D14">
            <v>20</v>
          </cell>
          <cell r="E14">
            <v>3</v>
          </cell>
        </row>
        <row r="15">
          <cell r="D15">
            <v>6</v>
          </cell>
          <cell r="E15">
            <v>8</v>
          </cell>
        </row>
        <row r="16">
          <cell r="D16">
            <v>28</v>
          </cell>
          <cell r="E16">
            <v>4</v>
          </cell>
        </row>
        <row r="17">
          <cell r="D17">
            <v>49</v>
          </cell>
          <cell r="E17">
            <v>10</v>
          </cell>
        </row>
        <row r="18">
          <cell r="D18">
            <v>1</v>
          </cell>
          <cell r="E18">
            <v>0</v>
          </cell>
        </row>
        <row r="19">
          <cell r="D19">
            <v>5</v>
          </cell>
          <cell r="E19">
            <v>0</v>
          </cell>
        </row>
        <row r="20">
          <cell r="D20">
            <v>7</v>
          </cell>
          <cell r="E20">
            <v>6</v>
          </cell>
        </row>
        <row r="21">
          <cell r="D21">
            <v>30</v>
          </cell>
          <cell r="E21">
            <v>7</v>
          </cell>
        </row>
        <row r="22">
          <cell r="D22">
            <v>15</v>
          </cell>
          <cell r="E22">
            <v>9</v>
          </cell>
        </row>
        <row r="23">
          <cell r="D23">
            <v>21</v>
          </cell>
          <cell r="E23">
            <v>8</v>
          </cell>
        </row>
        <row r="24">
          <cell r="D24">
            <v>17</v>
          </cell>
          <cell r="E24">
            <v>3</v>
          </cell>
        </row>
        <row r="25">
          <cell r="D25">
            <v>26</v>
          </cell>
          <cell r="E25">
            <v>3</v>
          </cell>
        </row>
        <row r="26">
          <cell r="D26">
            <v>2</v>
          </cell>
          <cell r="E26">
            <v>3</v>
          </cell>
        </row>
        <row r="27">
          <cell r="D27">
            <v>11</v>
          </cell>
          <cell r="E27">
            <v>4</v>
          </cell>
        </row>
        <row r="28">
          <cell r="D28">
            <v>23</v>
          </cell>
          <cell r="E28">
            <v>4</v>
          </cell>
        </row>
        <row r="29">
          <cell r="D29">
            <v>19</v>
          </cell>
          <cell r="E29">
            <v>2</v>
          </cell>
        </row>
        <row r="30">
          <cell r="D30">
            <v>21</v>
          </cell>
          <cell r="E30">
            <v>8</v>
          </cell>
        </row>
        <row r="31">
          <cell r="D31">
            <v>20</v>
          </cell>
          <cell r="E3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H2">
            <v>41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3">
          <cell r="G3">
            <v>32.869999999999997</v>
          </cell>
          <cell r="O3">
            <v>4.88</v>
          </cell>
        </row>
        <row r="4">
          <cell r="S4">
            <v>6.89</v>
          </cell>
        </row>
        <row r="7">
          <cell r="S7">
            <v>35.94</v>
          </cell>
        </row>
        <row r="8">
          <cell r="G8">
            <v>0.31</v>
          </cell>
        </row>
        <row r="10">
          <cell r="S10">
            <v>5.22</v>
          </cell>
        </row>
        <row r="11">
          <cell r="S11">
            <v>5.38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zoomScale="110" zoomScaleNormal="110" workbookViewId="0">
      <selection activeCell="H3" sqref="H3"/>
    </sheetView>
  </sheetViews>
  <sheetFormatPr defaultRowHeight="14.4" x14ac:dyDescent="0.3"/>
  <cols>
    <col min="1" max="1" width="27.44140625" bestFit="1" customWidth="1"/>
    <col min="2" max="2" width="13.109375" style="72" customWidth="1"/>
    <col min="3" max="3" width="13.5546875" style="72" customWidth="1"/>
    <col min="4" max="4" width="15.109375" customWidth="1"/>
    <col min="6" max="6" width="13.5546875" customWidth="1"/>
    <col min="7" max="7" width="25.6640625" customWidth="1"/>
    <col min="8" max="8" width="8.33203125" customWidth="1"/>
    <col min="9" max="9" width="12.44140625" customWidth="1"/>
  </cols>
  <sheetData>
    <row r="1" spans="1:9" ht="43.2" x14ac:dyDescent="0.3">
      <c r="A1" s="10" t="s">
        <v>0</v>
      </c>
      <c r="B1" s="71" t="s">
        <v>1</v>
      </c>
      <c r="C1" s="71" t="s">
        <v>2</v>
      </c>
      <c r="D1" s="10" t="s">
        <v>3</v>
      </c>
      <c r="E1" s="10" t="s">
        <v>4</v>
      </c>
      <c r="G1" s="13" t="s">
        <v>8</v>
      </c>
      <c r="H1" s="98"/>
      <c r="I1" s="98"/>
    </row>
    <row r="2" spans="1:9" x14ac:dyDescent="0.3">
      <c r="A2" t="str">
        <f>'Input old'!A2</f>
        <v>KRC11</v>
      </c>
      <c r="B2" s="72">
        <f>'Input new'!F2</f>
        <v>43830</v>
      </c>
      <c r="C2" s="72">
        <f>'Input new'!G2</f>
        <v>43831</v>
      </c>
      <c r="D2">
        <f>'Input old'!B2</f>
        <v>414</v>
      </c>
      <c r="E2" s="12">
        <f t="shared" ref="E2:E65" si="0">C2-B2</f>
        <v>1</v>
      </c>
      <c r="G2" s="14" t="s">
        <v>9</v>
      </c>
      <c r="H2" s="11">
        <v>12</v>
      </c>
      <c r="I2" s="12"/>
    </row>
    <row r="3" spans="1:9" ht="28.8" x14ac:dyDescent="0.3">
      <c r="A3" t="str">
        <f>'Input old'!A3</f>
        <v>KRC12</v>
      </c>
      <c r="B3" s="72">
        <f>'Input new'!F3</f>
        <v>43843</v>
      </c>
      <c r="C3" s="72">
        <f>'Input new'!G3</f>
        <v>43845</v>
      </c>
      <c r="D3">
        <f>'Input old'!B3</f>
        <v>576</v>
      </c>
      <c r="E3" s="12">
        <f t="shared" si="0"/>
        <v>2</v>
      </c>
      <c r="G3" s="14" t="s">
        <v>10</v>
      </c>
      <c r="H3" s="11">
        <v>24</v>
      </c>
      <c r="I3" s="12" t="s">
        <v>11</v>
      </c>
    </row>
    <row r="4" spans="1:9" ht="28.8" x14ac:dyDescent="0.3">
      <c r="A4" t="str">
        <f>'Input old'!A4</f>
        <v>KRC13</v>
      </c>
      <c r="B4" s="72">
        <f>'Input new'!F4</f>
        <v>43850</v>
      </c>
      <c r="C4" s="72">
        <f>'Input new'!G4</f>
        <v>43852</v>
      </c>
      <c r="D4">
        <f>'Input old'!B4</f>
        <v>686</v>
      </c>
      <c r="E4" s="12">
        <f t="shared" si="0"/>
        <v>2</v>
      </c>
      <c r="G4" s="14" t="s">
        <v>12</v>
      </c>
      <c r="H4" s="12"/>
      <c r="I4" s="12" t="s">
        <v>13</v>
      </c>
    </row>
    <row r="5" spans="1:9" x14ac:dyDescent="0.3">
      <c r="A5" t="str">
        <f>'Input old'!A5</f>
        <v>KRC14</v>
      </c>
      <c r="B5" s="72">
        <f>'Input new'!F5</f>
        <v>43856</v>
      </c>
      <c r="C5" s="72">
        <f>'Input new'!G5</f>
        <v>43859</v>
      </c>
      <c r="D5">
        <f>'Input old'!B5</f>
        <v>872</v>
      </c>
      <c r="E5" s="12">
        <f t="shared" si="0"/>
        <v>3</v>
      </c>
      <c r="G5" s="12" t="s">
        <v>14</v>
      </c>
      <c r="H5" s="13">
        <f>H3*H2</f>
        <v>288</v>
      </c>
      <c r="I5" s="13" t="s">
        <v>13</v>
      </c>
    </row>
    <row r="6" spans="1:9" x14ac:dyDescent="0.3">
      <c r="A6" t="str">
        <f>'Input old'!A6</f>
        <v>KRC15</v>
      </c>
      <c r="B6" s="72">
        <f>'Input new'!F6</f>
        <v>43864</v>
      </c>
      <c r="C6" s="72">
        <f>'Input new'!G6</f>
        <v>43866</v>
      </c>
      <c r="D6">
        <f>'Input old'!B6</f>
        <v>564</v>
      </c>
      <c r="E6" s="12">
        <f t="shared" si="0"/>
        <v>2</v>
      </c>
      <c r="G6" s="12" t="s">
        <v>15</v>
      </c>
      <c r="H6" s="11">
        <v>10</v>
      </c>
      <c r="I6" s="13" t="s">
        <v>16</v>
      </c>
    </row>
    <row r="7" spans="1:9" x14ac:dyDescent="0.3">
      <c r="A7" t="str">
        <f>'Input old'!A7</f>
        <v>KRC16</v>
      </c>
      <c r="B7" s="72">
        <f>'Input new'!F7</f>
        <v>43871</v>
      </c>
      <c r="C7" s="72">
        <f>'Input new'!G7</f>
        <v>43873</v>
      </c>
      <c r="D7">
        <f>'Input old'!B7</f>
        <v>616</v>
      </c>
      <c r="E7" s="12">
        <f t="shared" si="0"/>
        <v>2</v>
      </c>
    </row>
    <row r="8" spans="1:9" x14ac:dyDescent="0.3">
      <c r="A8" t="str">
        <f>'Input old'!A8</f>
        <v>KRC17</v>
      </c>
      <c r="B8" s="72">
        <f>'Input new'!F8</f>
        <v>43878</v>
      </c>
      <c r="C8" s="72">
        <f>'Input new'!G8</f>
        <v>43880</v>
      </c>
      <c r="D8">
        <f>'Input old'!B8</f>
        <v>550</v>
      </c>
      <c r="E8" s="12">
        <f t="shared" si="0"/>
        <v>2</v>
      </c>
      <c r="G8" s="14" t="s">
        <v>17</v>
      </c>
      <c r="H8" s="11">
        <v>0</v>
      </c>
      <c r="I8" s="12" t="s">
        <v>13</v>
      </c>
    </row>
    <row r="9" spans="1:9" ht="28.8" x14ac:dyDescent="0.3">
      <c r="A9" t="str">
        <f>'Input old'!A9</f>
        <v>KRC18</v>
      </c>
      <c r="B9" s="72">
        <f>'Input new'!F9</f>
        <v>43885</v>
      </c>
      <c r="C9" s="72">
        <f>'Input new'!G9</f>
        <v>43887</v>
      </c>
      <c r="D9">
        <f>'Input old'!B9</f>
        <v>686</v>
      </c>
      <c r="E9" s="12">
        <f t="shared" si="0"/>
        <v>2</v>
      </c>
      <c r="G9" s="14" t="s">
        <v>18</v>
      </c>
      <c r="H9" s="11">
        <v>0</v>
      </c>
    </row>
    <row r="10" spans="1:9" x14ac:dyDescent="0.3">
      <c r="A10" t="str">
        <f>'Input old'!A10</f>
        <v>KRC19</v>
      </c>
      <c r="B10" s="72">
        <f>'Input new'!F10</f>
        <v>43892</v>
      </c>
      <c r="C10" s="72">
        <f>'Input new'!G10</f>
        <v>43894</v>
      </c>
      <c r="D10">
        <f>'Input old'!B10</f>
        <v>632</v>
      </c>
      <c r="E10" s="12">
        <f t="shared" si="0"/>
        <v>2</v>
      </c>
    </row>
    <row r="11" spans="1:9" x14ac:dyDescent="0.3">
      <c r="A11" t="str">
        <f>'Input old'!A11</f>
        <v>KRC20</v>
      </c>
      <c r="B11" s="72">
        <f>'Input new'!F11</f>
        <v>43899</v>
      </c>
      <c r="C11" s="72">
        <f>'Input new'!G11</f>
        <v>43901</v>
      </c>
      <c r="D11">
        <f>'Input old'!B11</f>
        <v>470</v>
      </c>
      <c r="E11" s="12">
        <f t="shared" si="0"/>
        <v>2</v>
      </c>
      <c r="G11" s="14" t="s">
        <v>33</v>
      </c>
      <c r="H11" s="11"/>
    </row>
    <row r="12" spans="1:9" x14ac:dyDescent="0.3">
      <c r="A12" t="str">
        <f>'Input old'!A12</f>
        <v>KRC21</v>
      </c>
      <c r="B12" s="72">
        <f>'Input new'!F12</f>
        <v>43906</v>
      </c>
      <c r="C12" s="72">
        <f>'Input new'!G12</f>
        <v>43908</v>
      </c>
      <c r="D12">
        <f>'Input old'!B12</f>
        <v>698</v>
      </c>
      <c r="E12" s="12">
        <f t="shared" si="0"/>
        <v>2</v>
      </c>
    </row>
    <row r="13" spans="1:9" x14ac:dyDescent="0.3">
      <c r="A13" t="str">
        <f>'Input old'!A13</f>
        <v>KRC22</v>
      </c>
      <c r="B13" s="72">
        <f>'Input new'!F13</f>
        <v>43913</v>
      </c>
      <c r="C13" s="72">
        <f>'Input new'!G13</f>
        <v>43915</v>
      </c>
      <c r="D13">
        <f>'Input old'!B13</f>
        <v>680</v>
      </c>
      <c r="E13" s="12">
        <f t="shared" si="0"/>
        <v>2</v>
      </c>
    </row>
    <row r="14" spans="1:9" x14ac:dyDescent="0.3">
      <c r="A14" t="str">
        <f>'Input old'!A14</f>
        <v>KRC23</v>
      </c>
      <c r="B14" s="72">
        <f>'Input new'!F14</f>
        <v>43920</v>
      </c>
      <c r="C14" s="72">
        <f>'Input new'!G14</f>
        <v>43922</v>
      </c>
      <c r="D14">
        <f>'Input old'!B14</f>
        <v>574</v>
      </c>
      <c r="E14" s="12">
        <f t="shared" si="0"/>
        <v>2</v>
      </c>
    </row>
    <row r="15" spans="1:9" x14ac:dyDescent="0.3">
      <c r="A15" t="str">
        <f>'Input old'!A15</f>
        <v>KRC24</v>
      </c>
      <c r="B15" s="72">
        <f>'Input new'!F15</f>
        <v>43926</v>
      </c>
      <c r="C15" s="72">
        <f>'Input new'!G15</f>
        <v>43929</v>
      </c>
      <c r="D15">
        <f>'Input old'!B15</f>
        <v>790</v>
      </c>
      <c r="E15" s="12">
        <f t="shared" si="0"/>
        <v>3</v>
      </c>
    </row>
    <row r="16" spans="1:9" x14ac:dyDescent="0.3">
      <c r="A16" t="str">
        <f>'Input old'!A16</f>
        <v>KRC25</v>
      </c>
      <c r="B16" s="72">
        <f>'Input new'!F16</f>
        <v>43934</v>
      </c>
      <c r="C16" s="72">
        <f>'Input new'!G16</f>
        <v>43936</v>
      </c>
      <c r="D16">
        <f>'Input old'!B16</f>
        <v>670</v>
      </c>
      <c r="E16" s="12">
        <f t="shared" si="0"/>
        <v>2</v>
      </c>
    </row>
    <row r="17" spans="1:5" x14ac:dyDescent="0.3">
      <c r="A17" t="str">
        <f>'Input old'!A17</f>
        <v>KRC26</v>
      </c>
      <c r="B17" s="72">
        <f>'Input new'!F17</f>
        <v>43941</v>
      </c>
      <c r="C17" s="72">
        <f>'Input new'!G17</f>
        <v>43943</v>
      </c>
      <c r="D17">
        <f>'Input old'!B17</f>
        <v>556</v>
      </c>
      <c r="E17" s="12">
        <f t="shared" si="0"/>
        <v>2</v>
      </c>
    </row>
    <row r="18" spans="1:5" x14ac:dyDescent="0.3">
      <c r="A18" t="str">
        <f>'Input old'!A18</f>
        <v>KRC27</v>
      </c>
      <c r="B18" s="72">
        <f>'Input new'!F18</f>
        <v>43947</v>
      </c>
      <c r="C18" s="72">
        <f>'Input new'!G18</f>
        <v>43950</v>
      </c>
      <c r="D18">
        <f>'Input old'!B18</f>
        <v>770</v>
      </c>
      <c r="E18" s="12">
        <f t="shared" si="0"/>
        <v>3</v>
      </c>
    </row>
    <row r="19" spans="1:5" x14ac:dyDescent="0.3">
      <c r="A19" t="str">
        <f>'Input old'!A19</f>
        <v>KRC28</v>
      </c>
      <c r="B19" s="72">
        <f>'Input new'!F19</f>
        <v>43956</v>
      </c>
      <c r="C19" s="72">
        <f>'Input new'!G19</f>
        <v>43957</v>
      </c>
      <c r="D19">
        <f>'Input old'!B19</f>
        <v>184</v>
      </c>
      <c r="E19" s="12">
        <f t="shared" si="0"/>
        <v>1</v>
      </c>
    </row>
    <row r="20" spans="1:5" x14ac:dyDescent="0.3">
      <c r="A20" t="str">
        <f>'Input old'!A20</f>
        <v>KRC29</v>
      </c>
      <c r="B20" s="72">
        <f>'Input new'!F20</f>
        <v>43962</v>
      </c>
      <c r="C20" s="72">
        <f>'Input new'!G20</f>
        <v>43964</v>
      </c>
      <c r="D20">
        <f>'Input old'!B20</f>
        <v>652</v>
      </c>
      <c r="E20" s="12">
        <f t="shared" si="0"/>
        <v>2</v>
      </c>
    </row>
    <row r="21" spans="1:5" x14ac:dyDescent="0.3">
      <c r="A21" t="str">
        <f>'Input old'!A21</f>
        <v>KRC30</v>
      </c>
      <c r="B21" s="72">
        <f>'Input new'!F21</f>
        <v>43969</v>
      </c>
      <c r="C21" s="72">
        <f>'Input new'!G21</f>
        <v>43971</v>
      </c>
      <c r="D21">
        <f>'Input old'!B21</f>
        <v>520</v>
      </c>
      <c r="E21" s="12">
        <f t="shared" si="0"/>
        <v>2</v>
      </c>
    </row>
    <row r="22" spans="1:5" x14ac:dyDescent="0.3">
      <c r="A22" t="str">
        <f>'Input old'!A22</f>
        <v>KRC31</v>
      </c>
      <c r="B22" s="72">
        <f>'Input new'!F22</f>
        <v>43976</v>
      </c>
      <c r="C22" s="72">
        <f>'Input new'!G22</f>
        <v>43978</v>
      </c>
      <c r="D22">
        <f>'Input old'!B22</f>
        <v>698</v>
      </c>
      <c r="E22" s="12">
        <f t="shared" si="0"/>
        <v>2</v>
      </c>
    </row>
    <row r="23" spans="1:5" x14ac:dyDescent="0.3">
      <c r="A23" t="str">
        <f>'Input old'!A23</f>
        <v>KRC32</v>
      </c>
      <c r="B23" s="72">
        <f>'Input new'!F23</f>
        <v>43982</v>
      </c>
      <c r="C23" s="72">
        <f>'Input new'!G23</f>
        <v>43985</v>
      </c>
      <c r="D23">
        <f>'Input old'!B23</f>
        <v>880</v>
      </c>
      <c r="E23" s="12">
        <f t="shared" si="0"/>
        <v>3</v>
      </c>
    </row>
    <row r="24" spans="1:5" x14ac:dyDescent="0.3">
      <c r="A24" t="str">
        <f>'Input old'!A24</f>
        <v>KRC33</v>
      </c>
      <c r="B24" s="72">
        <f>'Input new'!F24</f>
        <v>43991</v>
      </c>
      <c r="C24" s="72">
        <f>'Input new'!G24</f>
        <v>43992</v>
      </c>
      <c r="D24">
        <f>'Input old'!B24</f>
        <v>400</v>
      </c>
      <c r="E24" s="12">
        <f t="shared" si="0"/>
        <v>1</v>
      </c>
    </row>
    <row r="25" spans="1:5" x14ac:dyDescent="0.3">
      <c r="A25" t="str">
        <f>'Input old'!A25</f>
        <v>KRC34</v>
      </c>
      <c r="B25" s="72">
        <f>'Input new'!F25</f>
        <v>43997</v>
      </c>
      <c r="C25" s="72">
        <f>'Input new'!G25</f>
        <v>43999</v>
      </c>
      <c r="D25">
        <f>'Input old'!B25</f>
        <v>488</v>
      </c>
      <c r="E25" s="12">
        <f t="shared" si="0"/>
        <v>2</v>
      </c>
    </row>
    <row r="26" spans="1:5" x14ac:dyDescent="0.3">
      <c r="A26" t="str">
        <f>'Input old'!A26</f>
        <v>KRC35</v>
      </c>
      <c r="B26" s="72">
        <f>'Input new'!F26</f>
        <v>44003</v>
      </c>
      <c r="C26" s="72">
        <f>'Input new'!G26</f>
        <v>44006</v>
      </c>
      <c r="D26">
        <f>'Input old'!B26</f>
        <v>802</v>
      </c>
      <c r="E26" s="12">
        <f t="shared" si="0"/>
        <v>3</v>
      </c>
    </row>
    <row r="27" spans="1:5" x14ac:dyDescent="0.3">
      <c r="A27" t="str">
        <f>'Input old'!A27</f>
        <v>KRC36</v>
      </c>
      <c r="B27" s="72">
        <f>'Input new'!F27</f>
        <v>44010</v>
      </c>
      <c r="C27" s="72">
        <f>'Input new'!G27</f>
        <v>44013</v>
      </c>
      <c r="D27">
        <f>'Input old'!B27</f>
        <v>782</v>
      </c>
      <c r="E27" s="12">
        <f t="shared" si="0"/>
        <v>3</v>
      </c>
    </row>
    <row r="28" spans="1:5" x14ac:dyDescent="0.3">
      <c r="A28" t="str">
        <f>'Input old'!A28</f>
        <v>KRC37</v>
      </c>
      <c r="B28" s="72">
        <f>'Input new'!F28</f>
        <v>44018</v>
      </c>
      <c r="C28" s="72">
        <f>'Input new'!G28</f>
        <v>44020</v>
      </c>
      <c r="D28">
        <f>'Input old'!B28</f>
        <v>680</v>
      </c>
      <c r="E28" s="12">
        <f t="shared" si="0"/>
        <v>2</v>
      </c>
    </row>
    <row r="29" spans="1:5" x14ac:dyDescent="0.3">
      <c r="A29" t="str">
        <f>'Input old'!A29</f>
        <v>KRC38</v>
      </c>
      <c r="B29" s="72">
        <f>'Input new'!F29</f>
        <v>44025</v>
      </c>
      <c r="C29" s="72">
        <f>'Input new'!G29</f>
        <v>44027</v>
      </c>
      <c r="D29">
        <f>'Input old'!B29</f>
        <v>494</v>
      </c>
      <c r="E29" s="12">
        <f t="shared" si="0"/>
        <v>2</v>
      </c>
    </row>
    <row r="30" spans="1:5" x14ac:dyDescent="0.3">
      <c r="A30" t="str">
        <f>'Input old'!A30</f>
        <v>KRC39</v>
      </c>
      <c r="B30" s="72">
        <f>'Input new'!F30</f>
        <v>44031</v>
      </c>
      <c r="C30" s="72">
        <f>'Input new'!G30</f>
        <v>44034</v>
      </c>
      <c r="D30">
        <f>'Input old'!B30</f>
        <v>740</v>
      </c>
      <c r="E30" s="12">
        <f t="shared" si="0"/>
        <v>3</v>
      </c>
    </row>
    <row r="31" spans="1:5" x14ac:dyDescent="0.3">
      <c r="A31" t="str">
        <f>'Input old'!A31</f>
        <v>KRC40</v>
      </c>
      <c r="B31" s="72">
        <f>'Input new'!F31</f>
        <v>44039</v>
      </c>
      <c r="C31" s="72">
        <f>'Input new'!G31</f>
        <v>44041</v>
      </c>
      <c r="D31">
        <f>'Input old'!B31</f>
        <v>698</v>
      </c>
      <c r="E31" s="12">
        <f t="shared" si="0"/>
        <v>2</v>
      </c>
    </row>
    <row r="32" spans="1:5" x14ac:dyDescent="0.3">
      <c r="A32" t="str">
        <f>'Input old'!A32</f>
        <v>KRC41</v>
      </c>
      <c r="B32" s="72">
        <f>'Input new'!F32</f>
        <v>44045</v>
      </c>
      <c r="C32" s="72">
        <f>'Input new'!G32</f>
        <v>44048</v>
      </c>
      <c r="D32">
        <f>'Input old'!B32</f>
        <v>810</v>
      </c>
      <c r="E32" s="12">
        <f t="shared" si="0"/>
        <v>3</v>
      </c>
    </row>
    <row r="33" spans="1:5" x14ac:dyDescent="0.3">
      <c r="A33" t="str">
        <f>'Input old'!A33</f>
        <v>KRC42</v>
      </c>
      <c r="B33" s="72">
        <f>'Input new'!F33</f>
        <v>44053</v>
      </c>
      <c r="C33" s="72">
        <f>'Input new'!G33</f>
        <v>44055</v>
      </c>
      <c r="D33">
        <f>'Input old'!B33</f>
        <v>526</v>
      </c>
      <c r="E33" s="12">
        <f t="shared" si="0"/>
        <v>2</v>
      </c>
    </row>
    <row r="34" spans="1:5" x14ac:dyDescent="0.3">
      <c r="A34" t="str">
        <f>'Input old'!A34</f>
        <v>KRC43</v>
      </c>
      <c r="B34" s="72">
        <f>'Input new'!F34</f>
        <v>44060</v>
      </c>
      <c r="C34" s="72">
        <f>'Input new'!G34</f>
        <v>44062</v>
      </c>
      <c r="D34">
        <f>'Input old'!B34</f>
        <v>582</v>
      </c>
      <c r="E34" s="12">
        <f t="shared" si="0"/>
        <v>2</v>
      </c>
    </row>
    <row r="35" spans="1:5" x14ac:dyDescent="0.3">
      <c r="A35" t="str">
        <f>'Input old'!A35</f>
        <v>KRC44</v>
      </c>
      <c r="B35" s="72">
        <f>'Input new'!F35</f>
        <v>44067</v>
      </c>
      <c r="C35" s="72">
        <f>'Input new'!G35</f>
        <v>44069</v>
      </c>
      <c r="D35">
        <f>'Input old'!B35</f>
        <v>660</v>
      </c>
      <c r="E35" s="12">
        <f t="shared" si="0"/>
        <v>2</v>
      </c>
    </row>
    <row r="36" spans="1:5" x14ac:dyDescent="0.3">
      <c r="A36" t="str">
        <f>'Input old'!A36</f>
        <v>KRC45</v>
      </c>
      <c r="B36" s="72">
        <f>'Input new'!F36</f>
        <v>44073</v>
      </c>
      <c r="C36" s="72">
        <f>'Input new'!G36</f>
        <v>44076</v>
      </c>
      <c r="D36">
        <f>'Input old'!B36</f>
        <v>768</v>
      </c>
      <c r="E36" s="12">
        <f t="shared" si="0"/>
        <v>3</v>
      </c>
    </row>
    <row r="37" spans="1:5" x14ac:dyDescent="0.3">
      <c r="A37" t="str">
        <f>'Input old'!A37</f>
        <v>KRC46</v>
      </c>
      <c r="B37" s="72">
        <f>'Input new'!F37</f>
        <v>44081</v>
      </c>
      <c r="C37" s="72">
        <f>'Input new'!G37</f>
        <v>44083</v>
      </c>
      <c r="D37">
        <f>'Input old'!B37</f>
        <v>608</v>
      </c>
      <c r="E37" s="12">
        <f t="shared" si="0"/>
        <v>2</v>
      </c>
    </row>
    <row r="38" spans="1:5" x14ac:dyDescent="0.3">
      <c r="A38" t="str">
        <f>'Input old'!A38</f>
        <v>KRC47</v>
      </c>
      <c r="B38" s="72">
        <f>'Input new'!F38</f>
        <v>44088</v>
      </c>
      <c r="C38" s="72">
        <f>'Input new'!G38</f>
        <v>44090</v>
      </c>
      <c r="D38">
        <f>'Input old'!B38</f>
        <v>626</v>
      </c>
      <c r="E38" s="12">
        <f t="shared" si="0"/>
        <v>2</v>
      </c>
    </row>
    <row r="39" spans="1:5" x14ac:dyDescent="0.3">
      <c r="A39" t="str">
        <f>'Input old'!A39</f>
        <v>KRC48</v>
      </c>
      <c r="B39" s="72">
        <f>'Input new'!F39</f>
        <v>44095</v>
      </c>
      <c r="C39" s="72">
        <f>'Input new'!G39</f>
        <v>44097</v>
      </c>
      <c r="D39">
        <f>'Input old'!B39</f>
        <v>604</v>
      </c>
      <c r="E39" s="12">
        <f t="shared" si="0"/>
        <v>2</v>
      </c>
    </row>
    <row r="40" spans="1:5" x14ac:dyDescent="0.3">
      <c r="A40" t="str">
        <f>'Input old'!A40</f>
        <v>KRC49</v>
      </c>
      <c r="B40" s="72">
        <f>'Input new'!F40</f>
        <v>44102</v>
      </c>
      <c r="C40" s="72">
        <f>'Input new'!G40</f>
        <v>44104</v>
      </c>
      <c r="D40">
        <f>'Input old'!B40</f>
        <v>560</v>
      </c>
      <c r="E40" s="12">
        <f t="shared" si="0"/>
        <v>2</v>
      </c>
    </row>
    <row r="41" spans="1:5" x14ac:dyDescent="0.3">
      <c r="A41" t="str">
        <f>'Input old'!A41</f>
        <v>KRC50</v>
      </c>
      <c r="B41" s="72">
        <f>'Input new'!F41</f>
        <v>44108</v>
      </c>
      <c r="C41" s="72">
        <f>'Input new'!G41</f>
        <v>44111</v>
      </c>
      <c r="D41">
        <f>'Input old'!B41</f>
        <v>792</v>
      </c>
      <c r="E41" s="12">
        <f t="shared" si="0"/>
        <v>3</v>
      </c>
    </row>
    <row r="42" spans="1:5" x14ac:dyDescent="0.3">
      <c r="A42" t="str">
        <f>'Input old'!A42</f>
        <v>KRC51</v>
      </c>
      <c r="B42" s="72">
        <f>'Input new'!F42</f>
        <v>44117</v>
      </c>
      <c r="C42" s="72">
        <f>'Input new'!G42</f>
        <v>44118</v>
      </c>
      <c r="D42">
        <f>'Input old'!B42</f>
        <v>242</v>
      </c>
      <c r="E42" s="12">
        <f t="shared" si="0"/>
        <v>1</v>
      </c>
    </row>
    <row r="43" spans="1:5" x14ac:dyDescent="0.3">
      <c r="A43" t="str">
        <f>'Input old'!A43</f>
        <v>KRC52</v>
      </c>
      <c r="B43" s="72">
        <f>'Input new'!F43</f>
        <v>44123</v>
      </c>
      <c r="C43" s="72">
        <f>'Input new'!G43</f>
        <v>44125</v>
      </c>
      <c r="D43">
        <f>'Input old'!B43</f>
        <v>554</v>
      </c>
      <c r="E43" s="12">
        <f t="shared" si="0"/>
        <v>2</v>
      </c>
    </row>
    <row r="44" spans="1:5" x14ac:dyDescent="0.3">
      <c r="A44" t="str">
        <f>'Input old'!A44</f>
        <v>KRC53</v>
      </c>
      <c r="B44" s="72">
        <f>'Input new'!F44</f>
        <v>44130</v>
      </c>
      <c r="C44" s="72">
        <f>'Input new'!G44</f>
        <v>44132</v>
      </c>
      <c r="D44">
        <f>'Input old'!B44</f>
        <v>602</v>
      </c>
      <c r="E44" s="12">
        <f t="shared" si="0"/>
        <v>2</v>
      </c>
    </row>
    <row r="45" spans="1:5" x14ac:dyDescent="0.3">
      <c r="A45" t="str">
        <f>'Input old'!A45</f>
        <v>KRC54</v>
      </c>
      <c r="B45" s="72">
        <f>'Input new'!F45</f>
        <v>44137</v>
      </c>
      <c r="C45" s="72">
        <f>'Input new'!G45</f>
        <v>44139</v>
      </c>
      <c r="D45">
        <f>'Input old'!B45</f>
        <v>684</v>
      </c>
      <c r="E45" s="12">
        <f t="shared" si="0"/>
        <v>2</v>
      </c>
    </row>
    <row r="46" spans="1:5" x14ac:dyDescent="0.3">
      <c r="A46" t="str">
        <f>'Input old'!A46</f>
        <v>KRC55</v>
      </c>
      <c r="B46" s="72">
        <f>'Input new'!F46</f>
        <v>44143</v>
      </c>
      <c r="C46" s="72">
        <f>'Input new'!G46</f>
        <v>44146</v>
      </c>
      <c r="D46">
        <f>'Input old'!B46</f>
        <v>796</v>
      </c>
      <c r="E46" s="12">
        <f t="shared" si="0"/>
        <v>3</v>
      </c>
    </row>
    <row r="47" spans="1:5" x14ac:dyDescent="0.3">
      <c r="A47" t="str">
        <f>'Input old'!A47</f>
        <v>KRC56</v>
      </c>
      <c r="B47" s="72">
        <f>'Input new'!F47</f>
        <v>44151</v>
      </c>
      <c r="C47" s="72">
        <f>'Input new'!G47</f>
        <v>44153</v>
      </c>
      <c r="D47">
        <f>'Input old'!B47</f>
        <v>632</v>
      </c>
      <c r="E47" s="12">
        <f t="shared" si="0"/>
        <v>2</v>
      </c>
    </row>
    <row r="48" spans="1:5" x14ac:dyDescent="0.3">
      <c r="A48" t="str">
        <f>'Input old'!A48</f>
        <v>KRC57</v>
      </c>
      <c r="B48" s="72">
        <f>'Input new'!F48</f>
        <v>44158</v>
      </c>
      <c r="C48" s="72">
        <f>'Input new'!G48</f>
        <v>44160</v>
      </c>
      <c r="D48">
        <f>'Input old'!B48</f>
        <v>648</v>
      </c>
      <c r="E48" s="12">
        <f t="shared" si="0"/>
        <v>2</v>
      </c>
    </row>
    <row r="49" spans="1:5" x14ac:dyDescent="0.3">
      <c r="A49" t="str">
        <f>'Input old'!A49</f>
        <v>KRC58</v>
      </c>
      <c r="B49" s="72">
        <f>'Input new'!F49</f>
        <v>44164</v>
      </c>
      <c r="C49" s="72">
        <f>'Input new'!G49</f>
        <v>44167</v>
      </c>
      <c r="D49">
        <f>'Input old'!B49</f>
        <v>784</v>
      </c>
      <c r="E49" s="12">
        <f t="shared" si="0"/>
        <v>3</v>
      </c>
    </row>
    <row r="50" spans="1:5" x14ac:dyDescent="0.3">
      <c r="A50" t="str">
        <f>'Input old'!A50</f>
        <v>KRC59</v>
      </c>
      <c r="B50" s="72">
        <f>'Input new'!F50</f>
        <v>44171</v>
      </c>
      <c r="C50" s="72">
        <f>'Input new'!G50</f>
        <v>44174</v>
      </c>
      <c r="D50">
        <f>'Input old'!B50</f>
        <v>766</v>
      </c>
      <c r="E50" s="12">
        <f t="shared" si="0"/>
        <v>3</v>
      </c>
    </row>
    <row r="51" spans="1:5" x14ac:dyDescent="0.3">
      <c r="A51" t="str">
        <f>'Input old'!A51</f>
        <v>KRC60</v>
      </c>
      <c r="B51" s="72">
        <f>'Input new'!F51</f>
        <v>44179</v>
      </c>
      <c r="C51" s="72">
        <f>'Input new'!G51</f>
        <v>44181</v>
      </c>
      <c r="D51">
        <f>'Input old'!B51</f>
        <v>648</v>
      </c>
      <c r="E51" s="12">
        <f t="shared" si="0"/>
        <v>2</v>
      </c>
    </row>
    <row r="52" spans="1:5" x14ac:dyDescent="0.3">
      <c r="A52" t="str">
        <f>'Input old'!A52</f>
        <v>KRC61</v>
      </c>
      <c r="B52" s="72">
        <f>'Input new'!F52</f>
        <v>44185</v>
      </c>
      <c r="C52" s="72">
        <f>'Input new'!G52</f>
        <v>44188</v>
      </c>
      <c r="D52">
        <f>'Input old'!B52</f>
        <v>746</v>
      </c>
      <c r="E52" s="12">
        <f t="shared" si="0"/>
        <v>3</v>
      </c>
    </row>
    <row r="53" spans="1:5" x14ac:dyDescent="0.3">
      <c r="A53" t="str">
        <f>'Input old'!A53</f>
        <v>KRC62</v>
      </c>
      <c r="B53" s="72">
        <f>'Input new'!F53</f>
        <v>44193</v>
      </c>
      <c r="C53" s="72">
        <f>'Input new'!G53</f>
        <v>44195</v>
      </c>
      <c r="D53">
        <f>'Input old'!B53</f>
        <v>630</v>
      </c>
      <c r="E53" s="12">
        <f t="shared" si="0"/>
        <v>2</v>
      </c>
    </row>
    <row r="54" spans="1:5" x14ac:dyDescent="0.3">
      <c r="A54" t="str">
        <f>'Input old'!A54</f>
        <v>TBCC16</v>
      </c>
      <c r="B54" s="72">
        <f>'Input new'!F54</f>
        <v>43836</v>
      </c>
      <c r="C54" s="72">
        <f>'Input new'!G54</f>
        <v>43838</v>
      </c>
      <c r="D54">
        <f>'Input old'!B54</f>
        <v>680</v>
      </c>
      <c r="E54" s="12">
        <f t="shared" si="0"/>
        <v>2</v>
      </c>
    </row>
    <row r="55" spans="1:5" x14ac:dyDescent="0.3">
      <c r="A55" t="str">
        <f>'Input old'!A55</f>
        <v>TBCC17</v>
      </c>
      <c r="B55" s="72">
        <f>'Input new'!F55</f>
        <v>43843</v>
      </c>
      <c r="C55" s="72">
        <f>'Input new'!G55</f>
        <v>43845</v>
      </c>
      <c r="D55">
        <f>'Input old'!B55</f>
        <v>690</v>
      </c>
      <c r="E55" s="12">
        <f t="shared" si="0"/>
        <v>2</v>
      </c>
    </row>
    <row r="56" spans="1:5" x14ac:dyDescent="0.3">
      <c r="A56" t="str">
        <f>'Input old'!A56</f>
        <v>TBCC18</v>
      </c>
      <c r="B56" s="72">
        <f>'Input new'!F56</f>
        <v>43849</v>
      </c>
      <c r="C56" s="72">
        <f>'Input new'!G56</f>
        <v>43852</v>
      </c>
      <c r="D56">
        <f>'Input old'!B56</f>
        <v>720</v>
      </c>
      <c r="E56" s="12">
        <f t="shared" si="0"/>
        <v>3</v>
      </c>
    </row>
    <row r="57" spans="1:5" x14ac:dyDescent="0.3">
      <c r="A57" t="str">
        <f>'Input old'!A57</f>
        <v>TBCC19</v>
      </c>
      <c r="B57" s="72">
        <f>'Input new'!F57</f>
        <v>43856</v>
      </c>
      <c r="C57" s="72">
        <f>'Input new'!G57</f>
        <v>43859</v>
      </c>
      <c r="D57">
        <f>'Input old'!B57</f>
        <v>725</v>
      </c>
      <c r="E57" s="12">
        <f t="shared" si="0"/>
        <v>3</v>
      </c>
    </row>
    <row r="58" spans="1:5" x14ac:dyDescent="0.3">
      <c r="A58" t="str">
        <f>'Input old'!A58</f>
        <v>TBCC20</v>
      </c>
      <c r="B58" s="72">
        <f>'Input new'!F58</f>
        <v>43863</v>
      </c>
      <c r="C58" s="72">
        <f>'Input new'!G58</f>
        <v>43866</v>
      </c>
      <c r="D58">
        <f>'Input old'!B58</f>
        <v>770</v>
      </c>
      <c r="E58" s="12">
        <f t="shared" si="0"/>
        <v>3</v>
      </c>
    </row>
    <row r="59" spans="1:5" x14ac:dyDescent="0.3">
      <c r="A59" t="str">
        <f>'Input old'!A59</f>
        <v>TBCC21</v>
      </c>
      <c r="B59" s="72">
        <f>'Input new'!F59</f>
        <v>43870</v>
      </c>
      <c r="C59" s="72">
        <f>'Input new'!G59</f>
        <v>43873</v>
      </c>
      <c r="D59">
        <f>'Input old'!B59</f>
        <v>775</v>
      </c>
      <c r="E59" s="12">
        <f t="shared" si="0"/>
        <v>3</v>
      </c>
    </row>
    <row r="60" spans="1:5" x14ac:dyDescent="0.3">
      <c r="A60" t="str">
        <f>'Input old'!A60</f>
        <v>TBCC22</v>
      </c>
      <c r="B60" s="72">
        <f>'Input new'!F60</f>
        <v>43877</v>
      </c>
      <c r="C60" s="72">
        <f>'Input new'!G60</f>
        <v>43880</v>
      </c>
      <c r="D60">
        <f>'Input old'!B60</f>
        <v>800</v>
      </c>
      <c r="E60" s="12">
        <f t="shared" si="0"/>
        <v>3</v>
      </c>
    </row>
    <row r="61" spans="1:5" x14ac:dyDescent="0.3">
      <c r="A61" t="str">
        <f>'Input old'!A61</f>
        <v>TBCC23</v>
      </c>
      <c r="B61" s="72">
        <f>'Input new'!F61</f>
        <v>43884</v>
      </c>
      <c r="C61" s="72">
        <f>'Input new'!G61</f>
        <v>43887</v>
      </c>
      <c r="D61">
        <f>'Input old'!B61</f>
        <v>805</v>
      </c>
      <c r="E61" s="12">
        <f t="shared" si="0"/>
        <v>3</v>
      </c>
    </row>
    <row r="62" spans="1:5" x14ac:dyDescent="0.3">
      <c r="A62" t="str">
        <f>'Input old'!A62</f>
        <v>TBCC24</v>
      </c>
      <c r="B62" s="72">
        <f>'Input new'!F62</f>
        <v>43891</v>
      </c>
      <c r="C62" s="72">
        <f>'Input new'!G62</f>
        <v>43894</v>
      </c>
      <c r="D62">
        <f>'Input old'!B62</f>
        <v>810</v>
      </c>
      <c r="E62" s="12">
        <f t="shared" si="0"/>
        <v>3</v>
      </c>
    </row>
    <row r="63" spans="1:5" x14ac:dyDescent="0.3">
      <c r="A63" t="str">
        <f>'Input old'!A63</f>
        <v>TBCC25</v>
      </c>
      <c r="B63" s="72">
        <f>'Input new'!F63</f>
        <v>43898</v>
      </c>
      <c r="C63" s="72">
        <f>'Input new'!G63</f>
        <v>43901</v>
      </c>
      <c r="D63">
        <f>'Input old'!B63</f>
        <v>800</v>
      </c>
      <c r="E63" s="12">
        <f t="shared" si="0"/>
        <v>3</v>
      </c>
    </row>
    <row r="64" spans="1:5" x14ac:dyDescent="0.3">
      <c r="A64" t="str">
        <f>'Input old'!A64</f>
        <v>TBCC26</v>
      </c>
      <c r="B64" s="72">
        <f>'Input new'!F64</f>
        <v>43905</v>
      </c>
      <c r="C64" s="72">
        <f>'Input new'!G64</f>
        <v>43908</v>
      </c>
      <c r="D64">
        <f>'Input old'!B64</f>
        <v>805</v>
      </c>
      <c r="E64" s="12">
        <f t="shared" si="0"/>
        <v>3</v>
      </c>
    </row>
    <row r="65" spans="1:5" x14ac:dyDescent="0.3">
      <c r="A65" t="str">
        <f>'Input old'!A65</f>
        <v>TBCC27</v>
      </c>
      <c r="B65" s="72">
        <f>'Input new'!F65</f>
        <v>43912</v>
      </c>
      <c r="C65" s="72">
        <f>'Input new'!G65</f>
        <v>43915</v>
      </c>
      <c r="D65">
        <f>'Input old'!B65</f>
        <v>830</v>
      </c>
      <c r="E65" s="12">
        <f t="shared" si="0"/>
        <v>3</v>
      </c>
    </row>
    <row r="66" spans="1:5" x14ac:dyDescent="0.3">
      <c r="A66" t="str">
        <f>'Input old'!A66</f>
        <v>TBCC28</v>
      </c>
      <c r="B66" s="72">
        <f>'Input new'!F66</f>
        <v>43919</v>
      </c>
      <c r="C66" s="72">
        <f>'Input new'!G66</f>
        <v>43922</v>
      </c>
      <c r="D66">
        <f>'Input old'!B66</f>
        <v>825</v>
      </c>
      <c r="E66" s="12">
        <f t="shared" ref="E66:E105" si="1">C66-B66</f>
        <v>3</v>
      </c>
    </row>
    <row r="67" spans="1:5" x14ac:dyDescent="0.3">
      <c r="A67" t="str">
        <f>'Input old'!A67</f>
        <v>TBCC29</v>
      </c>
      <c r="B67" s="72">
        <f>'Input new'!F67</f>
        <v>43926</v>
      </c>
      <c r="C67" s="72">
        <f>'Input new'!G67</f>
        <v>43929</v>
      </c>
      <c r="D67">
        <f>'Input old'!B67</f>
        <v>855</v>
      </c>
      <c r="E67" s="12">
        <f t="shared" si="1"/>
        <v>3</v>
      </c>
    </row>
    <row r="68" spans="1:5" x14ac:dyDescent="0.3">
      <c r="A68" t="str">
        <f>'Input old'!A68</f>
        <v>TBCC30</v>
      </c>
      <c r="B68" s="72">
        <f>'Input new'!F68</f>
        <v>43933</v>
      </c>
      <c r="C68" s="72">
        <f>'Input new'!G68</f>
        <v>43936</v>
      </c>
      <c r="D68">
        <f>'Input old'!B68</f>
        <v>830</v>
      </c>
      <c r="E68" s="12">
        <f t="shared" si="1"/>
        <v>3</v>
      </c>
    </row>
    <row r="69" spans="1:5" x14ac:dyDescent="0.3">
      <c r="A69" t="str">
        <f>'Input old'!A69</f>
        <v>TBCC31</v>
      </c>
      <c r="B69" s="72">
        <f>'Input new'!F69</f>
        <v>43940</v>
      </c>
      <c r="C69" s="72">
        <f>'Input new'!G69</f>
        <v>43943</v>
      </c>
      <c r="D69">
        <f>'Input old'!B69</f>
        <v>815</v>
      </c>
      <c r="E69" s="12">
        <f t="shared" si="1"/>
        <v>3</v>
      </c>
    </row>
    <row r="70" spans="1:5" x14ac:dyDescent="0.3">
      <c r="A70" t="str">
        <f>'Input old'!A70</f>
        <v>TBCC32</v>
      </c>
      <c r="B70" s="72">
        <f>'Input new'!F70</f>
        <v>43948</v>
      </c>
      <c r="C70" s="72">
        <f>'Input new'!G70</f>
        <v>43950</v>
      </c>
      <c r="D70">
        <f>'Input old'!B70</f>
        <v>645</v>
      </c>
      <c r="E70" s="12">
        <f t="shared" si="1"/>
        <v>2</v>
      </c>
    </row>
    <row r="71" spans="1:5" x14ac:dyDescent="0.3">
      <c r="A71" t="str">
        <f>'Input old'!A71</f>
        <v>TBCC33</v>
      </c>
      <c r="B71" s="72">
        <f>'Input new'!F71</f>
        <v>43955</v>
      </c>
      <c r="C71" s="72">
        <f>'Input new'!G71</f>
        <v>43957</v>
      </c>
      <c r="D71">
        <f>'Input old'!B71</f>
        <v>625</v>
      </c>
      <c r="E71" s="12">
        <f t="shared" si="1"/>
        <v>2</v>
      </c>
    </row>
    <row r="72" spans="1:5" x14ac:dyDescent="0.3">
      <c r="A72" t="str">
        <f>'Input old'!A72</f>
        <v>TBCC34</v>
      </c>
      <c r="B72" s="72">
        <f>'Input new'!F72</f>
        <v>43961</v>
      </c>
      <c r="C72" s="72">
        <f>'Input new'!G72</f>
        <v>43964</v>
      </c>
      <c r="D72">
        <f>'Input old'!B72</f>
        <v>940</v>
      </c>
      <c r="E72" s="12">
        <f t="shared" si="1"/>
        <v>3</v>
      </c>
    </row>
    <row r="73" spans="1:5" x14ac:dyDescent="0.3">
      <c r="A73" t="str">
        <f>'Input old'!A73</f>
        <v>TBCC35</v>
      </c>
      <c r="B73" s="72">
        <f>'Input new'!F73</f>
        <v>43968</v>
      </c>
      <c r="C73" s="72">
        <f>'Input new'!G73</f>
        <v>43971</v>
      </c>
      <c r="D73">
        <f>'Input old'!B73</f>
        <v>825</v>
      </c>
      <c r="E73" s="12">
        <f t="shared" si="1"/>
        <v>3</v>
      </c>
    </row>
    <row r="74" spans="1:5" x14ac:dyDescent="0.3">
      <c r="A74" t="str">
        <f>'Input old'!A74</f>
        <v>TBCC36</v>
      </c>
      <c r="B74" s="72">
        <f>'Input new'!F74</f>
        <v>43975</v>
      </c>
      <c r="C74" s="72">
        <f>'Input new'!G74</f>
        <v>43978</v>
      </c>
      <c r="D74">
        <f>'Input old'!B74</f>
        <v>780</v>
      </c>
      <c r="E74" s="12">
        <f t="shared" si="1"/>
        <v>3</v>
      </c>
    </row>
    <row r="75" spans="1:5" x14ac:dyDescent="0.3">
      <c r="A75" t="str">
        <f>'Input old'!A75</f>
        <v>TBCC37</v>
      </c>
      <c r="B75" s="72">
        <f>'Input new'!F75</f>
        <v>43982</v>
      </c>
      <c r="C75" s="72">
        <f>'Input new'!G75</f>
        <v>43985</v>
      </c>
      <c r="D75">
        <f>'Input old'!B75</f>
        <v>835</v>
      </c>
      <c r="E75" s="12">
        <f t="shared" si="1"/>
        <v>3</v>
      </c>
    </row>
    <row r="76" spans="1:5" x14ac:dyDescent="0.3">
      <c r="A76" t="str">
        <f>'Input old'!A76</f>
        <v>TBCC38</v>
      </c>
      <c r="B76" s="72">
        <f>'Input new'!F76</f>
        <v>43989</v>
      </c>
      <c r="C76" s="72">
        <f>'Input new'!G76</f>
        <v>43992</v>
      </c>
      <c r="D76">
        <f>'Input old'!B76</f>
        <v>815</v>
      </c>
      <c r="E76" s="12">
        <f t="shared" si="1"/>
        <v>3</v>
      </c>
    </row>
    <row r="77" spans="1:5" x14ac:dyDescent="0.3">
      <c r="A77" t="str">
        <f>'Input old'!A77</f>
        <v>TBCC39</v>
      </c>
      <c r="B77" s="72">
        <f>'Input new'!F77</f>
        <v>43996</v>
      </c>
      <c r="C77" s="72">
        <f>'Input new'!G77</f>
        <v>43999</v>
      </c>
      <c r="D77">
        <f>'Input old'!B77</f>
        <v>855</v>
      </c>
      <c r="E77" s="12">
        <f t="shared" si="1"/>
        <v>3</v>
      </c>
    </row>
    <row r="78" spans="1:5" x14ac:dyDescent="0.3">
      <c r="A78" t="str">
        <f>'Input old'!A78</f>
        <v>TBCC40</v>
      </c>
      <c r="B78" s="72">
        <f>'Input new'!F78</f>
        <v>44003</v>
      </c>
      <c r="C78" s="72">
        <f>'Input new'!G78</f>
        <v>44006</v>
      </c>
      <c r="D78">
        <f>'Input old'!B78</f>
        <v>850</v>
      </c>
      <c r="E78" s="12">
        <f t="shared" si="1"/>
        <v>3</v>
      </c>
    </row>
    <row r="79" spans="1:5" x14ac:dyDescent="0.3">
      <c r="A79" t="str">
        <f>'Input old'!A79</f>
        <v>TBCC41</v>
      </c>
      <c r="B79" s="72">
        <f>'Input new'!F79</f>
        <v>44010</v>
      </c>
      <c r="C79" s="72">
        <f>'Input new'!G79</f>
        <v>44013</v>
      </c>
      <c r="D79">
        <f>'Input old'!B79</f>
        <v>855</v>
      </c>
      <c r="E79" s="12">
        <f t="shared" si="1"/>
        <v>3</v>
      </c>
    </row>
    <row r="80" spans="1:5" x14ac:dyDescent="0.3">
      <c r="A80" t="str">
        <f>'Input old'!A80</f>
        <v>TBCC42</v>
      </c>
      <c r="B80" s="72">
        <f>'Input new'!F80</f>
        <v>44017</v>
      </c>
      <c r="C80" s="72">
        <f>'Input new'!G80</f>
        <v>44020</v>
      </c>
      <c r="D80">
        <f>'Input old'!B80</f>
        <v>910</v>
      </c>
      <c r="E80" s="12">
        <f t="shared" si="1"/>
        <v>3</v>
      </c>
    </row>
    <row r="81" spans="1:5" x14ac:dyDescent="0.3">
      <c r="A81" t="str">
        <f>'Input old'!A81</f>
        <v>TBCC43</v>
      </c>
      <c r="B81" s="72">
        <f>'Input new'!F81</f>
        <v>44024</v>
      </c>
      <c r="C81" s="72">
        <f>'Input new'!G81</f>
        <v>44027</v>
      </c>
      <c r="D81">
        <f>'Input old'!B81</f>
        <v>905</v>
      </c>
      <c r="E81" s="12">
        <f t="shared" si="1"/>
        <v>3</v>
      </c>
    </row>
    <row r="82" spans="1:5" x14ac:dyDescent="0.3">
      <c r="A82" t="str">
        <f>'Input old'!A82</f>
        <v>TBCC44</v>
      </c>
      <c r="B82" s="72">
        <f>'Input new'!F82</f>
        <v>44031</v>
      </c>
      <c r="C82" s="72">
        <f>'Input new'!G82</f>
        <v>44034</v>
      </c>
      <c r="D82">
        <f>'Input old'!B82</f>
        <v>880</v>
      </c>
      <c r="E82" s="12">
        <f t="shared" si="1"/>
        <v>3</v>
      </c>
    </row>
    <row r="83" spans="1:5" x14ac:dyDescent="0.3">
      <c r="A83" t="str">
        <f>'Input old'!A83</f>
        <v>TBCC45</v>
      </c>
      <c r="B83" s="72">
        <f>'Input new'!F83</f>
        <v>44038</v>
      </c>
      <c r="C83" s="72">
        <f>'Input new'!G83</f>
        <v>44041</v>
      </c>
      <c r="D83">
        <f>'Input old'!B83</f>
        <v>880</v>
      </c>
      <c r="E83" s="12">
        <f t="shared" si="1"/>
        <v>3</v>
      </c>
    </row>
    <row r="84" spans="1:5" x14ac:dyDescent="0.3">
      <c r="A84" t="str">
        <f>'Input old'!A84</f>
        <v>TBCC46</v>
      </c>
      <c r="B84" s="72">
        <f>'Input new'!F84</f>
        <v>44045</v>
      </c>
      <c r="C84" s="72">
        <f>'Input new'!G84</f>
        <v>44048</v>
      </c>
      <c r="D84">
        <f>'Input old'!B84</f>
        <v>840</v>
      </c>
      <c r="E84" s="12">
        <f t="shared" si="1"/>
        <v>3</v>
      </c>
    </row>
    <row r="85" spans="1:5" x14ac:dyDescent="0.3">
      <c r="A85" t="str">
        <f>'Input old'!A85</f>
        <v>TBCC47</v>
      </c>
      <c r="B85" s="72">
        <f>'Input new'!F85</f>
        <v>44052</v>
      </c>
      <c r="C85" s="72">
        <f>'Input new'!G85</f>
        <v>44055</v>
      </c>
      <c r="D85">
        <f>'Input old'!B85</f>
        <v>800</v>
      </c>
      <c r="E85" s="12">
        <f t="shared" si="1"/>
        <v>3</v>
      </c>
    </row>
    <row r="86" spans="1:5" x14ac:dyDescent="0.3">
      <c r="A86" t="str">
        <f>'Input old'!A86</f>
        <v>TBCC48</v>
      </c>
      <c r="B86" s="72">
        <f>'Input new'!F86</f>
        <v>44059</v>
      </c>
      <c r="C86" s="72">
        <f>'Input new'!G86</f>
        <v>44062</v>
      </c>
      <c r="D86">
        <f>'Input old'!B86</f>
        <v>845</v>
      </c>
      <c r="E86" s="12">
        <f t="shared" si="1"/>
        <v>3</v>
      </c>
    </row>
    <row r="87" spans="1:5" x14ac:dyDescent="0.3">
      <c r="A87" t="str">
        <f>'Input old'!A87</f>
        <v>TBCC49</v>
      </c>
      <c r="B87" s="72">
        <f>'Input new'!F87</f>
        <v>44066</v>
      </c>
      <c r="C87" s="72">
        <f>'Input new'!G87</f>
        <v>44069</v>
      </c>
      <c r="D87">
        <f>'Input old'!B87</f>
        <v>845</v>
      </c>
      <c r="E87" s="12">
        <f t="shared" si="1"/>
        <v>3</v>
      </c>
    </row>
    <row r="88" spans="1:5" x14ac:dyDescent="0.3">
      <c r="A88" t="str">
        <f>'Input old'!A88</f>
        <v>TBCC50</v>
      </c>
      <c r="B88" s="72">
        <f>'Input new'!F88</f>
        <v>44073</v>
      </c>
      <c r="C88" s="72">
        <f>'Input new'!G88</f>
        <v>44076</v>
      </c>
      <c r="D88">
        <f>'Input old'!B88</f>
        <v>830</v>
      </c>
      <c r="E88" s="12">
        <f t="shared" si="1"/>
        <v>3</v>
      </c>
    </row>
    <row r="89" spans="1:5" x14ac:dyDescent="0.3">
      <c r="A89" t="str">
        <f>'Input old'!A89</f>
        <v>TBCC51</v>
      </c>
      <c r="B89" s="72">
        <f>'Input new'!F89</f>
        <v>44080</v>
      </c>
      <c r="C89" s="72">
        <f>'Input new'!G89</f>
        <v>44083</v>
      </c>
      <c r="D89">
        <f>'Input old'!B89</f>
        <v>855</v>
      </c>
      <c r="E89" s="12">
        <f t="shared" si="1"/>
        <v>3</v>
      </c>
    </row>
    <row r="90" spans="1:5" x14ac:dyDescent="0.3">
      <c r="A90" t="str">
        <f>'Input old'!A90</f>
        <v>TBCC52</v>
      </c>
      <c r="B90" s="72">
        <f>'Input new'!F90</f>
        <v>44087</v>
      </c>
      <c r="C90" s="72">
        <f>'Input new'!G90</f>
        <v>44090</v>
      </c>
      <c r="D90">
        <f>'Input old'!B90</f>
        <v>815</v>
      </c>
      <c r="E90" s="12">
        <f t="shared" si="1"/>
        <v>3</v>
      </c>
    </row>
    <row r="91" spans="1:5" x14ac:dyDescent="0.3">
      <c r="A91" t="str">
        <f>'Input old'!A91</f>
        <v>TBCC53</v>
      </c>
      <c r="B91" s="72">
        <f>'Input new'!F91</f>
        <v>44094</v>
      </c>
      <c r="C91" s="72">
        <f>'Input new'!G91</f>
        <v>44097</v>
      </c>
      <c r="D91">
        <f>'Input old'!B91</f>
        <v>825</v>
      </c>
      <c r="E91" s="12">
        <f t="shared" si="1"/>
        <v>3</v>
      </c>
    </row>
    <row r="92" spans="1:5" x14ac:dyDescent="0.3">
      <c r="A92" t="str">
        <f>'Input old'!A92</f>
        <v>TBCC54</v>
      </c>
      <c r="B92" s="72">
        <f>'Input new'!F92</f>
        <v>44101</v>
      </c>
      <c r="C92" s="72">
        <f>'Input new'!G92</f>
        <v>44104</v>
      </c>
      <c r="D92">
        <f>'Input old'!B92</f>
        <v>825</v>
      </c>
      <c r="E92" s="12">
        <f t="shared" si="1"/>
        <v>3</v>
      </c>
    </row>
    <row r="93" spans="1:5" x14ac:dyDescent="0.3">
      <c r="A93" t="str">
        <f>'Input old'!A93</f>
        <v>TBCC55</v>
      </c>
      <c r="B93" s="72">
        <f>'Input new'!F93</f>
        <v>44108</v>
      </c>
      <c r="C93" s="72">
        <f>'Input new'!G93</f>
        <v>44111</v>
      </c>
      <c r="D93">
        <f>'Input old'!B93</f>
        <v>880</v>
      </c>
      <c r="E93" s="12">
        <f t="shared" si="1"/>
        <v>3</v>
      </c>
    </row>
    <row r="94" spans="1:5" x14ac:dyDescent="0.3">
      <c r="A94" t="str">
        <f>'Input old'!A94</f>
        <v>TBCC56</v>
      </c>
      <c r="B94" s="72">
        <f>'Input new'!F94</f>
        <v>44115</v>
      </c>
      <c r="C94" s="72">
        <f>'Input new'!G94</f>
        <v>44118</v>
      </c>
      <c r="D94">
        <f>'Input old'!B94</f>
        <v>890</v>
      </c>
      <c r="E94" s="12">
        <f t="shared" si="1"/>
        <v>3</v>
      </c>
    </row>
    <row r="95" spans="1:5" x14ac:dyDescent="0.3">
      <c r="A95" t="str">
        <f>'Input old'!A95</f>
        <v>TBCC57</v>
      </c>
      <c r="B95" s="72">
        <f>'Input new'!F95</f>
        <v>44122</v>
      </c>
      <c r="C95" s="72">
        <f>'Input new'!G95</f>
        <v>44125</v>
      </c>
      <c r="D95">
        <f>'Input old'!B95</f>
        <v>830</v>
      </c>
      <c r="E95" s="12">
        <f t="shared" si="1"/>
        <v>3</v>
      </c>
    </row>
    <row r="96" spans="1:5" x14ac:dyDescent="0.3">
      <c r="A96" t="str">
        <f>'Input old'!A96</f>
        <v>TBCC58</v>
      </c>
      <c r="B96" s="72">
        <f>'Input new'!F96</f>
        <v>44129</v>
      </c>
      <c r="C96" s="72">
        <f>'Input new'!G96</f>
        <v>44132</v>
      </c>
      <c r="D96">
        <f>'Input old'!B96</f>
        <v>865</v>
      </c>
      <c r="E96" s="12">
        <f t="shared" si="1"/>
        <v>3</v>
      </c>
    </row>
    <row r="97" spans="1:5" x14ac:dyDescent="0.3">
      <c r="A97" t="str">
        <f>'Input old'!A97</f>
        <v>TBCC59</v>
      </c>
      <c r="B97" s="72">
        <f>'Input new'!F97</f>
        <v>44136</v>
      </c>
      <c r="C97" s="72">
        <f>'Input new'!G97</f>
        <v>44139</v>
      </c>
      <c r="D97">
        <f>'Input old'!B97</f>
        <v>910</v>
      </c>
      <c r="E97" s="12">
        <f t="shared" si="1"/>
        <v>3</v>
      </c>
    </row>
    <row r="98" spans="1:5" x14ac:dyDescent="0.3">
      <c r="A98" t="str">
        <f>'Input old'!A98</f>
        <v>TBCC60</v>
      </c>
      <c r="B98" s="72">
        <f>'Input new'!F98</f>
        <v>44143</v>
      </c>
      <c r="C98" s="72">
        <f>'Input new'!G98</f>
        <v>44146</v>
      </c>
      <c r="D98">
        <f>'Input old'!B98</f>
        <v>910</v>
      </c>
      <c r="E98" s="12">
        <f t="shared" si="1"/>
        <v>3</v>
      </c>
    </row>
    <row r="99" spans="1:5" x14ac:dyDescent="0.3">
      <c r="A99" t="str">
        <f>'Input old'!A99</f>
        <v>TBCC61</v>
      </c>
      <c r="B99" s="72">
        <f>'Input new'!F99</f>
        <v>44150</v>
      </c>
      <c r="C99" s="72">
        <f>'Input new'!G99</f>
        <v>44153</v>
      </c>
      <c r="D99">
        <f>'Input old'!B99</f>
        <v>895</v>
      </c>
      <c r="E99" s="12">
        <f t="shared" si="1"/>
        <v>3</v>
      </c>
    </row>
    <row r="100" spans="1:5" x14ac:dyDescent="0.3">
      <c r="A100" t="str">
        <f>'Input old'!A100</f>
        <v>TBCC62</v>
      </c>
      <c r="B100" s="72">
        <f>'Input new'!F100</f>
        <v>44157</v>
      </c>
      <c r="C100" s="72">
        <f>'Input new'!G100</f>
        <v>44160</v>
      </c>
      <c r="D100">
        <f>'Input old'!B100</f>
        <v>915</v>
      </c>
      <c r="E100" s="12">
        <f t="shared" si="1"/>
        <v>3</v>
      </c>
    </row>
    <row r="101" spans="1:5" x14ac:dyDescent="0.3">
      <c r="A101" t="str">
        <f>'Input old'!A101</f>
        <v>TBCC63</v>
      </c>
      <c r="B101" s="72">
        <f>'Input new'!F101</f>
        <v>44165</v>
      </c>
      <c r="C101" s="72">
        <f>'Input new'!G101</f>
        <v>44167</v>
      </c>
      <c r="D101">
        <f>'Input old'!B101</f>
        <v>705</v>
      </c>
      <c r="E101" s="12">
        <f t="shared" si="1"/>
        <v>2</v>
      </c>
    </row>
    <row r="102" spans="1:5" x14ac:dyDescent="0.3">
      <c r="A102" t="str">
        <f>'Input old'!A102</f>
        <v>TBCC64</v>
      </c>
      <c r="B102" s="72">
        <f>'Input new'!F102</f>
        <v>44170</v>
      </c>
      <c r="C102" s="72">
        <f>'Input new'!G102</f>
        <v>44174</v>
      </c>
      <c r="D102">
        <f>'Input old'!B102</f>
        <v>1055</v>
      </c>
      <c r="E102" s="12">
        <f t="shared" si="1"/>
        <v>4</v>
      </c>
    </row>
    <row r="103" spans="1:5" x14ac:dyDescent="0.3">
      <c r="A103" t="str">
        <f>'Input old'!A103</f>
        <v>TBCC65</v>
      </c>
      <c r="B103" s="72">
        <f>'Input new'!F103</f>
        <v>44178</v>
      </c>
      <c r="C103" s="72">
        <f>'Input new'!G103</f>
        <v>44181</v>
      </c>
      <c r="D103">
        <f>'Input old'!B103</f>
        <v>930</v>
      </c>
      <c r="E103" s="12">
        <f t="shared" si="1"/>
        <v>3</v>
      </c>
    </row>
    <row r="104" spans="1:5" x14ac:dyDescent="0.3">
      <c r="A104" t="str">
        <f>'Input old'!A104</f>
        <v>TBCC66</v>
      </c>
      <c r="B104" s="72">
        <f>'Input new'!F104</f>
        <v>44185</v>
      </c>
      <c r="C104" s="72">
        <f>'Input new'!G104</f>
        <v>44188</v>
      </c>
      <c r="D104">
        <f>'Input old'!B104</f>
        <v>880</v>
      </c>
      <c r="E104" s="12">
        <f t="shared" si="1"/>
        <v>3</v>
      </c>
    </row>
    <row r="105" spans="1:5" x14ac:dyDescent="0.3">
      <c r="A105" t="str">
        <f>'Input old'!A105</f>
        <v>TBCC67</v>
      </c>
      <c r="B105" s="72">
        <f>'Input new'!F105</f>
        <v>44192</v>
      </c>
      <c r="C105" s="72">
        <f>'Input new'!G105</f>
        <v>44195</v>
      </c>
      <c r="D105">
        <f>'Input old'!B105</f>
        <v>940</v>
      </c>
      <c r="E105" s="12">
        <f t="shared" si="1"/>
        <v>3</v>
      </c>
    </row>
  </sheetData>
  <autoFilter ref="A1:E105" xr:uid="{00000000-0009-0000-0000-000000000000}">
    <sortState xmlns:xlrd2="http://schemas.microsoft.com/office/spreadsheetml/2017/richdata2" ref="A2:E105">
      <sortCondition ref="C1"/>
    </sortState>
  </autoFilter>
  <mergeCells count="1">
    <mergeCell ref="H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81E2-2AA6-4942-B1AA-C92E36503BE8}">
  <dimension ref="A1:N105"/>
  <sheetViews>
    <sheetView workbookViewId="0">
      <selection activeCell="M21" sqref="M21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  <col min="14" max="14" width="11.44140625" bestFit="1" customWidth="1"/>
  </cols>
  <sheetData>
    <row r="1" spans="1:14" s="70" customFormat="1" x14ac:dyDescent="0.3">
      <c r="A1" s="84" t="s">
        <v>126</v>
      </c>
      <c r="B1" s="84" t="s">
        <v>128</v>
      </c>
      <c r="C1" s="84"/>
      <c r="D1" s="84" t="s">
        <v>129</v>
      </c>
      <c r="E1" s="84" t="s">
        <v>130</v>
      </c>
      <c r="F1" s="70" t="s">
        <v>19</v>
      </c>
      <c r="G1" s="70" t="s">
        <v>20</v>
      </c>
      <c r="H1" s="84" t="s">
        <v>237</v>
      </c>
      <c r="I1" s="84"/>
      <c r="J1" s="84"/>
      <c r="K1" s="84"/>
    </row>
    <row r="2" spans="1:14" s="70" customFormat="1" x14ac:dyDescent="0.3">
      <c r="A2" s="90" t="s">
        <v>131</v>
      </c>
      <c r="B2" s="70">
        <f>H2*I2</f>
        <v>414</v>
      </c>
      <c r="C2" s="86">
        <f>B2/40</f>
        <v>10.35</v>
      </c>
      <c r="D2" s="86">
        <v>1</v>
      </c>
      <c r="E2" s="87">
        <f>ROUND(B2/InputData!H$5,0)</f>
        <v>1</v>
      </c>
      <c r="F2" s="91">
        <f>G2-E2</f>
        <v>43830</v>
      </c>
      <c r="G2" s="91">
        <v>43831</v>
      </c>
      <c r="H2" s="90">
        <v>207</v>
      </c>
      <c r="I2" s="86">
        <v>2</v>
      </c>
      <c r="J2" s="85"/>
      <c r="K2" s="85"/>
      <c r="M2" s="97">
        <f>MAX(Production!E:E)</f>
        <v>1821</v>
      </c>
      <c r="N2" s="70">
        <f>M2/InputData!H3/7</f>
        <v>10.839285714285714</v>
      </c>
    </row>
    <row r="3" spans="1:14" s="70" customFormat="1" x14ac:dyDescent="0.3">
      <c r="A3" s="90" t="s">
        <v>132</v>
      </c>
      <c r="B3" s="70">
        <f t="shared" ref="B3:B66" si="0">H3*I3</f>
        <v>576</v>
      </c>
      <c r="C3" s="86">
        <f t="shared" ref="C3:C53" si="1">B3/40</f>
        <v>14.4</v>
      </c>
      <c r="D3" s="86">
        <v>2</v>
      </c>
      <c r="E3" s="87">
        <f>ROUND(B3/InputData!H$5,0)</f>
        <v>2</v>
      </c>
      <c r="F3" s="91">
        <f t="shared" ref="F3:F66" si="2">G3-E3</f>
        <v>43843</v>
      </c>
      <c r="G3" s="91">
        <f>$G$2+D3*7</f>
        <v>43845</v>
      </c>
      <c r="H3" s="90">
        <v>288</v>
      </c>
      <c r="I3" s="86">
        <v>2</v>
      </c>
      <c r="J3" s="85"/>
      <c r="K3" s="85"/>
      <c r="M3" s="97">
        <f>AVERAGE(Production!E:E)</f>
        <v>1439.8113207547169</v>
      </c>
      <c r="N3" s="70">
        <f>M3/InputData!H3/7</f>
        <v>8.5703054806828387</v>
      </c>
    </row>
    <row r="4" spans="1:14" s="70" customFormat="1" x14ac:dyDescent="0.3">
      <c r="A4" s="90" t="s">
        <v>133</v>
      </c>
      <c r="B4" s="70">
        <f t="shared" si="0"/>
        <v>686</v>
      </c>
      <c r="C4" s="86">
        <f t="shared" si="1"/>
        <v>17.149999999999999</v>
      </c>
      <c r="D4" s="86">
        <v>3</v>
      </c>
      <c r="E4" s="87">
        <f>ROUND(B4/InputData!H$5,0)</f>
        <v>2</v>
      </c>
      <c r="F4" s="91">
        <f t="shared" si="2"/>
        <v>43850</v>
      </c>
      <c r="G4" s="91">
        <f t="shared" ref="G4:G67" si="3">$G$2+D4*7</f>
        <v>43852</v>
      </c>
      <c r="H4" s="90">
        <v>343</v>
      </c>
      <c r="I4" s="86">
        <v>2</v>
      </c>
      <c r="J4" s="85"/>
      <c r="K4" s="85"/>
    </row>
    <row r="5" spans="1:14" s="70" customFormat="1" x14ac:dyDescent="0.3">
      <c r="A5" s="90" t="s">
        <v>134</v>
      </c>
      <c r="B5" s="70">
        <f t="shared" si="0"/>
        <v>872</v>
      </c>
      <c r="C5" s="86">
        <f t="shared" si="1"/>
        <v>21.8</v>
      </c>
      <c r="D5" s="86">
        <v>4</v>
      </c>
      <c r="E5" s="87">
        <f>ROUND(B5/InputData!H$5,0)</f>
        <v>3</v>
      </c>
      <c r="F5" s="91">
        <f t="shared" si="2"/>
        <v>43856</v>
      </c>
      <c r="G5" s="91">
        <f t="shared" si="3"/>
        <v>43859</v>
      </c>
      <c r="H5" s="90">
        <v>436</v>
      </c>
      <c r="I5" s="86">
        <v>2</v>
      </c>
      <c r="J5" s="85"/>
      <c r="K5" s="85"/>
    </row>
    <row r="6" spans="1:14" s="70" customFormat="1" x14ac:dyDescent="0.3">
      <c r="A6" s="90" t="s">
        <v>135</v>
      </c>
      <c r="B6" s="70">
        <f t="shared" si="0"/>
        <v>564</v>
      </c>
      <c r="C6" s="86">
        <f t="shared" si="1"/>
        <v>14.1</v>
      </c>
      <c r="D6" s="86">
        <v>5</v>
      </c>
      <c r="E6" s="87">
        <f>ROUND(B6/InputData!H$5,0)</f>
        <v>2</v>
      </c>
      <c r="F6" s="91">
        <f t="shared" si="2"/>
        <v>43864</v>
      </c>
      <c r="G6" s="91">
        <f t="shared" si="3"/>
        <v>43866</v>
      </c>
      <c r="H6" s="90">
        <v>282</v>
      </c>
      <c r="I6" s="86">
        <v>2</v>
      </c>
      <c r="J6" s="85"/>
      <c r="K6" s="85"/>
    </row>
    <row r="7" spans="1:14" s="70" customFormat="1" x14ac:dyDescent="0.3">
      <c r="A7" s="90" t="s">
        <v>136</v>
      </c>
      <c r="B7" s="70">
        <f t="shared" si="0"/>
        <v>616</v>
      </c>
      <c r="C7" s="86">
        <f t="shared" si="1"/>
        <v>15.4</v>
      </c>
      <c r="D7" s="86">
        <v>6</v>
      </c>
      <c r="E7" s="87">
        <f>ROUND(B7/InputData!H$5,0)</f>
        <v>2</v>
      </c>
      <c r="F7" s="91">
        <f t="shared" si="2"/>
        <v>43871</v>
      </c>
      <c r="G7" s="91">
        <f t="shared" si="3"/>
        <v>43873</v>
      </c>
      <c r="H7" s="90">
        <v>308</v>
      </c>
      <c r="I7" s="86">
        <v>2</v>
      </c>
      <c r="J7" s="85"/>
      <c r="K7" s="85"/>
    </row>
    <row r="8" spans="1:14" s="70" customFormat="1" x14ac:dyDescent="0.3">
      <c r="A8" s="90" t="s">
        <v>137</v>
      </c>
      <c r="B8" s="70">
        <f t="shared" si="0"/>
        <v>550</v>
      </c>
      <c r="C8" s="86">
        <f t="shared" si="1"/>
        <v>13.75</v>
      </c>
      <c r="D8" s="86">
        <v>7</v>
      </c>
      <c r="E8" s="87">
        <f>ROUND(B8/InputData!H$5,0)</f>
        <v>2</v>
      </c>
      <c r="F8" s="91">
        <f t="shared" si="2"/>
        <v>43878</v>
      </c>
      <c r="G8" s="91">
        <f t="shared" si="3"/>
        <v>43880</v>
      </c>
      <c r="H8" s="90">
        <v>275</v>
      </c>
      <c r="I8" s="86">
        <v>2</v>
      </c>
      <c r="J8" s="85"/>
      <c r="K8" s="85"/>
    </row>
    <row r="9" spans="1:14" s="70" customFormat="1" x14ac:dyDescent="0.3">
      <c r="A9" s="90" t="s">
        <v>138</v>
      </c>
      <c r="B9" s="70">
        <f t="shared" si="0"/>
        <v>686</v>
      </c>
      <c r="C9" s="86">
        <f t="shared" si="1"/>
        <v>17.149999999999999</v>
      </c>
      <c r="D9" s="86">
        <v>8</v>
      </c>
      <c r="E9" s="87">
        <f>ROUND(B9/InputData!H$5,0)</f>
        <v>2</v>
      </c>
      <c r="F9" s="91">
        <f t="shared" si="2"/>
        <v>43885</v>
      </c>
      <c r="G9" s="91">
        <f t="shared" si="3"/>
        <v>43887</v>
      </c>
      <c r="H9" s="90">
        <v>343</v>
      </c>
      <c r="I9" s="86">
        <v>2</v>
      </c>
      <c r="J9" s="85"/>
      <c r="K9" s="85"/>
    </row>
    <row r="10" spans="1:14" s="70" customFormat="1" x14ac:dyDescent="0.3">
      <c r="A10" s="90" t="s">
        <v>139</v>
      </c>
      <c r="B10" s="70">
        <f t="shared" si="0"/>
        <v>632</v>
      </c>
      <c r="C10" s="86">
        <f t="shared" si="1"/>
        <v>15.8</v>
      </c>
      <c r="D10" s="86">
        <v>9</v>
      </c>
      <c r="E10" s="87">
        <f>ROUND(B10/InputData!H$5,0)</f>
        <v>2</v>
      </c>
      <c r="F10" s="91">
        <f t="shared" si="2"/>
        <v>43892</v>
      </c>
      <c r="G10" s="91">
        <f t="shared" si="3"/>
        <v>43894</v>
      </c>
      <c r="H10" s="90">
        <v>316</v>
      </c>
      <c r="I10" s="86">
        <v>2</v>
      </c>
      <c r="J10" s="85"/>
      <c r="K10" s="85"/>
    </row>
    <row r="11" spans="1:14" s="70" customFormat="1" x14ac:dyDescent="0.3">
      <c r="A11" s="90" t="s">
        <v>140</v>
      </c>
      <c r="B11" s="70">
        <f t="shared" si="0"/>
        <v>470</v>
      </c>
      <c r="C11" s="86">
        <f t="shared" si="1"/>
        <v>11.75</v>
      </c>
      <c r="D11" s="86">
        <v>10</v>
      </c>
      <c r="E11" s="87">
        <f>ROUND(B11/InputData!H$5,0)</f>
        <v>2</v>
      </c>
      <c r="F11" s="91">
        <f t="shared" si="2"/>
        <v>43899</v>
      </c>
      <c r="G11" s="91">
        <f t="shared" si="3"/>
        <v>43901</v>
      </c>
      <c r="H11" s="90">
        <v>235</v>
      </c>
      <c r="I11" s="86">
        <v>2</v>
      </c>
      <c r="J11" s="85"/>
      <c r="K11" s="85"/>
    </row>
    <row r="12" spans="1:14" s="70" customFormat="1" x14ac:dyDescent="0.3">
      <c r="A12" s="90" t="s">
        <v>141</v>
      </c>
      <c r="B12" s="70">
        <f t="shared" si="0"/>
        <v>698</v>
      </c>
      <c r="C12" s="86">
        <f t="shared" si="1"/>
        <v>17.45</v>
      </c>
      <c r="D12" s="86">
        <v>11</v>
      </c>
      <c r="E12" s="87">
        <f>ROUND(B12/InputData!H$5,0)</f>
        <v>2</v>
      </c>
      <c r="F12" s="91">
        <f t="shared" si="2"/>
        <v>43906</v>
      </c>
      <c r="G12" s="91">
        <f t="shared" si="3"/>
        <v>43908</v>
      </c>
      <c r="H12" s="90">
        <v>349</v>
      </c>
      <c r="I12" s="86">
        <v>2</v>
      </c>
      <c r="J12" s="85"/>
      <c r="K12" s="85"/>
    </row>
    <row r="13" spans="1:14" s="70" customFormat="1" x14ac:dyDescent="0.3">
      <c r="A13" s="90" t="s">
        <v>142</v>
      </c>
      <c r="B13" s="70">
        <f t="shared" si="0"/>
        <v>680</v>
      </c>
      <c r="C13" s="86">
        <f t="shared" si="1"/>
        <v>17</v>
      </c>
      <c r="D13" s="86">
        <v>12</v>
      </c>
      <c r="E13" s="87">
        <f>ROUND(B13/InputData!H$5,0)</f>
        <v>2</v>
      </c>
      <c r="F13" s="91">
        <f t="shared" si="2"/>
        <v>43913</v>
      </c>
      <c r="G13" s="91">
        <f t="shared" si="3"/>
        <v>43915</v>
      </c>
      <c r="H13" s="90">
        <v>340</v>
      </c>
      <c r="I13" s="86">
        <v>2</v>
      </c>
      <c r="J13" s="85"/>
      <c r="K13" s="85"/>
    </row>
    <row r="14" spans="1:14" s="70" customFormat="1" x14ac:dyDescent="0.3">
      <c r="A14" s="90" t="s">
        <v>143</v>
      </c>
      <c r="B14" s="70">
        <f t="shared" si="0"/>
        <v>574</v>
      </c>
      <c r="C14" s="86">
        <f t="shared" si="1"/>
        <v>14.35</v>
      </c>
      <c r="D14" s="86">
        <v>13</v>
      </c>
      <c r="E14" s="87">
        <f>ROUND(B14/InputData!H$5,0)</f>
        <v>2</v>
      </c>
      <c r="F14" s="91">
        <f t="shared" si="2"/>
        <v>43920</v>
      </c>
      <c r="G14" s="91">
        <f t="shared" si="3"/>
        <v>43922</v>
      </c>
      <c r="H14" s="90">
        <v>287</v>
      </c>
      <c r="I14" s="86">
        <v>2</v>
      </c>
      <c r="J14" s="85"/>
      <c r="K14" s="85"/>
    </row>
    <row r="15" spans="1:14" s="70" customFormat="1" x14ac:dyDescent="0.3">
      <c r="A15" s="90" t="s">
        <v>144</v>
      </c>
      <c r="B15" s="70">
        <f t="shared" si="0"/>
        <v>790</v>
      </c>
      <c r="C15" s="86">
        <f t="shared" si="1"/>
        <v>19.75</v>
      </c>
      <c r="D15" s="86">
        <v>14</v>
      </c>
      <c r="E15" s="87">
        <f>ROUND(B15/InputData!H$5,0)</f>
        <v>3</v>
      </c>
      <c r="F15" s="91">
        <f t="shared" si="2"/>
        <v>43926</v>
      </c>
      <c r="G15" s="91">
        <f t="shared" si="3"/>
        <v>43929</v>
      </c>
      <c r="H15" s="90">
        <v>395</v>
      </c>
      <c r="I15" s="86">
        <v>2</v>
      </c>
      <c r="J15" s="85"/>
      <c r="K15" s="85"/>
    </row>
    <row r="16" spans="1:14" s="70" customFormat="1" x14ac:dyDescent="0.3">
      <c r="A16" s="90" t="s">
        <v>145</v>
      </c>
      <c r="B16" s="70">
        <f t="shared" si="0"/>
        <v>670</v>
      </c>
      <c r="C16" s="86">
        <f t="shared" si="1"/>
        <v>16.75</v>
      </c>
      <c r="D16" s="86">
        <v>15</v>
      </c>
      <c r="E16" s="87">
        <f>ROUND(B16/InputData!H$5,0)</f>
        <v>2</v>
      </c>
      <c r="F16" s="91">
        <f t="shared" si="2"/>
        <v>43934</v>
      </c>
      <c r="G16" s="91">
        <f t="shared" si="3"/>
        <v>43936</v>
      </c>
      <c r="H16" s="90">
        <v>335</v>
      </c>
      <c r="I16" s="86">
        <v>2</v>
      </c>
      <c r="J16" s="85"/>
      <c r="K16" s="85"/>
    </row>
    <row r="17" spans="1:11" s="70" customFormat="1" x14ac:dyDescent="0.3">
      <c r="A17" s="90" t="s">
        <v>146</v>
      </c>
      <c r="B17" s="70">
        <f t="shared" si="0"/>
        <v>556</v>
      </c>
      <c r="C17" s="86">
        <f t="shared" si="1"/>
        <v>13.9</v>
      </c>
      <c r="D17" s="86">
        <v>16</v>
      </c>
      <c r="E17" s="87">
        <f>ROUND(B17/InputData!H$5,0)</f>
        <v>2</v>
      </c>
      <c r="F17" s="91">
        <f t="shared" si="2"/>
        <v>43941</v>
      </c>
      <c r="G17" s="91">
        <f t="shared" si="3"/>
        <v>43943</v>
      </c>
      <c r="H17" s="90">
        <v>278</v>
      </c>
      <c r="I17" s="86">
        <v>2</v>
      </c>
      <c r="J17" s="85"/>
      <c r="K17" s="85"/>
    </row>
    <row r="18" spans="1:11" s="70" customFormat="1" x14ac:dyDescent="0.3">
      <c r="A18" s="90" t="s">
        <v>147</v>
      </c>
      <c r="B18" s="70">
        <f t="shared" si="0"/>
        <v>770</v>
      </c>
      <c r="C18" s="86">
        <f t="shared" si="1"/>
        <v>19.25</v>
      </c>
      <c r="D18" s="86">
        <v>17</v>
      </c>
      <c r="E18" s="87">
        <f>ROUND(B18/InputData!H$5,0)</f>
        <v>3</v>
      </c>
      <c r="F18" s="91">
        <f t="shared" si="2"/>
        <v>43947</v>
      </c>
      <c r="G18" s="91">
        <f t="shared" si="3"/>
        <v>43950</v>
      </c>
      <c r="H18" s="90">
        <v>385</v>
      </c>
      <c r="I18" s="86">
        <v>2</v>
      </c>
      <c r="J18" s="85"/>
      <c r="K18" s="85"/>
    </row>
    <row r="19" spans="1:11" s="70" customFormat="1" x14ac:dyDescent="0.3">
      <c r="A19" s="90" t="s">
        <v>148</v>
      </c>
      <c r="B19" s="70">
        <f t="shared" si="0"/>
        <v>184</v>
      </c>
      <c r="C19" s="86">
        <f t="shared" si="1"/>
        <v>4.5999999999999996</v>
      </c>
      <c r="D19" s="86">
        <v>18</v>
      </c>
      <c r="E19" s="87">
        <f>ROUND(B19/InputData!H$5,0)</f>
        <v>1</v>
      </c>
      <c r="F19" s="91">
        <f t="shared" si="2"/>
        <v>43956</v>
      </c>
      <c r="G19" s="91">
        <f t="shared" si="3"/>
        <v>43957</v>
      </c>
      <c r="H19" s="90">
        <v>92</v>
      </c>
      <c r="I19" s="86">
        <v>2</v>
      </c>
      <c r="J19" s="85"/>
      <c r="K19" s="85"/>
    </row>
    <row r="20" spans="1:11" s="70" customFormat="1" x14ac:dyDescent="0.3">
      <c r="A20" s="90" t="s">
        <v>149</v>
      </c>
      <c r="B20" s="70">
        <f t="shared" si="0"/>
        <v>652</v>
      </c>
      <c r="C20" s="86">
        <f t="shared" si="1"/>
        <v>16.3</v>
      </c>
      <c r="D20" s="86">
        <v>19</v>
      </c>
      <c r="E20" s="87">
        <f>ROUND(B20/InputData!H$5,0)</f>
        <v>2</v>
      </c>
      <c r="F20" s="91">
        <f t="shared" si="2"/>
        <v>43962</v>
      </c>
      <c r="G20" s="91">
        <f t="shared" si="3"/>
        <v>43964</v>
      </c>
      <c r="H20" s="90">
        <v>326</v>
      </c>
      <c r="I20" s="86">
        <v>2</v>
      </c>
      <c r="J20" s="85"/>
      <c r="K20" s="85"/>
    </row>
    <row r="21" spans="1:11" s="70" customFormat="1" x14ac:dyDescent="0.3">
      <c r="A21" s="90" t="s">
        <v>150</v>
      </c>
      <c r="B21" s="70">
        <f t="shared" si="0"/>
        <v>520</v>
      </c>
      <c r="C21" s="86">
        <f t="shared" si="1"/>
        <v>13</v>
      </c>
      <c r="D21" s="86">
        <v>20</v>
      </c>
      <c r="E21" s="87">
        <f>ROUND(B21/InputData!H$5,0)</f>
        <v>2</v>
      </c>
      <c r="F21" s="91">
        <f t="shared" si="2"/>
        <v>43969</v>
      </c>
      <c r="G21" s="91">
        <f t="shared" si="3"/>
        <v>43971</v>
      </c>
      <c r="H21" s="90">
        <v>260</v>
      </c>
      <c r="I21" s="86">
        <v>2</v>
      </c>
      <c r="J21" s="85"/>
      <c r="K21" s="85"/>
    </row>
    <row r="22" spans="1:11" s="70" customFormat="1" x14ac:dyDescent="0.3">
      <c r="A22" s="90" t="s">
        <v>151</v>
      </c>
      <c r="B22" s="70">
        <f t="shared" si="0"/>
        <v>698</v>
      </c>
      <c r="C22" s="86">
        <f t="shared" si="1"/>
        <v>17.45</v>
      </c>
      <c r="D22" s="86">
        <v>21</v>
      </c>
      <c r="E22" s="87">
        <f>ROUND(B22/InputData!H$5,0)</f>
        <v>2</v>
      </c>
      <c r="F22" s="91">
        <f t="shared" si="2"/>
        <v>43976</v>
      </c>
      <c r="G22" s="91">
        <f t="shared" si="3"/>
        <v>43978</v>
      </c>
      <c r="H22" s="90">
        <v>349</v>
      </c>
      <c r="I22" s="86">
        <v>2</v>
      </c>
      <c r="J22" s="85"/>
      <c r="K22" s="85"/>
    </row>
    <row r="23" spans="1:11" s="70" customFormat="1" x14ac:dyDescent="0.3">
      <c r="A23" s="90" t="s">
        <v>152</v>
      </c>
      <c r="B23" s="70">
        <f t="shared" si="0"/>
        <v>880</v>
      </c>
      <c r="C23" s="86">
        <f t="shared" si="1"/>
        <v>22</v>
      </c>
      <c r="D23" s="86">
        <v>22</v>
      </c>
      <c r="E23" s="87">
        <f>ROUND(B23/InputData!H$5,0)</f>
        <v>3</v>
      </c>
      <c r="F23" s="91">
        <f t="shared" si="2"/>
        <v>43982</v>
      </c>
      <c r="G23" s="91">
        <f t="shared" si="3"/>
        <v>43985</v>
      </c>
      <c r="H23" s="90">
        <v>440</v>
      </c>
      <c r="I23" s="86">
        <v>2</v>
      </c>
      <c r="J23" s="85"/>
      <c r="K23" s="85"/>
    </row>
    <row r="24" spans="1:11" s="70" customFormat="1" x14ac:dyDescent="0.3">
      <c r="A24" s="90" t="s">
        <v>153</v>
      </c>
      <c r="B24" s="70">
        <f t="shared" si="0"/>
        <v>400</v>
      </c>
      <c r="C24" s="86">
        <f t="shared" si="1"/>
        <v>10</v>
      </c>
      <c r="D24" s="86">
        <v>23</v>
      </c>
      <c r="E24" s="87">
        <f>ROUND(B24/InputData!H$5,0)</f>
        <v>1</v>
      </c>
      <c r="F24" s="91">
        <f t="shared" si="2"/>
        <v>43991</v>
      </c>
      <c r="G24" s="91">
        <f t="shared" si="3"/>
        <v>43992</v>
      </c>
      <c r="H24" s="90">
        <v>200</v>
      </c>
      <c r="I24" s="86">
        <v>2</v>
      </c>
      <c r="J24" s="85"/>
      <c r="K24" s="85"/>
    </row>
    <row r="25" spans="1:11" s="70" customFormat="1" x14ac:dyDescent="0.3">
      <c r="A25" s="90" t="s">
        <v>154</v>
      </c>
      <c r="B25" s="70">
        <f t="shared" si="0"/>
        <v>488</v>
      </c>
      <c r="C25" s="86">
        <f t="shared" si="1"/>
        <v>12.2</v>
      </c>
      <c r="D25" s="86">
        <v>24</v>
      </c>
      <c r="E25" s="87">
        <f>ROUND(B25/InputData!H$5,0)</f>
        <v>2</v>
      </c>
      <c r="F25" s="91">
        <f t="shared" si="2"/>
        <v>43997</v>
      </c>
      <c r="G25" s="91">
        <f t="shared" si="3"/>
        <v>43999</v>
      </c>
      <c r="H25" s="90">
        <v>244</v>
      </c>
      <c r="I25" s="86">
        <v>2</v>
      </c>
      <c r="J25" s="85"/>
      <c r="K25" s="85"/>
    </row>
    <row r="26" spans="1:11" s="70" customFormat="1" x14ac:dyDescent="0.3">
      <c r="A26" s="90" t="s">
        <v>155</v>
      </c>
      <c r="B26" s="70">
        <f t="shared" si="0"/>
        <v>802</v>
      </c>
      <c r="C26" s="86">
        <f t="shared" si="1"/>
        <v>20.05</v>
      </c>
      <c r="D26" s="86">
        <v>25</v>
      </c>
      <c r="E26" s="87">
        <f>ROUND(B26/InputData!H$5,0)</f>
        <v>3</v>
      </c>
      <c r="F26" s="91">
        <f t="shared" si="2"/>
        <v>44003</v>
      </c>
      <c r="G26" s="91">
        <f t="shared" si="3"/>
        <v>44006</v>
      </c>
      <c r="H26" s="90">
        <v>401</v>
      </c>
      <c r="I26" s="86">
        <v>2</v>
      </c>
      <c r="J26" s="85"/>
      <c r="K26" s="85"/>
    </row>
    <row r="27" spans="1:11" s="70" customFormat="1" x14ac:dyDescent="0.3">
      <c r="A27" s="90" t="s">
        <v>156</v>
      </c>
      <c r="B27" s="70">
        <f t="shared" si="0"/>
        <v>782</v>
      </c>
      <c r="C27" s="86">
        <f t="shared" si="1"/>
        <v>19.55</v>
      </c>
      <c r="D27" s="86">
        <v>26</v>
      </c>
      <c r="E27" s="87">
        <f>ROUND(B27/InputData!H$5,0)</f>
        <v>3</v>
      </c>
      <c r="F27" s="91">
        <f t="shared" si="2"/>
        <v>44010</v>
      </c>
      <c r="G27" s="91">
        <f t="shared" si="3"/>
        <v>44013</v>
      </c>
      <c r="H27" s="90">
        <v>391</v>
      </c>
      <c r="I27" s="86">
        <v>2</v>
      </c>
      <c r="J27" s="85"/>
      <c r="K27" s="85"/>
    </row>
    <row r="28" spans="1:11" s="70" customFormat="1" x14ac:dyDescent="0.3">
      <c r="A28" s="90" t="s">
        <v>157</v>
      </c>
      <c r="B28" s="70">
        <f t="shared" si="0"/>
        <v>680</v>
      </c>
      <c r="C28" s="86">
        <f t="shared" si="1"/>
        <v>17</v>
      </c>
      <c r="D28" s="86">
        <v>27</v>
      </c>
      <c r="E28" s="87">
        <f>ROUND(B28/InputData!H$5,0)</f>
        <v>2</v>
      </c>
      <c r="F28" s="91">
        <f t="shared" si="2"/>
        <v>44018</v>
      </c>
      <c r="G28" s="91">
        <f t="shared" si="3"/>
        <v>44020</v>
      </c>
      <c r="H28" s="90">
        <v>340</v>
      </c>
      <c r="I28" s="86">
        <v>2</v>
      </c>
      <c r="J28" s="85"/>
      <c r="K28" s="85"/>
    </row>
    <row r="29" spans="1:11" s="70" customFormat="1" x14ac:dyDescent="0.3">
      <c r="A29" s="90" t="s">
        <v>158</v>
      </c>
      <c r="B29" s="70">
        <f t="shared" si="0"/>
        <v>494</v>
      </c>
      <c r="C29" s="86">
        <f t="shared" si="1"/>
        <v>12.35</v>
      </c>
      <c r="D29" s="86">
        <v>28</v>
      </c>
      <c r="E29" s="87">
        <f>ROUND(B29/InputData!H$5,0)</f>
        <v>2</v>
      </c>
      <c r="F29" s="91">
        <f t="shared" si="2"/>
        <v>44025</v>
      </c>
      <c r="G29" s="91">
        <f t="shared" si="3"/>
        <v>44027</v>
      </c>
      <c r="H29" s="90">
        <v>247</v>
      </c>
      <c r="I29" s="86">
        <v>2</v>
      </c>
      <c r="J29" s="85"/>
      <c r="K29" s="85"/>
    </row>
    <row r="30" spans="1:11" s="70" customFormat="1" x14ac:dyDescent="0.3">
      <c r="A30" s="90" t="s">
        <v>159</v>
      </c>
      <c r="B30" s="70">
        <f t="shared" si="0"/>
        <v>740</v>
      </c>
      <c r="C30" s="86">
        <f t="shared" si="1"/>
        <v>18.5</v>
      </c>
      <c r="D30" s="86">
        <v>29</v>
      </c>
      <c r="E30" s="87">
        <f>ROUND(B30/InputData!H$5,0)</f>
        <v>3</v>
      </c>
      <c r="F30" s="91">
        <f t="shared" si="2"/>
        <v>44031</v>
      </c>
      <c r="G30" s="91">
        <f t="shared" si="3"/>
        <v>44034</v>
      </c>
      <c r="H30" s="90">
        <v>370</v>
      </c>
      <c r="I30" s="86">
        <v>2</v>
      </c>
      <c r="J30" s="85"/>
      <c r="K30" s="85"/>
    </row>
    <row r="31" spans="1:11" s="70" customFormat="1" x14ac:dyDescent="0.3">
      <c r="A31" s="90" t="s">
        <v>160</v>
      </c>
      <c r="B31" s="70">
        <f t="shared" si="0"/>
        <v>698</v>
      </c>
      <c r="C31" s="86">
        <f t="shared" si="1"/>
        <v>17.45</v>
      </c>
      <c r="D31" s="86">
        <v>30</v>
      </c>
      <c r="E31" s="87">
        <f>ROUND(B31/InputData!H$5,0)</f>
        <v>2</v>
      </c>
      <c r="F31" s="91">
        <f t="shared" si="2"/>
        <v>44039</v>
      </c>
      <c r="G31" s="91">
        <f t="shared" si="3"/>
        <v>44041</v>
      </c>
      <c r="H31" s="90">
        <v>349</v>
      </c>
      <c r="I31" s="86">
        <v>2</v>
      </c>
      <c r="J31" s="85"/>
      <c r="K31" s="85"/>
    </row>
    <row r="32" spans="1:11" s="70" customFormat="1" x14ac:dyDescent="0.3">
      <c r="A32" s="90" t="s">
        <v>161</v>
      </c>
      <c r="B32" s="70">
        <f t="shared" si="0"/>
        <v>810</v>
      </c>
      <c r="C32" s="86">
        <f t="shared" si="1"/>
        <v>20.25</v>
      </c>
      <c r="D32" s="86">
        <v>31</v>
      </c>
      <c r="E32" s="87">
        <f>ROUND(B32/InputData!H$5,0)</f>
        <v>3</v>
      </c>
      <c r="F32" s="91">
        <f t="shared" si="2"/>
        <v>44045</v>
      </c>
      <c r="G32" s="91">
        <f t="shared" si="3"/>
        <v>44048</v>
      </c>
      <c r="H32" s="90">
        <v>405</v>
      </c>
      <c r="I32" s="86">
        <v>2</v>
      </c>
      <c r="J32" s="85"/>
      <c r="K32" s="85"/>
    </row>
    <row r="33" spans="1:11" s="70" customFormat="1" x14ac:dyDescent="0.3">
      <c r="A33" s="90" t="s">
        <v>162</v>
      </c>
      <c r="B33" s="70">
        <f t="shared" si="0"/>
        <v>526</v>
      </c>
      <c r="C33" s="86">
        <f t="shared" si="1"/>
        <v>13.15</v>
      </c>
      <c r="D33" s="86">
        <v>32</v>
      </c>
      <c r="E33" s="87">
        <f>ROUND(B33/InputData!H$5,0)</f>
        <v>2</v>
      </c>
      <c r="F33" s="91">
        <f t="shared" si="2"/>
        <v>44053</v>
      </c>
      <c r="G33" s="91">
        <f t="shared" si="3"/>
        <v>44055</v>
      </c>
      <c r="H33" s="90">
        <v>263</v>
      </c>
      <c r="I33" s="86">
        <v>2</v>
      </c>
      <c r="J33" s="85"/>
      <c r="K33" s="85"/>
    </row>
    <row r="34" spans="1:11" s="70" customFormat="1" x14ac:dyDescent="0.3">
      <c r="A34" s="90" t="s">
        <v>163</v>
      </c>
      <c r="B34" s="70">
        <f t="shared" si="0"/>
        <v>582</v>
      </c>
      <c r="C34" s="86">
        <f t="shared" si="1"/>
        <v>14.55</v>
      </c>
      <c r="D34" s="86">
        <v>33</v>
      </c>
      <c r="E34" s="87">
        <f>ROUND(B34/InputData!H$5,0)</f>
        <v>2</v>
      </c>
      <c r="F34" s="91">
        <f t="shared" si="2"/>
        <v>44060</v>
      </c>
      <c r="G34" s="91">
        <f t="shared" si="3"/>
        <v>44062</v>
      </c>
      <c r="H34" s="90">
        <v>291</v>
      </c>
      <c r="I34" s="86">
        <v>2</v>
      </c>
      <c r="J34" s="85"/>
      <c r="K34" s="85"/>
    </row>
    <row r="35" spans="1:11" s="70" customFormat="1" x14ac:dyDescent="0.3">
      <c r="A35" s="90" t="s">
        <v>164</v>
      </c>
      <c r="B35" s="70">
        <f t="shared" si="0"/>
        <v>660</v>
      </c>
      <c r="C35" s="86">
        <f t="shared" si="1"/>
        <v>16.5</v>
      </c>
      <c r="D35" s="86">
        <v>34</v>
      </c>
      <c r="E35" s="87">
        <f>ROUND(B35/InputData!H$5,0)</f>
        <v>2</v>
      </c>
      <c r="F35" s="91">
        <f t="shared" si="2"/>
        <v>44067</v>
      </c>
      <c r="G35" s="91">
        <f t="shared" si="3"/>
        <v>44069</v>
      </c>
      <c r="H35" s="90">
        <v>330</v>
      </c>
      <c r="I35" s="86">
        <v>2</v>
      </c>
      <c r="J35" s="85"/>
      <c r="K35" s="85"/>
    </row>
    <row r="36" spans="1:11" s="70" customFormat="1" x14ac:dyDescent="0.3">
      <c r="A36" s="90" t="s">
        <v>165</v>
      </c>
      <c r="B36" s="70">
        <f t="shared" si="0"/>
        <v>768</v>
      </c>
      <c r="C36" s="86">
        <f t="shared" si="1"/>
        <v>19.2</v>
      </c>
      <c r="D36" s="86">
        <v>35</v>
      </c>
      <c r="E36" s="87">
        <f>ROUND(B36/InputData!H$5,0)</f>
        <v>3</v>
      </c>
      <c r="F36" s="91">
        <f t="shared" si="2"/>
        <v>44073</v>
      </c>
      <c r="G36" s="91">
        <f t="shared" si="3"/>
        <v>44076</v>
      </c>
      <c r="H36" s="90">
        <v>384</v>
      </c>
      <c r="I36" s="86">
        <v>2</v>
      </c>
      <c r="J36" s="85"/>
      <c r="K36" s="85"/>
    </row>
    <row r="37" spans="1:11" s="70" customFormat="1" x14ac:dyDescent="0.3">
      <c r="A37" s="90" t="s">
        <v>166</v>
      </c>
      <c r="B37" s="70">
        <f t="shared" si="0"/>
        <v>608</v>
      </c>
      <c r="C37" s="86">
        <f t="shared" si="1"/>
        <v>15.2</v>
      </c>
      <c r="D37" s="86">
        <v>36</v>
      </c>
      <c r="E37" s="87">
        <f>ROUND(B37/InputData!H$5,0)</f>
        <v>2</v>
      </c>
      <c r="F37" s="91">
        <f t="shared" si="2"/>
        <v>44081</v>
      </c>
      <c r="G37" s="91">
        <f t="shared" si="3"/>
        <v>44083</v>
      </c>
      <c r="H37" s="90">
        <v>304</v>
      </c>
      <c r="I37" s="86">
        <v>2</v>
      </c>
      <c r="J37" s="85"/>
      <c r="K37" s="85"/>
    </row>
    <row r="38" spans="1:11" s="70" customFormat="1" x14ac:dyDescent="0.3">
      <c r="A38" s="90" t="s">
        <v>167</v>
      </c>
      <c r="B38" s="70">
        <f t="shared" si="0"/>
        <v>626</v>
      </c>
      <c r="C38" s="86">
        <f t="shared" si="1"/>
        <v>15.65</v>
      </c>
      <c r="D38" s="86">
        <v>37</v>
      </c>
      <c r="E38" s="87">
        <f>ROUND(B38/InputData!H$5,0)</f>
        <v>2</v>
      </c>
      <c r="F38" s="91">
        <f t="shared" si="2"/>
        <v>44088</v>
      </c>
      <c r="G38" s="91">
        <f t="shared" si="3"/>
        <v>44090</v>
      </c>
      <c r="H38" s="90">
        <v>313</v>
      </c>
      <c r="I38" s="86">
        <v>2</v>
      </c>
      <c r="J38" s="85"/>
      <c r="K38" s="85"/>
    </row>
    <row r="39" spans="1:11" s="70" customFormat="1" x14ac:dyDescent="0.3">
      <c r="A39" s="90" t="s">
        <v>168</v>
      </c>
      <c r="B39" s="70">
        <f t="shared" si="0"/>
        <v>604</v>
      </c>
      <c r="C39" s="86">
        <f t="shared" si="1"/>
        <v>15.1</v>
      </c>
      <c r="D39" s="86">
        <v>38</v>
      </c>
      <c r="E39" s="87">
        <f>ROUND(B39/InputData!H$5,0)</f>
        <v>2</v>
      </c>
      <c r="F39" s="91">
        <f t="shared" si="2"/>
        <v>44095</v>
      </c>
      <c r="G39" s="91">
        <f t="shared" si="3"/>
        <v>44097</v>
      </c>
      <c r="H39" s="90">
        <v>302</v>
      </c>
      <c r="I39" s="86">
        <v>2</v>
      </c>
      <c r="J39" s="85"/>
      <c r="K39" s="85"/>
    </row>
    <row r="40" spans="1:11" s="70" customFormat="1" x14ac:dyDescent="0.3">
      <c r="A40" s="90" t="s">
        <v>169</v>
      </c>
      <c r="B40" s="70">
        <f t="shared" si="0"/>
        <v>560</v>
      </c>
      <c r="C40" s="86">
        <f t="shared" si="1"/>
        <v>14</v>
      </c>
      <c r="D40" s="86">
        <v>39</v>
      </c>
      <c r="E40" s="87">
        <f>ROUND(B40/InputData!H$5,0)</f>
        <v>2</v>
      </c>
      <c r="F40" s="91">
        <f t="shared" si="2"/>
        <v>44102</v>
      </c>
      <c r="G40" s="91">
        <f t="shared" si="3"/>
        <v>44104</v>
      </c>
      <c r="H40" s="90">
        <v>280</v>
      </c>
      <c r="I40" s="86">
        <v>2</v>
      </c>
      <c r="J40" s="85"/>
      <c r="K40" s="85"/>
    </row>
    <row r="41" spans="1:11" s="70" customFormat="1" x14ac:dyDescent="0.3">
      <c r="A41" s="90" t="s">
        <v>170</v>
      </c>
      <c r="B41" s="70">
        <f t="shared" si="0"/>
        <v>792</v>
      </c>
      <c r="C41" s="86">
        <f t="shared" si="1"/>
        <v>19.8</v>
      </c>
      <c r="D41" s="86">
        <v>40</v>
      </c>
      <c r="E41" s="87">
        <f>ROUND(B41/InputData!H$5,0)</f>
        <v>3</v>
      </c>
      <c r="F41" s="91">
        <f t="shared" si="2"/>
        <v>44108</v>
      </c>
      <c r="G41" s="91">
        <f t="shared" si="3"/>
        <v>44111</v>
      </c>
      <c r="H41" s="90">
        <v>396</v>
      </c>
      <c r="I41" s="86">
        <v>2</v>
      </c>
      <c r="J41" s="85"/>
      <c r="K41" s="85"/>
    </row>
    <row r="42" spans="1:11" s="70" customFormat="1" x14ac:dyDescent="0.3">
      <c r="A42" s="90" t="s">
        <v>171</v>
      </c>
      <c r="B42" s="70">
        <f t="shared" si="0"/>
        <v>242</v>
      </c>
      <c r="C42" s="86">
        <f t="shared" si="1"/>
        <v>6.05</v>
      </c>
      <c r="D42" s="86">
        <v>41</v>
      </c>
      <c r="E42" s="87">
        <f>ROUND(B42/InputData!H$5,0)</f>
        <v>1</v>
      </c>
      <c r="F42" s="91">
        <f t="shared" si="2"/>
        <v>44117</v>
      </c>
      <c r="G42" s="91">
        <f t="shared" si="3"/>
        <v>44118</v>
      </c>
      <c r="H42" s="90">
        <v>121</v>
      </c>
      <c r="I42" s="86">
        <v>2</v>
      </c>
      <c r="J42" s="85"/>
      <c r="K42" s="85"/>
    </row>
    <row r="43" spans="1:11" s="70" customFormat="1" x14ac:dyDescent="0.3">
      <c r="A43" s="90" t="s">
        <v>172</v>
      </c>
      <c r="B43" s="70">
        <f t="shared" si="0"/>
        <v>554</v>
      </c>
      <c r="C43" s="86">
        <f t="shared" si="1"/>
        <v>13.85</v>
      </c>
      <c r="D43" s="86">
        <v>42</v>
      </c>
      <c r="E43" s="87">
        <f>ROUND(B43/InputData!H$5,0)</f>
        <v>2</v>
      </c>
      <c r="F43" s="91">
        <f t="shared" si="2"/>
        <v>44123</v>
      </c>
      <c r="G43" s="91">
        <f t="shared" si="3"/>
        <v>44125</v>
      </c>
      <c r="H43" s="90">
        <v>277</v>
      </c>
      <c r="I43" s="86">
        <v>2</v>
      </c>
      <c r="J43" s="85"/>
      <c r="K43" s="85"/>
    </row>
    <row r="44" spans="1:11" s="70" customFormat="1" x14ac:dyDescent="0.3">
      <c r="A44" s="90" t="s">
        <v>173</v>
      </c>
      <c r="B44" s="70">
        <f t="shared" si="0"/>
        <v>602</v>
      </c>
      <c r="C44" s="86">
        <f t="shared" si="1"/>
        <v>15.05</v>
      </c>
      <c r="D44" s="86">
        <v>43</v>
      </c>
      <c r="E44" s="87">
        <f>ROUND(B44/InputData!H$5,0)</f>
        <v>2</v>
      </c>
      <c r="F44" s="91">
        <f t="shared" si="2"/>
        <v>44130</v>
      </c>
      <c r="G44" s="91">
        <f t="shared" si="3"/>
        <v>44132</v>
      </c>
      <c r="H44" s="90">
        <v>301</v>
      </c>
      <c r="I44" s="86">
        <v>2</v>
      </c>
      <c r="J44" s="85"/>
      <c r="K44" s="85"/>
    </row>
    <row r="45" spans="1:11" s="70" customFormat="1" x14ac:dyDescent="0.3">
      <c r="A45" s="90" t="s">
        <v>174</v>
      </c>
      <c r="B45" s="70">
        <f t="shared" si="0"/>
        <v>684</v>
      </c>
      <c r="C45" s="86">
        <f t="shared" si="1"/>
        <v>17.100000000000001</v>
      </c>
      <c r="D45" s="86">
        <v>44</v>
      </c>
      <c r="E45" s="87">
        <f>ROUND(B45/InputData!H$5,0)</f>
        <v>2</v>
      </c>
      <c r="F45" s="91">
        <f t="shared" si="2"/>
        <v>44137</v>
      </c>
      <c r="G45" s="91">
        <f t="shared" si="3"/>
        <v>44139</v>
      </c>
      <c r="H45" s="90">
        <v>342</v>
      </c>
      <c r="I45" s="86">
        <v>2</v>
      </c>
      <c r="J45" s="85"/>
      <c r="K45" s="85"/>
    </row>
    <row r="46" spans="1:11" s="70" customFormat="1" x14ac:dyDescent="0.3">
      <c r="A46" s="90" t="s">
        <v>175</v>
      </c>
      <c r="B46" s="70">
        <f t="shared" si="0"/>
        <v>796</v>
      </c>
      <c r="C46" s="86">
        <f t="shared" si="1"/>
        <v>19.899999999999999</v>
      </c>
      <c r="D46" s="86">
        <v>45</v>
      </c>
      <c r="E46" s="87">
        <f>ROUND(B46/InputData!H$5,0)</f>
        <v>3</v>
      </c>
      <c r="F46" s="91">
        <f t="shared" si="2"/>
        <v>44143</v>
      </c>
      <c r="G46" s="91">
        <f t="shared" si="3"/>
        <v>44146</v>
      </c>
      <c r="H46" s="90">
        <v>398</v>
      </c>
      <c r="I46" s="86">
        <v>2</v>
      </c>
      <c r="J46" s="85"/>
      <c r="K46" s="85"/>
    </row>
    <row r="47" spans="1:11" s="70" customFormat="1" x14ac:dyDescent="0.3">
      <c r="A47" s="90" t="s">
        <v>176</v>
      </c>
      <c r="B47" s="70">
        <f t="shared" si="0"/>
        <v>632</v>
      </c>
      <c r="C47" s="86">
        <f t="shared" si="1"/>
        <v>15.8</v>
      </c>
      <c r="D47" s="86">
        <v>46</v>
      </c>
      <c r="E47" s="87">
        <f>ROUND(B47/InputData!H$5,0)</f>
        <v>2</v>
      </c>
      <c r="F47" s="91">
        <f t="shared" si="2"/>
        <v>44151</v>
      </c>
      <c r="G47" s="91">
        <f t="shared" si="3"/>
        <v>44153</v>
      </c>
      <c r="H47" s="90">
        <v>316</v>
      </c>
      <c r="I47" s="86">
        <v>2</v>
      </c>
      <c r="J47" s="85"/>
      <c r="K47" s="85"/>
    </row>
    <row r="48" spans="1:11" s="70" customFormat="1" x14ac:dyDescent="0.3">
      <c r="A48" s="90" t="s">
        <v>177</v>
      </c>
      <c r="B48" s="70">
        <f t="shared" si="0"/>
        <v>648</v>
      </c>
      <c r="C48" s="86">
        <f t="shared" si="1"/>
        <v>16.2</v>
      </c>
      <c r="D48" s="86">
        <v>47</v>
      </c>
      <c r="E48" s="87">
        <f>ROUND(B48/InputData!H$5,0)</f>
        <v>2</v>
      </c>
      <c r="F48" s="91">
        <f t="shared" si="2"/>
        <v>44158</v>
      </c>
      <c r="G48" s="91">
        <f t="shared" si="3"/>
        <v>44160</v>
      </c>
      <c r="H48" s="90">
        <v>324</v>
      </c>
      <c r="I48" s="86">
        <v>2</v>
      </c>
      <c r="J48" s="85"/>
      <c r="K48" s="85"/>
    </row>
    <row r="49" spans="1:11" s="70" customFormat="1" x14ac:dyDescent="0.3">
      <c r="A49" s="90" t="s">
        <v>178</v>
      </c>
      <c r="B49" s="70">
        <f t="shared" si="0"/>
        <v>784</v>
      </c>
      <c r="C49" s="86">
        <f t="shared" si="1"/>
        <v>19.600000000000001</v>
      </c>
      <c r="D49" s="86">
        <v>48</v>
      </c>
      <c r="E49" s="87">
        <f>ROUND(B49/InputData!H$5,0)</f>
        <v>3</v>
      </c>
      <c r="F49" s="91">
        <f t="shared" si="2"/>
        <v>44164</v>
      </c>
      <c r="G49" s="91">
        <f t="shared" si="3"/>
        <v>44167</v>
      </c>
      <c r="H49" s="90">
        <v>392</v>
      </c>
      <c r="I49" s="86">
        <v>2</v>
      </c>
      <c r="J49" s="85"/>
      <c r="K49" s="85"/>
    </row>
    <row r="50" spans="1:11" s="70" customFormat="1" x14ac:dyDescent="0.3">
      <c r="A50" s="90" t="s">
        <v>179</v>
      </c>
      <c r="B50" s="70">
        <f t="shared" si="0"/>
        <v>766</v>
      </c>
      <c r="C50" s="86">
        <f t="shared" si="1"/>
        <v>19.149999999999999</v>
      </c>
      <c r="D50" s="86">
        <v>49</v>
      </c>
      <c r="E50" s="87">
        <f>ROUND(B50/InputData!H$5,0)</f>
        <v>3</v>
      </c>
      <c r="F50" s="91">
        <f t="shared" si="2"/>
        <v>44171</v>
      </c>
      <c r="G50" s="91">
        <f t="shared" si="3"/>
        <v>44174</v>
      </c>
      <c r="H50" s="90">
        <v>383</v>
      </c>
      <c r="I50" s="86">
        <v>2</v>
      </c>
      <c r="J50" s="85"/>
      <c r="K50" s="85"/>
    </row>
    <row r="51" spans="1:11" s="70" customFormat="1" x14ac:dyDescent="0.3">
      <c r="A51" s="90" t="s">
        <v>180</v>
      </c>
      <c r="B51" s="70">
        <f t="shared" si="0"/>
        <v>648</v>
      </c>
      <c r="C51" s="86">
        <f t="shared" si="1"/>
        <v>16.2</v>
      </c>
      <c r="D51" s="86">
        <v>50</v>
      </c>
      <c r="E51" s="87">
        <f>ROUND(B51/InputData!H$5,0)</f>
        <v>2</v>
      </c>
      <c r="F51" s="91">
        <f t="shared" si="2"/>
        <v>44179</v>
      </c>
      <c r="G51" s="91">
        <f t="shared" si="3"/>
        <v>44181</v>
      </c>
      <c r="H51" s="90">
        <v>324</v>
      </c>
      <c r="I51" s="86">
        <v>2</v>
      </c>
      <c r="J51" s="85"/>
      <c r="K51" s="85"/>
    </row>
    <row r="52" spans="1:11" s="70" customFormat="1" x14ac:dyDescent="0.3">
      <c r="A52" s="90" t="s">
        <v>181</v>
      </c>
      <c r="B52" s="70">
        <f t="shared" si="0"/>
        <v>746</v>
      </c>
      <c r="C52" s="86">
        <f t="shared" si="1"/>
        <v>18.649999999999999</v>
      </c>
      <c r="D52" s="86">
        <v>51</v>
      </c>
      <c r="E52" s="87">
        <f>ROUND(B52/InputData!H$5,0)</f>
        <v>3</v>
      </c>
      <c r="F52" s="91">
        <f t="shared" si="2"/>
        <v>44185</v>
      </c>
      <c r="G52" s="91">
        <f t="shared" si="3"/>
        <v>44188</v>
      </c>
      <c r="H52" s="90">
        <v>373</v>
      </c>
      <c r="I52" s="86">
        <v>2</v>
      </c>
      <c r="J52" s="85"/>
      <c r="K52" s="85"/>
    </row>
    <row r="53" spans="1:11" s="70" customFormat="1" x14ac:dyDescent="0.3">
      <c r="A53" s="90" t="s">
        <v>182</v>
      </c>
      <c r="B53" s="70">
        <f t="shared" si="0"/>
        <v>630</v>
      </c>
      <c r="C53" s="86">
        <f t="shared" si="1"/>
        <v>15.75</v>
      </c>
      <c r="D53" s="86">
        <v>52</v>
      </c>
      <c r="E53" s="87">
        <f>ROUND(B53/InputData!H$5,0)</f>
        <v>2</v>
      </c>
      <c r="F53" s="91">
        <f t="shared" si="2"/>
        <v>44193</v>
      </c>
      <c r="G53" s="91">
        <f t="shared" si="3"/>
        <v>44195</v>
      </c>
      <c r="H53" s="90">
        <v>315</v>
      </c>
      <c r="I53" s="86">
        <v>2</v>
      </c>
      <c r="J53" s="85"/>
      <c r="K53" s="85"/>
    </row>
    <row r="54" spans="1:11" s="70" customFormat="1" x14ac:dyDescent="0.3">
      <c r="A54" t="s">
        <v>183</v>
      </c>
      <c r="B54" s="70">
        <f t="shared" si="0"/>
        <v>680</v>
      </c>
      <c r="C54">
        <v>17</v>
      </c>
      <c r="D54">
        <v>1</v>
      </c>
      <c r="E54" s="87">
        <f>ROUND(B54/InputData!H$5,0)</f>
        <v>2</v>
      </c>
      <c r="F54" s="91">
        <f t="shared" si="2"/>
        <v>43836</v>
      </c>
      <c r="G54" s="91">
        <f t="shared" si="3"/>
        <v>43838</v>
      </c>
      <c r="H54" s="90">
        <v>136</v>
      </c>
      <c r="I54" s="86">
        <v>5</v>
      </c>
      <c r="J54" s="85"/>
      <c r="K54" s="85"/>
    </row>
    <row r="55" spans="1:11" s="70" customFormat="1" x14ac:dyDescent="0.3">
      <c r="A55" t="s">
        <v>184</v>
      </c>
      <c r="B55" s="70">
        <f t="shared" si="0"/>
        <v>690</v>
      </c>
      <c r="C55">
        <v>17.25</v>
      </c>
      <c r="D55">
        <v>2</v>
      </c>
      <c r="E55" s="87">
        <f>ROUND(B55/InputData!H$5,0)</f>
        <v>2</v>
      </c>
      <c r="F55" s="91">
        <f t="shared" si="2"/>
        <v>43843</v>
      </c>
      <c r="G55" s="91">
        <f t="shared" si="3"/>
        <v>43845</v>
      </c>
      <c r="H55" s="90">
        <v>138</v>
      </c>
      <c r="I55" s="86">
        <v>5</v>
      </c>
      <c r="J55" s="85"/>
      <c r="K55" s="85"/>
    </row>
    <row r="56" spans="1:11" s="70" customFormat="1" x14ac:dyDescent="0.3">
      <c r="A56" t="s">
        <v>185</v>
      </c>
      <c r="B56" s="70">
        <f t="shared" si="0"/>
        <v>720</v>
      </c>
      <c r="C56">
        <v>18</v>
      </c>
      <c r="D56">
        <v>3</v>
      </c>
      <c r="E56" s="87">
        <f>ROUND(B56/InputData!H$5,0)</f>
        <v>3</v>
      </c>
      <c r="F56" s="91">
        <f t="shared" si="2"/>
        <v>43849</v>
      </c>
      <c r="G56" s="91">
        <f t="shared" si="3"/>
        <v>43852</v>
      </c>
      <c r="H56" s="90">
        <v>144</v>
      </c>
      <c r="I56" s="86">
        <v>5</v>
      </c>
      <c r="J56" s="85"/>
      <c r="K56" s="85"/>
    </row>
    <row r="57" spans="1:11" s="70" customFormat="1" x14ac:dyDescent="0.3">
      <c r="A57" t="s">
        <v>186</v>
      </c>
      <c r="B57" s="70">
        <f t="shared" si="0"/>
        <v>725</v>
      </c>
      <c r="C57">
        <v>18.125</v>
      </c>
      <c r="D57">
        <v>4</v>
      </c>
      <c r="E57" s="87">
        <f>ROUND(B57/InputData!H$5,0)</f>
        <v>3</v>
      </c>
      <c r="F57" s="91">
        <f t="shared" si="2"/>
        <v>43856</v>
      </c>
      <c r="G57" s="91">
        <f t="shared" si="3"/>
        <v>43859</v>
      </c>
      <c r="H57" s="90">
        <v>145</v>
      </c>
      <c r="I57" s="86">
        <v>5</v>
      </c>
      <c r="J57" s="85"/>
      <c r="K57" s="85"/>
    </row>
    <row r="58" spans="1:11" s="70" customFormat="1" x14ac:dyDescent="0.3">
      <c r="A58" t="s">
        <v>187</v>
      </c>
      <c r="B58" s="70">
        <f t="shared" si="0"/>
        <v>770</v>
      </c>
      <c r="C58">
        <v>19.25</v>
      </c>
      <c r="D58">
        <v>5</v>
      </c>
      <c r="E58" s="87">
        <f>ROUND(B58/InputData!H$5,0)</f>
        <v>3</v>
      </c>
      <c r="F58" s="91">
        <f t="shared" si="2"/>
        <v>43863</v>
      </c>
      <c r="G58" s="91">
        <f t="shared" si="3"/>
        <v>43866</v>
      </c>
      <c r="H58" s="90">
        <v>154</v>
      </c>
      <c r="I58" s="86">
        <v>5</v>
      </c>
      <c r="J58" s="85"/>
      <c r="K58" s="85"/>
    </row>
    <row r="59" spans="1:11" s="70" customFormat="1" x14ac:dyDescent="0.3">
      <c r="A59" t="s">
        <v>188</v>
      </c>
      <c r="B59" s="70">
        <f t="shared" si="0"/>
        <v>775</v>
      </c>
      <c r="C59">
        <v>19.375</v>
      </c>
      <c r="D59">
        <v>6</v>
      </c>
      <c r="E59" s="87">
        <f>ROUND(B59/InputData!H$5,0)</f>
        <v>3</v>
      </c>
      <c r="F59" s="91">
        <f t="shared" si="2"/>
        <v>43870</v>
      </c>
      <c r="G59" s="91">
        <f t="shared" si="3"/>
        <v>43873</v>
      </c>
      <c r="H59" s="90">
        <v>155</v>
      </c>
      <c r="I59" s="86">
        <v>5</v>
      </c>
      <c r="J59" s="85"/>
      <c r="K59" s="85"/>
    </row>
    <row r="60" spans="1:11" s="70" customFormat="1" x14ac:dyDescent="0.3">
      <c r="A60" t="s">
        <v>189</v>
      </c>
      <c r="B60" s="70">
        <f t="shared" si="0"/>
        <v>800</v>
      </c>
      <c r="C60">
        <v>20</v>
      </c>
      <c r="D60">
        <v>7</v>
      </c>
      <c r="E60" s="87">
        <f>ROUND(B60/InputData!H$5,0)</f>
        <v>3</v>
      </c>
      <c r="F60" s="91">
        <f t="shared" si="2"/>
        <v>43877</v>
      </c>
      <c r="G60" s="91">
        <f t="shared" si="3"/>
        <v>43880</v>
      </c>
      <c r="H60" s="90">
        <v>160</v>
      </c>
      <c r="I60" s="86">
        <v>5</v>
      </c>
      <c r="J60" s="85"/>
      <c r="K60" s="85"/>
    </row>
    <row r="61" spans="1:11" s="70" customFormat="1" x14ac:dyDescent="0.3">
      <c r="A61" t="s">
        <v>190</v>
      </c>
      <c r="B61" s="70">
        <f t="shared" si="0"/>
        <v>805</v>
      </c>
      <c r="C61">
        <v>20.125</v>
      </c>
      <c r="D61">
        <v>8</v>
      </c>
      <c r="E61" s="87">
        <f>ROUND(B61/InputData!H$5,0)</f>
        <v>3</v>
      </c>
      <c r="F61" s="91">
        <f t="shared" si="2"/>
        <v>43884</v>
      </c>
      <c r="G61" s="91">
        <f t="shared" si="3"/>
        <v>43887</v>
      </c>
      <c r="H61" s="90">
        <v>161</v>
      </c>
      <c r="I61" s="86">
        <v>5</v>
      </c>
      <c r="J61" s="85"/>
      <c r="K61" s="85"/>
    </row>
    <row r="62" spans="1:11" s="70" customFormat="1" x14ac:dyDescent="0.3">
      <c r="A62" t="s">
        <v>191</v>
      </c>
      <c r="B62" s="70">
        <f t="shared" si="0"/>
        <v>810</v>
      </c>
      <c r="C62">
        <v>20.25</v>
      </c>
      <c r="D62">
        <v>9</v>
      </c>
      <c r="E62" s="87">
        <f>ROUND(B62/InputData!H$5,0)</f>
        <v>3</v>
      </c>
      <c r="F62" s="91">
        <f t="shared" si="2"/>
        <v>43891</v>
      </c>
      <c r="G62" s="91">
        <f t="shared" si="3"/>
        <v>43894</v>
      </c>
      <c r="H62" s="90">
        <v>162</v>
      </c>
      <c r="I62" s="86">
        <v>5</v>
      </c>
      <c r="J62" s="85"/>
      <c r="K62" s="85"/>
    </row>
    <row r="63" spans="1:11" s="70" customFormat="1" x14ac:dyDescent="0.3">
      <c r="A63" t="s">
        <v>192</v>
      </c>
      <c r="B63" s="70">
        <f t="shared" si="0"/>
        <v>800</v>
      </c>
      <c r="C63">
        <v>20</v>
      </c>
      <c r="D63">
        <v>10</v>
      </c>
      <c r="E63" s="87">
        <f>ROUND(B63/InputData!H$5,0)</f>
        <v>3</v>
      </c>
      <c r="F63" s="91">
        <f t="shared" si="2"/>
        <v>43898</v>
      </c>
      <c r="G63" s="91">
        <f t="shared" si="3"/>
        <v>43901</v>
      </c>
      <c r="H63" s="90">
        <v>160</v>
      </c>
      <c r="I63" s="86">
        <v>5</v>
      </c>
      <c r="J63" s="85"/>
      <c r="K63" s="85"/>
    </row>
    <row r="64" spans="1:11" s="70" customFormat="1" x14ac:dyDescent="0.3">
      <c r="A64" t="s">
        <v>193</v>
      </c>
      <c r="B64" s="70">
        <f t="shared" si="0"/>
        <v>805</v>
      </c>
      <c r="C64">
        <v>20.125</v>
      </c>
      <c r="D64">
        <v>11</v>
      </c>
      <c r="E64" s="87">
        <f>ROUND(B64/InputData!H$5,0)</f>
        <v>3</v>
      </c>
      <c r="F64" s="91">
        <f t="shared" si="2"/>
        <v>43905</v>
      </c>
      <c r="G64" s="91">
        <f t="shared" si="3"/>
        <v>43908</v>
      </c>
      <c r="H64" s="90">
        <v>161</v>
      </c>
      <c r="I64" s="86">
        <v>5</v>
      </c>
      <c r="J64" s="85"/>
      <c r="K64" s="85"/>
    </row>
    <row r="65" spans="1:11" s="70" customFormat="1" x14ac:dyDescent="0.3">
      <c r="A65" t="s">
        <v>194</v>
      </c>
      <c r="B65" s="70">
        <f t="shared" si="0"/>
        <v>830</v>
      </c>
      <c r="C65">
        <v>20.75</v>
      </c>
      <c r="D65">
        <v>12</v>
      </c>
      <c r="E65" s="87">
        <f>ROUND(B65/InputData!H$5,0)</f>
        <v>3</v>
      </c>
      <c r="F65" s="91">
        <f t="shared" si="2"/>
        <v>43912</v>
      </c>
      <c r="G65" s="91">
        <f t="shared" si="3"/>
        <v>43915</v>
      </c>
      <c r="H65" s="90">
        <v>166</v>
      </c>
      <c r="I65" s="86">
        <v>5</v>
      </c>
      <c r="J65" s="85"/>
      <c r="K65" s="85"/>
    </row>
    <row r="66" spans="1:11" s="70" customFormat="1" x14ac:dyDescent="0.3">
      <c r="A66" t="s">
        <v>195</v>
      </c>
      <c r="B66" s="70">
        <f t="shared" si="0"/>
        <v>825</v>
      </c>
      <c r="C66">
        <v>20.625</v>
      </c>
      <c r="D66">
        <v>13</v>
      </c>
      <c r="E66" s="87">
        <f>ROUND(B66/InputData!H$5,0)</f>
        <v>3</v>
      </c>
      <c r="F66" s="91">
        <f t="shared" si="2"/>
        <v>43919</v>
      </c>
      <c r="G66" s="91">
        <f t="shared" si="3"/>
        <v>43922</v>
      </c>
      <c r="H66" s="90">
        <v>165</v>
      </c>
      <c r="I66" s="86">
        <v>5</v>
      </c>
      <c r="J66" s="85"/>
      <c r="K66" s="85"/>
    </row>
    <row r="67" spans="1:11" s="70" customFormat="1" x14ac:dyDescent="0.3">
      <c r="A67" t="s">
        <v>196</v>
      </c>
      <c r="B67" s="70">
        <f t="shared" ref="B67:B105" si="4">H67*I67</f>
        <v>855</v>
      </c>
      <c r="C67">
        <v>21.375</v>
      </c>
      <c r="D67">
        <v>14</v>
      </c>
      <c r="E67" s="87">
        <f>ROUND(B67/InputData!H$5,0)</f>
        <v>3</v>
      </c>
      <c r="F67" s="91">
        <f t="shared" ref="F67:F105" si="5">G67-E67</f>
        <v>43926</v>
      </c>
      <c r="G67" s="91">
        <f t="shared" si="3"/>
        <v>43929</v>
      </c>
      <c r="H67" s="90">
        <v>171</v>
      </c>
      <c r="I67" s="86">
        <v>5</v>
      </c>
      <c r="J67" s="85"/>
      <c r="K67" s="85"/>
    </row>
    <row r="68" spans="1:11" s="70" customFormat="1" x14ac:dyDescent="0.3">
      <c r="A68" t="s">
        <v>197</v>
      </c>
      <c r="B68" s="70">
        <f t="shared" si="4"/>
        <v>830</v>
      </c>
      <c r="C68">
        <v>20.75</v>
      </c>
      <c r="D68">
        <v>15</v>
      </c>
      <c r="E68" s="87">
        <f>ROUND(B68/InputData!H$5,0)</f>
        <v>3</v>
      </c>
      <c r="F68" s="91">
        <f t="shared" si="5"/>
        <v>43933</v>
      </c>
      <c r="G68" s="91">
        <f t="shared" ref="G68:G105" si="6">$G$2+D68*7</f>
        <v>43936</v>
      </c>
      <c r="H68" s="90">
        <v>166</v>
      </c>
      <c r="I68" s="86">
        <v>5</v>
      </c>
      <c r="J68" s="85"/>
      <c r="K68" s="85"/>
    </row>
    <row r="69" spans="1:11" s="70" customFormat="1" x14ac:dyDescent="0.3">
      <c r="A69" t="s">
        <v>198</v>
      </c>
      <c r="B69" s="70">
        <f t="shared" si="4"/>
        <v>815</v>
      </c>
      <c r="C69">
        <v>20.375</v>
      </c>
      <c r="D69">
        <v>16</v>
      </c>
      <c r="E69" s="87">
        <f>ROUND(B69/InputData!H$5,0)</f>
        <v>3</v>
      </c>
      <c r="F69" s="91">
        <f t="shared" si="5"/>
        <v>43940</v>
      </c>
      <c r="G69" s="91">
        <f t="shared" si="6"/>
        <v>43943</v>
      </c>
      <c r="H69" s="90">
        <v>163</v>
      </c>
      <c r="I69" s="86">
        <v>5</v>
      </c>
      <c r="J69" s="85"/>
      <c r="K69" s="85"/>
    </row>
    <row r="70" spans="1:11" s="70" customFormat="1" x14ac:dyDescent="0.3">
      <c r="A70" t="s">
        <v>199</v>
      </c>
      <c r="B70" s="70">
        <f t="shared" si="4"/>
        <v>645</v>
      </c>
      <c r="C70">
        <v>16.125</v>
      </c>
      <c r="D70">
        <v>17</v>
      </c>
      <c r="E70" s="87">
        <f>ROUND(B70/InputData!H$5,0)</f>
        <v>2</v>
      </c>
      <c r="F70" s="91">
        <f t="shared" si="5"/>
        <v>43948</v>
      </c>
      <c r="G70" s="91">
        <f t="shared" si="6"/>
        <v>43950</v>
      </c>
      <c r="H70" s="90">
        <v>129</v>
      </c>
      <c r="I70" s="86">
        <v>5</v>
      </c>
      <c r="J70" s="85"/>
      <c r="K70" s="85"/>
    </row>
    <row r="71" spans="1:11" s="70" customFormat="1" x14ac:dyDescent="0.3">
      <c r="A71" t="s">
        <v>200</v>
      </c>
      <c r="B71" s="70">
        <f t="shared" si="4"/>
        <v>625</v>
      </c>
      <c r="C71">
        <v>15.625</v>
      </c>
      <c r="D71">
        <v>18</v>
      </c>
      <c r="E71" s="87">
        <f>ROUND(B71/InputData!H$5,0)</f>
        <v>2</v>
      </c>
      <c r="F71" s="91">
        <f t="shared" si="5"/>
        <v>43955</v>
      </c>
      <c r="G71" s="91">
        <f t="shared" si="6"/>
        <v>43957</v>
      </c>
      <c r="H71" s="90">
        <v>125</v>
      </c>
      <c r="I71" s="86">
        <v>5</v>
      </c>
      <c r="J71" s="85"/>
      <c r="K71" s="85"/>
    </row>
    <row r="72" spans="1:11" s="70" customFormat="1" x14ac:dyDescent="0.3">
      <c r="A72" t="s">
        <v>201</v>
      </c>
      <c r="B72" s="70">
        <f t="shared" si="4"/>
        <v>940</v>
      </c>
      <c r="C72">
        <v>23.5</v>
      </c>
      <c r="D72">
        <v>19</v>
      </c>
      <c r="E72" s="87">
        <f>ROUND(B72/InputData!H$5,0)</f>
        <v>3</v>
      </c>
      <c r="F72" s="91">
        <f t="shared" si="5"/>
        <v>43961</v>
      </c>
      <c r="G72" s="91">
        <f t="shared" si="6"/>
        <v>43964</v>
      </c>
      <c r="H72" s="90">
        <v>188</v>
      </c>
      <c r="I72" s="86">
        <v>5</v>
      </c>
      <c r="J72" s="85"/>
      <c r="K72" s="85"/>
    </row>
    <row r="73" spans="1:11" s="70" customFormat="1" x14ac:dyDescent="0.3">
      <c r="A73" t="s">
        <v>202</v>
      </c>
      <c r="B73" s="70">
        <f t="shared" si="4"/>
        <v>825</v>
      </c>
      <c r="C73">
        <v>20.625</v>
      </c>
      <c r="D73">
        <v>20</v>
      </c>
      <c r="E73" s="87">
        <f>ROUND(B73/InputData!H$5,0)</f>
        <v>3</v>
      </c>
      <c r="F73" s="91">
        <f t="shared" si="5"/>
        <v>43968</v>
      </c>
      <c r="G73" s="91">
        <f t="shared" si="6"/>
        <v>43971</v>
      </c>
      <c r="H73" s="90">
        <v>165</v>
      </c>
      <c r="I73" s="86">
        <v>5</v>
      </c>
      <c r="J73" s="85"/>
      <c r="K73" s="85"/>
    </row>
    <row r="74" spans="1:11" s="70" customFormat="1" x14ac:dyDescent="0.3">
      <c r="A74" t="s">
        <v>203</v>
      </c>
      <c r="B74" s="70">
        <f t="shared" si="4"/>
        <v>780</v>
      </c>
      <c r="C74">
        <v>19.5</v>
      </c>
      <c r="D74">
        <v>21</v>
      </c>
      <c r="E74" s="87">
        <f>ROUND(B74/InputData!H$5,0)</f>
        <v>3</v>
      </c>
      <c r="F74" s="91">
        <f t="shared" si="5"/>
        <v>43975</v>
      </c>
      <c r="G74" s="91">
        <f t="shared" si="6"/>
        <v>43978</v>
      </c>
      <c r="H74" s="90">
        <v>156</v>
      </c>
      <c r="I74" s="86">
        <v>5</v>
      </c>
      <c r="J74" s="85"/>
      <c r="K74" s="85"/>
    </row>
    <row r="75" spans="1:11" s="70" customFormat="1" x14ac:dyDescent="0.3">
      <c r="A75" t="s">
        <v>204</v>
      </c>
      <c r="B75" s="70">
        <f t="shared" si="4"/>
        <v>835</v>
      </c>
      <c r="C75">
        <v>20.875</v>
      </c>
      <c r="D75">
        <v>22</v>
      </c>
      <c r="E75" s="87">
        <f>ROUND(B75/InputData!H$5,0)</f>
        <v>3</v>
      </c>
      <c r="F75" s="91">
        <f t="shared" si="5"/>
        <v>43982</v>
      </c>
      <c r="G75" s="91">
        <f t="shared" si="6"/>
        <v>43985</v>
      </c>
      <c r="H75" s="90">
        <v>167</v>
      </c>
      <c r="I75" s="86">
        <v>5</v>
      </c>
      <c r="J75" s="85"/>
      <c r="K75" s="85"/>
    </row>
    <row r="76" spans="1:11" s="70" customFormat="1" x14ac:dyDescent="0.3">
      <c r="A76" t="s">
        <v>205</v>
      </c>
      <c r="B76" s="70">
        <f t="shared" si="4"/>
        <v>815</v>
      </c>
      <c r="C76">
        <v>20.375</v>
      </c>
      <c r="D76">
        <v>23</v>
      </c>
      <c r="E76" s="87">
        <f>ROUND(B76/InputData!H$5,0)</f>
        <v>3</v>
      </c>
      <c r="F76" s="91">
        <f t="shared" si="5"/>
        <v>43989</v>
      </c>
      <c r="G76" s="91">
        <f t="shared" si="6"/>
        <v>43992</v>
      </c>
      <c r="H76" s="90">
        <v>163</v>
      </c>
      <c r="I76" s="86">
        <v>5</v>
      </c>
      <c r="J76" s="85"/>
      <c r="K76" s="85"/>
    </row>
    <row r="77" spans="1:11" s="70" customFormat="1" x14ac:dyDescent="0.3">
      <c r="A77" t="s">
        <v>206</v>
      </c>
      <c r="B77" s="70">
        <f t="shared" si="4"/>
        <v>855</v>
      </c>
      <c r="C77">
        <v>21.375</v>
      </c>
      <c r="D77">
        <v>24</v>
      </c>
      <c r="E77" s="87">
        <f>ROUND(B77/InputData!H$5,0)</f>
        <v>3</v>
      </c>
      <c r="F77" s="91">
        <f t="shared" si="5"/>
        <v>43996</v>
      </c>
      <c r="G77" s="91">
        <f t="shared" si="6"/>
        <v>43999</v>
      </c>
      <c r="H77" s="90">
        <v>171</v>
      </c>
      <c r="I77" s="86">
        <v>5</v>
      </c>
      <c r="J77" s="85"/>
      <c r="K77" s="85"/>
    </row>
    <row r="78" spans="1:11" s="70" customFormat="1" x14ac:dyDescent="0.3">
      <c r="A78" t="s">
        <v>207</v>
      </c>
      <c r="B78" s="70">
        <f t="shared" si="4"/>
        <v>850</v>
      </c>
      <c r="C78">
        <v>21.25</v>
      </c>
      <c r="D78">
        <v>25</v>
      </c>
      <c r="E78" s="87">
        <f>ROUND(B78/InputData!H$5,0)</f>
        <v>3</v>
      </c>
      <c r="F78" s="91">
        <f t="shared" si="5"/>
        <v>44003</v>
      </c>
      <c r="G78" s="91">
        <f t="shared" si="6"/>
        <v>44006</v>
      </c>
      <c r="H78" s="90">
        <v>170</v>
      </c>
      <c r="I78" s="86">
        <v>5</v>
      </c>
      <c r="J78" s="85"/>
      <c r="K78" s="85"/>
    </row>
    <row r="79" spans="1:11" s="70" customFormat="1" x14ac:dyDescent="0.3">
      <c r="A79" t="s">
        <v>208</v>
      </c>
      <c r="B79" s="70">
        <f t="shared" si="4"/>
        <v>855</v>
      </c>
      <c r="C79">
        <v>21.375</v>
      </c>
      <c r="D79">
        <v>26</v>
      </c>
      <c r="E79" s="87">
        <f>ROUND(B79/InputData!H$5,0)</f>
        <v>3</v>
      </c>
      <c r="F79" s="91">
        <f t="shared" si="5"/>
        <v>44010</v>
      </c>
      <c r="G79" s="91">
        <f t="shared" si="6"/>
        <v>44013</v>
      </c>
      <c r="H79" s="90">
        <v>171</v>
      </c>
      <c r="I79" s="86">
        <v>5</v>
      </c>
      <c r="J79" s="85"/>
      <c r="K79" s="85"/>
    </row>
    <row r="80" spans="1:11" s="70" customFormat="1" x14ac:dyDescent="0.3">
      <c r="A80" t="s">
        <v>209</v>
      </c>
      <c r="B80" s="70">
        <f t="shared" si="4"/>
        <v>910</v>
      </c>
      <c r="C80">
        <v>22.75</v>
      </c>
      <c r="D80">
        <v>27</v>
      </c>
      <c r="E80" s="87">
        <f>ROUND(B80/InputData!H$5,0)</f>
        <v>3</v>
      </c>
      <c r="F80" s="91">
        <f t="shared" si="5"/>
        <v>44017</v>
      </c>
      <c r="G80" s="91">
        <f t="shared" si="6"/>
        <v>44020</v>
      </c>
      <c r="H80" s="90">
        <v>182</v>
      </c>
      <c r="I80" s="86">
        <v>5</v>
      </c>
      <c r="J80" s="85"/>
      <c r="K80" s="85"/>
    </row>
    <row r="81" spans="1:11" s="70" customFormat="1" x14ac:dyDescent="0.3">
      <c r="A81" t="s">
        <v>210</v>
      </c>
      <c r="B81" s="70">
        <f t="shared" si="4"/>
        <v>905</v>
      </c>
      <c r="C81">
        <v>22.625</v>
      </c>
      <c r="D81">
        <v>28</v>
      </c>
      <c r="E81" s="87">
        <f>ROUND(B81/InputData!H$5,0)</f>
        <v>3</v>
      </c>
      <c r="F81" s="91">
        <f t="shared" si="5"/>
        <v>44024</v>
      </c>
      <c r="G81" s="91">
        <f t="shared" si="6"/>
        <v>44027</v>
      </c>
      <c r="H81" s="90">
        <v>181</v>
      </c>
      <c r="I81" s="86">
        <v>5</v>
      </c>
      <c r="J81" s="88"/>
      <c r="K81" s="85"/>
    </row>
    <row r="82" spans="1:11" s="70" customFormat="1" x14ac:dyDescent="0.3">
      <c r="A82" t="s">
        <v>211</v>
      </c>
      <c r="B82" s="70">
        <f t="shared" si="4"/>
        <v>880</v>
      </c>
      <c r="C82">
        <v>22</v>
      </c>
      <c r="D82">
        <v>29</v>
      </c>
      <c r="E82" s="87">
        <f>ROUND(B82/InputData!H$5,0)</f>
        <v>3</v>
      </c>
      <c r="F82" s="91">
        <f t="shared" si="5"/>
        <v>44031</v>
      </c>
      <c r="G82" s="91">
        <f t="shared" si="6"/>
        <v>44034</v>
      </c>
      <c r="H82" s="90">
        <v>176</v>
      </c>
      <c r="I82" s="86">
        <v>5</v>
      </c>
      <c r="J82" s="85"/>
      <c r="K82" s="85"/>
    </row>
    <row r="83" spans="1:11" s="70" customFormat="1" x14ac:dyDescent="0.3">
      <c r="A83" t="s">
        <v>212</v>
      </c>
      <c r="B83" s="70">
        <f t="shared" si="4"/>
        <v>880</v>
      </c>
      <c r="C83">
        <v>22</v>
      </c>
      <c r="D83">
        <v>30</v>
      </c>
      <c r="E83" s="87">
        <f>ROUND(B83/InputData!H$5,0)</f>
        <v>3</v>
      </c>
      <c r="F83" s="91">
        <f t="shared" si="5"/>
        <v>44038</v>
      </c>
      <c r="G83" s="91">
        <f t="shared" si="6"/>
        <v>44041</v>
      </c>
      <c r="H83" s="90">
        <v>176</v>
      </c>
      <c r="I83" s="86">
        <v>5</v>
      </c>
      <c r="J83" s="85"/>
      <c r="K83" s="85"/>
    </row>
    <row r="84" spans="1:11" s="70" customFormat="1" x14ac:dyDescent="0.3">
      <c r="A84" t="s">
        <v>213</v>
      </c>
      <c r="B84" s="70">
        <f t="shared" si="4"/>
        <v>840</v>
      </c>
      <c r="C84">
        <v>21</v>
      </c>
      <c r="D84">
        <v>31</v>
      </c>
      <c r="E84" s="87">
        <f>ROUND(B84/InputData!H$5,0)</f>
        <v>3</v>
      </c>
      <c r="F84" s="91">
        <f t="shared" si="5"/>
        <v>44045</v>
      </c>
      <c r="G84" s="91">
        <f t="shared" si="6"/>
        <v>44048</v>
      </c>
      <c r="H84" s="90">
        <v>168</v>
      </c>
      <c r="I84" s="86">
        <v>5</v>
      </c>
      <c r="J84" s="85"/>
      <c r="K84" s="85"/>
    </row>
    <row r="85" spans="1:11" s="70" customFormat="1" x14ac:dyDescent="0.3">
      <c r="A85" t="s">
        <v>214</v>
      </c>
      <c r="B85" s="70">
        <f t="shared" si="4"/>
        <v>800</v>
      </c>
      <c r="C85">
        <v>20</v>
      </c>
      <c r="D85">
        <v>32</v>
      </c>
      <c r="E85" s="87">
        <f>ROUND(B85/InputData!H$5,0)</f>
        <v>3</v>
      </c>
      <c r="F85" s="91">
        <f t="shared" si="5"/>
        <v>44052</v>
      </c>
      <c r="G85" s="91">
        <f t="shared" si="6"/>
        <v>44055</v>
      </c>
      <c r="H85" s="90">
        <v>160</v>
      </c>
      <c r="I85" s="86">
        <v>5</v>
      </c>
      <c r="J85" s="85"/>
      <c r="K85" s="85"/>
    </row>
    <row r="86" spans="1:11" s="70" customFormat="1" x14ac:dyDescent="0.3">
      <c r="A86" t="s">
        <v>215</v>
      </c>
      <c r="B86" s="70">
        <f t="shared" si="4"/>
        <v>845</v>
      </c>
      <c r="C86">
        <v>21.125</v>
      </c>
      <c r="D86">
        <v>33</v>
      </c>
      <c r="E86" s="87">
        <f>ROUND(B86/InputData!H$5,0)</f>
        <v>3</v>
      </c>
      <c r="F86" s="91">
        <f t="shared" si="5"/>
        <v>44059</v>
      </c>
      <c r="G86" s="91">
        <f t="shared" si="6"/>
        <v>44062</v>
      </c>
      <c r="H86" s="90">
        <v>169</v>
      </c>
      <c r="I86" s="86">
        <v>5</v>
      </c>
      <c r="J86" s="85"/>
      <c r="K86" s="85"/>
    </row>
    <row r="87" spans="1:11" s="70" customFormat="1" x14ac:dyDescent="0.3">
      <c r="A87" t="s">
        <v>216</v>
      </c>
      <c r="B87" s="70">
        <f t="shared" si="4"/>
        <v>845</v>
      </c>
      <c r="C87">
        <v>21.125</v>
      </c>
      <c r="D87">
        <v>34</v>
      </c>
      <c r="E87" s="87">
        <f>ROUND(B87/InputData!H$5,0)</f>
        <v>3</v>
      </c>
      <c r="F87" s="91">
        <f t="shared" si="5"/>
        <v>44066</v>
      </c>
      <c r="G87" s="91">
        <f t="shared" si="6"/>
        <v>44069</v>
      </c>
      <c r="H87" s="90">
        <v>169</v>
      </c>
      <c r="I87" s="86">
        <v>5</v>
      </c>
      <c r="J87" s="85"/>
      <c r="K87" s="85"/>
    </row>
    <row r="88" spans="1:11" s="70" customFormat="1" x14ac:dyDescent="0.3">
      <c r="A88" t="s">
        <v>217</v>
      </c>
      <c r="B88" s="70">
        <f t="shared" si="4"/>
        <v>830</v>
      </c>
      <c r="C88">
        <v>20.75</v>
      </c>
      <c r="D88">
        <v>35</v>
      </c>
      <c r="E88" s="87">
        <f>ROUND(B88/InputData!H$5,0)</f>
        <v>3</v>
      </c>
      <c r="F88" s="91">
        <f t="shared" si="5"/>
        <v>44073</v>
      </c>
      <c r="G88" s="91">
        <f t="shared" si="6"/>
        <v>44076</v>
      </c>
      <c r="H88" s="90">
        <v>166</v>
      </c>
      <c r="I88" s="86">
        <v>5</v>
      </c>
      <c r="J88" s="85"/>
      <c r="K88" s="85"/>
    </row>
    <row r="89" spans="1:11" s="70" customFormat="1" x14ac:dyDescent="0.3">
      <c r="A89" t="s">
        <v>218</v>
      </c>
      <c r="B89" s="70">
        <f t="shared" si="4"/>
        <v>855</v>
      </c>
      <c r="C89">
        <v>21.375</v>
      </c>
      <c r="D89">
        <v>36</v>
      </c>
      <c r="E89" s="87">
        <f>ROUND(B89/InputData!H$5,0)</f>
        <v>3</v>
      </c>
      <c r="F89" s="91">
        <f t="shared" si="5"/>
        <v>44080</v>
      </c>
      <c r="G89" s="91">
        <f t="shared" si="6"/>
        <v>44083</v>
      </c>
      <c r="H89" s="90">
        <v>171</v>
      </c>
      <c r="I89" s="86">
        <v>5</v>
      </c>
      <c r="J89" s="85"/>
      <c r="K89" s="85"/>
    </row>
    <row r="90" spans="1:11" s="70" customFormat="1" x14ac:dyDescent="0.3">
      <c r="A90" t="s">
        <v>219</v>
      </c>
      <c r="B90" s="70">
        <f t="shared" si="4"/>
        <v>815</v>
      </c>
      <c r="C90">
        <v>20.375</v>
      </c>
      <c r="D90">
        <v>37</v>
      </c>
      <c r="E90" s="87">
        <f>ROUND(B90/InputData!H$5,0)</f>
        <v>3</v>
      </c>
      <c r="F90" s="91">
        <f t="shared" si="5"/>
        <v>44087</v>
      </c>
      <c r="G90" s="91">
        <f t="shared" si="6"/>
        <v>44090</v>
      </c>
      <c r="H90" s="90">
        <v>163</v>
      </c>
      <c r="I90" s="86">
        <v>5</v>
      </c>
      <c r="J90" s="85"/>
      <c r="K90" s="85"/>
    </row>
    <row r="91" spans="1:11" s="70" customFormat="1" x14ac:dyDescent="0.3">
      <c r="A91" t="s">
        <v>220</v>
      </c>
      <c r="B91" s="70">
        <f t="shared" si="4"/>
        <v>825</v>
      </c>
      <c r="C91">
        <v>20.625</v>
      </c>
      <c r="D91">
        <v>38</v>
      </c>
      <c r="E91" s="87">
        <f>ROUND(B91/InputData!H$5,0)</f>
        <v>3</v>
      </c>
      <c r="F91" s="91">
        <f t="shared" si="5"/>
        <v>44094</v>
      </c>
      <c r="G91" s="91">
        <f t="shared" si="6"/>
        <v>44097</v>
      </c>
      <c r="H91" s="90">
        <v>165</v>
      </c>
      <c r="I91" s="86">
        <v>5</v>
      </c>
      <c r="J91" s="85"/>
      <c r="K91" s="85"/>
    </row>
    <row r="92" spans="1:11" s="70" customFormat="1" x14ac:dyDescent="0.3">
      <c r="A92" t="s">
        <v>221</v>
      </c>
      <c r="B92" s="70">
        <f t="shared" si="4"/>
        <v>825</v>
      </c>
      <c r="C92">
        <v>20.625</v>
      </c>
      <c r="D92">
        <v>39</v>
      </c>
      <c r="E92" s="87">
        <f>ROUND(B92/InputData!H$5,0)</f>
        <v>3</v>
      </c>
      <c r="F92" s="91">
        <f t="shared" si="5"/>
        <v>44101</v>
      </c>
      <c r="G92" s="91">
        <f t="shared" si="6"/>
        <v>44104</v>
      </c>
      <c r="H92" s="90">
        <v>165</v>
      </c>
      <c r="I92" s="86">
        <v>5</v>
      </c>
      <c r="J92" s="85"/>
      <c r="K92" s="85"/>
    </row>
    <row r="93" spans="1:11" s="70" customFormat="1" x14ac:dyDescent="0.3">
      <c r="A93" t="s">
        <v>222</v>
      </c>
      <c r="B93" s="70">
        <f t="shared" si="4"/>
        <v>880</v>
      </c>
      <c r="C93">
        <v>22</v>
      </c>
      <c r="D93">
        <v>40</v>
      </c>
      <c r="E93" s="87">
        <f>ROUND(B93/InputData!H$5,0)</f>
        <v>3</v>
      </c>
      <c r="F93" s="91">
        <f t="shared" si="5"/>
        <v>44108</v>
      </c>
      <c r="G93" s="91">
        <f t="shared" si="6"/>
        <v>44111</v>
      </c>
      <c r="H93" s="90">
        <v>176</v>
      </c>
      <c r="I93" s="86">
        <v>5</v>
      </c>
      <c r="J93" s="85"/>
      <c r="K93" s="85"/>
    </row>
    <row r="94" spans="1:11" s="70" customFormat="1" x14ac:dyDescent="0.3">
      <c r="A94" t="s">
        <v>223</v>
      </c>
      <c r="B94" s="70">
        <f t="shared" si="4"/>
        <v>890</v>
      </c>
      <c r="C94">
        <v>22.25</v>
      </c>
      <c r="D94">
        <v>41</v>
      </c>
      <c r="E94" s="87">
        <f>ROUND(B94/InputData!H$5,0)</f>
        <v>3</v>
      </c>
      <c r="F94" s="91">
        <f t="shared" si="5"/>
        <v>44115</v>
      </c>
      <c r="G94" s="91">
        <f t="shared" si="6"/>
        <v>44118</v>
      </c>
      <c r="H94" s="90">
        <v>178</v>
      </c>
      <c r="I94" s="86">
        <v>5</v>
      </c>
      <c r="J94" s="85"/>
      <c r="K94" s="85"/>
    </row>
    <row r="95" spans="1:11" s="70" customFormat="1" x14ac:dyDescent="0.3">
      <c r="A95" t="s">
        <v>224</v>
      </c>
      <c r="B95" s="70">
        <f t="shared" si="4"/>
        <v>830</v>
      </c>
      <c r="C95">
        <v>20.75</v>
      </c>
      <c r="D95">
        <v>42</v>
      </c>
      <c r="E95" s="87">
        <f>ROUND(B95/InputData!H$5,0)</f>
        <v>3</v>
      </c>
      <c r="F95" s="91">
        <f t="shared" si="5"/>
        <v>44122</v>
      </c>
      <c r="G95" s="91">
        <f t="shared" si="6"/>
        <v>44125</v>
      </c>
      <c r="H95" s="90">
        <v>166</v>
      </c>
      <c r="I95" s="86">
        <v>5</v>
      </c>
      <c r="J95" s="85"/>
      <c r="K95" s="85"/>
    </row>
    <row r="96" spans="1:11" s="70" customFormat="1" x14ac:dyDescent="0.3">
      <c r="A96" t="s">
        <v>225</v>
      </c>
      <c r="B96" s="70">
        <f t="shared" si="4"/>
        <v>865</v>
      </c>
      <c r="C96">
        <v>21.625</v>
      </c>
      <c r="D96">
        <v>43</v>
      </c>
      <c r="E96" s="87">
        <f>ROUND(B96/InputData!H$5,0)</f>
        <v>3</v>
      </c>
      <c r="F96" s="91">
        <f t="shared" si="5"/>
        <v>44129</v>
      </c>
      <c r="G96" s="91">
        <f t="shared" si="6"/>
        <v>44132</v>
      </c>
      <c r="H96" s="90">
        <v>173</v>
      </c>
      <c r="I96" s="86">
        <v>5</v>
      </c>
      <c r="J96" s="85"/>
      <c r="K96" s="85"/>
    </row>
    <row r="97" spans="1:11" s="70" customFormat="1" x14ac:dyDescent="0.3">
      <c r="A97" t="s">
        <v>226</v>
      </c>
      <c r="B97" s="70">
        <f t="shared" si="4"/>
        <v>910</v>
      </c>
      <c r="C97">
        <v>22.75</v>
      </c>
      <c r="D97">
        <v>44</v>
      </c>
      <c r="E97" s="87">
        <f>ROUND(B97/InputData!H$5,0)</f>
        <v>3</v>
      </c>
      <c r="F97" s="91">
        <f t="shared" si="5"/>
        <v>44136</v>
      </c>
      <c r="G97" s="91">
        <f t="shared" si="6"/>
        <v>44139</v>
      </c>
      <c r="H97" s="90">
        <v>182</v>
      </c>
      <c r="I97" s="86">
        <v>5</v>
      </c>
      <c r="J97" s="85"/>
      <c r="K97" s="85"/>
    </row>
    <row r="98" spans="1:11" s="70" customFormat="1" x14ac:dyDescent="0.3">
      <c r="A98" t="s">
        <v>227</v>
      </c>
      <c r="B98" s="70">
        <f t="shared" si="4"/>
        <v>910</v>
      </c>
      <c r="C98">
        <v>22.75</v>
      </c>
      <c r="D98">
        <v>45</v>
      </c>
      <c r="E98" s="87">
        <f>ROUND(B98/InputData!H$5,0)</f>
        <v>3</v>
      </c>
      <c r="F98" s="91">
        <f t="shared" si="5"/>
        <v>44143</v>
      </c>
      <c r="G98" s="91">
        <f t="shared" si="6"/>
        <v>44146</v>
      </c>
      <c r="H98" s="90">
        <v>182</v>
      </c>
      <c r="I98" s="86">
        <v>5</v>
      </c>
      <c r="J98" s="85"/>
      <c r="K98" s="85"/>
    </row>
    <row r="99" spans="1:11" s="70" customFormat="1" x14ac:dyDescent="0.3">
      <c r="A99" t="s">
        <v>228</v>
      </c>
      <c r="B99" s="70">
        <f t="shared" si="4"/>
        <v>895</v>
      </c>
      <c r="C99">
        <v>22.375</v>
      </c>
      <c r="D99">
        <v>46</v>
      </c>
      <c r="E99" s="87">
        <f>ROUND(B99/InputData!H$5,0)</f>
        <v>3</v>
      </c>
      <c r="F99" s="91">
        <f t="shared" si="5"/>
        <v>44150</v>
      </c>
      <c r="G99" s="91">
        <f t="shared" si="6"/>
        <v>44153</v>
      </c>
      <c r="H99" s="90">
        <v>179</v>
      </c>
      <c r="I99" s="86">
        <v>5</v>
      </c>
      <c r="J99" s="85"/>
      <c r="K99" s="85"/>
    </row>
    <row r="100" spans="1:11" s="70" customFormat="1" x14ac:dyDescent="0.3">
      <c r="A100" t="s">
        <v>229</v>
      </c>
      <c r="B100" s="70">
        <f t="shared" si="4"/>
        <v>915</v>
      </c>
      <c r="C100">
        <v>22.875</v>
      </c>
      <c r="D100">
        <v>47</v>
      </c>
      <c r="E100" s="87">
        <f>ROUND(B100/InputData!H$5,0)</f>
        <v>3</v>
      </c>
      <c r="F100" s="91">
        <f t="shared" si="5"/>
        <v>44157</v>
      </c>
      <c r="G100" s="91">
        <f t="shared" si="6"/>
        <v>44160</v>
      </c>
      <c r="H100" s="90">
        <v>183</v>
      </c>
      <c r="I100" s="86">
        <v>5</v>
      </c>
      <c r="J100" s="85"/>
      <c r="K100" s="85"/>
    </row>
    <row r="101" spans="1:11" s="70" customFormat="1" x14ac:dyDescent="0.3">
      <c r="A101" t="s">
        <v>230</v>
      </c>
      <c r="B101" s="70">
        <f t="shared" si="4"/>
        <v>705</v>
      </c>
      <c r="C101">
        <v>17.625</v>
      </c>
      <c r="D101">
        <v>48</v>
      </c>
      <c r="E101" s="87">
        <f>ROUND(B101/InputData!H$5,0)</f>
        <v>2</v>
      </c>
      <c r="F101" s="91">
        <f t="shared" si="5"/>
        <v>44165</v>
      </c>
      <c r="G101" s="91">
        <f t="shared" si="6"/>
        <v>44167</v>
      </c>
      <c r="H101" s="90">
        <v>141</v>
      </c>
      <c r="I101" s="86">
        <v>5</v>
      </c>
      <c r="J101" s="85"/>
      <c r="K101" s="85"/>
    </row>
    <row r="102" spans="1:11" s="70" customFormat="1" x14ac:dyDescent="0.3">
      <c r="A102" t="s">
        <v>231</v>
      </c>
      <c r="B102" s="70">
        <f t="shared" si="4"/>
        <v>1055</v>
      </c>
      <c r="C102">
        <v>26.375</v>
      </c>
      <c r="D102">
        <v>49</v>
      </c>
      <c r="E102" s="87">
        <f>ROUND(B102/InputData!H$5,0)</f>
        <v>4</v>
      </c>
      <c r="F102" s="91">
        <f t="shared" si="5"/>
        <v>44170</v>
      </c>
      <c r="G102" s="91">
        <f t="shared" si="6"/>
        <v>44174</v>
      </c>
      <c r="H102" s="90">
        <v>211</v>
      </c>
      <c r="I102" s="86">
        <v>5</v>
      </c>
      <c r="J102" s="85"/>
      <c r="K102" s="85"/>
    </row>
    <row r="103" spans="1:11" s="70" customFormat="1" x14ac:dyDescent="0.3">
      <c r="A103" t="s">
        <v>232</v>
      </c>
      <c r="B103" s="70">
        <f t="shared" si="4"/>
        <v>930</v>
      </c>
      <c r="C103">
        <v>23.25</v>
      </c>
      <c r="D103">
        <v>50</v>
      </c>
      <c r="E103" s="87">
        <f>ROUND(B103/InputData!H$5,0)</f>
        <v>3</v>
      </c>
      <c r="F103" s="91">
        <f t="shared" si="5"/>
        <v>44178</v>
      </c>
      <c r="G103" s="91">
        <f t="shared" si="6"/>
        <v>44181</v>
      </c>
      <c r="H103" s="90">
        <v>186</v>
      </c>
      <c r="I103" s="86">
        <v>5</v>
      </c>
      <c r="J103" s="85"/>
      <c r="K103" s="85"/>
    </row>
    <row r="104" spans="1:11" s="70" customFormat="1" x14ac:dyDescent="0.3">
      <c r="A104" t="s">
        <v>233</v>
      </c>
      <c r="B104" s="70">
        <f t="shared" si="4"/>
        <v>880</v>
      </c>
      <c r="C104">
        <v>22</v>
      </c>
      <c r="D104">
        <v>51</v>
      </c>
      <c r="E104" s="87">
        <f>ROUND(B104/InputData!H$5,0)</f>
        <v>3</v>
      </c>
      <c r="F104" s="91">
        <f t="shared" si="5"/>
        <v>44185</v>
      </c>
      <c r="G104" s="91">
        <f t="shared" si="6"/>
        <v>44188</v>
      </c>
      <c r="H104" s="90">
        <v>176</v>
      </c>
      <c r="I104" s="86">
        <v>5</v>
      </c>
      <c r="J104" s="85"/>
      <c r="K104" s="85"/>
    </row>
    <row r="105" spans="1:11" s="70" customFormat="1" x14ac:dyDescent="0.3">
      <c r="A105" t="s">
        <v>234</v>
      </c>
      <c r="B105" s="70">
        <f t="shared" si="4"/>
        <v>940</v>
      </c>
      <c r="C105">
        <v>23.5</v>
      </c>
      <c r="D105">
        <v>52</v>
      </c>
      <c r="E105" s="87">
        <f>ROUND(B105/InputData!H$5,0)</f>
        <v>3</v>
      </c>
      <c r="F105" s="91">
        <f t="shared" si="5"/>
        <v>44192</v>
      </c>
      <c r="G105" s="91">
        <f t="shared" si="6"/>
        <v>44195</v>
      </c>
      <c r="H105" s="90">
        <v>188</v>
      </c>
      <c r="I105" s="86">
        <v>5</v>
      </c>
      <c r="J105" s="85"/>
      <c r="K105" s="85"/>
    </row>
  </sheetData>
  <autoFilter ref="A1:K105" xr:uid="{00000000-0009-0000-0000-000013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FDA4-B83F-40BE-88CD-7ACBF09642CB}">
  <dimension ref="A1:R5361"/>
  <sheetViews>
    <sheetView workbookViewId="0">
      <selection activeCell="F312" sqref="F312"/>
    </sheetView>
  </sheetViews>
  <sheetFormatPr defaultRowHeight="14.4" x14ac:dyDescent="0.3"/>
  <cols>
    <col min="1" max="1" width="12.109375" style="78" customWidth="1"/>
    <col min="4" max="6" width="8.88671875" style="39"/>
    <col min="8" max="8" width="26.6640625" customWidth="1"/>
    <col min="10" max="10" width="13.109375" customWidth="1"/>
    <col min="12" max="12" width="6.44140625" customWidth="1"/>
    <col min="13" max="13" width="12.5546875" customWidth="1"/>
    <col min="18" max="18" width="11.109375" customWidth="1"/>
  </cols>
  <sheetData>
    <row r="1" spans="1:18" x14ac:dyDescent="0.3">
      <c r="A1" s="73" t="s">
        <v>57</v>
      </c>
      <c r="B1" s="5" t="s">
        <v>5</v>
      </c>
      <c r="C1" s="5" t="s">
        <v>6</v>
      </c>
      <c r="D1" s="79" t="s">
        <v>7</v>
      </c>
      <c r="E1" s="79" t="s">
        <v>238</v>
      </c>
      <c r="F1" s="79"/>
      <c r="H1" s="5" t="s">
        <v>19</v>
      </c>
      <c r="I1" s="2">
        <f>MIN(InputData!B:B)</f>
        <v>43830</v>
      </c>
      <c r="K1" s="5" t="s">
        <v>55</v>
      </c>
      <c r="L1" s="5" t="s">
        <v>43</v>
      </c>
      <c r="M1" s="5" t="s">
        <v>44</v>
      </c>
    </row>
    <row r="2" spans="1:18" x14ac:dyDescent="0.3">
      <c r="A2" s="74">
        <f>A3-1</f>
        <v>43829</v>
      </c>
      <c r="B2" s="15">
        <v>0</v>
      </c>
      <c r="C2" s="16">
        <f>InputData!H8</f>
        <v>0</v>
      </c>
      <c r="D2" s="80">
        <f>InputData!H8</f>
        <v>0</v>
      </c>
      <c r="E2" s="80"/>
      <c r="F2" s="80"/>
      <c r="H2" s="5" t="s">
        <v>20</v>
      </c>
      <c r="I2" s="2">
        <f>MAX(InputData!C:C)</f>
        <v>44195</v>
      </c>
      <c r="K2" s="3">
        <f>CalcLOC!$B$5</f>
        <v>733.75</v>
      </c>
      <c r="L2" s="2">
        <f>InputData!D2</f>
        <v>414</v>
      </c>
      <c r="M2" s="2">
        <f>(K2-L2)^2</f>
        <v>102240.0625</v>
      </c>
    </row>
    <row r="3" spans="1:18" x14ac:dyDescent="0.3">
      <c r="A3" s="75">
        <f>MIN(InputData!B2:B105)</f>
        <v>43830</v>
      </c>
      <c r="B3" s="15">
        <f>B2</f>
        <v>0</v>
      </c>
      <c r="C3" s="15">
        <f>C2</f>
        <v>0</v>
      </c>
      <c r="D3" s="81">
        <f>D2</f>
        <v>0</v>
      </c>
      <c r="E3" s="81" t="str">
        <f>IF(B3-B2=0,"",B3-B2)</f>
        <v/>
      </c>
      <c r="F3" s="81"/>
      <c r="H3" s="6" t="s">
        <v>21</v>
      </c>
      <c r="I3" s="2">
        <f>InputData!H9</f>
        <v>0</v>
      </c>
      <c r="K3" s="3">
        <f>CalcLOC!$B$5</f>
        <v>733.75</v>
      </c>
      <c r="L3" s="2">
        <f>InputData!D3</f>
        <v>576</v>
      </c>
      <c r="M3" s="2">
        <f t="shared" ref="M3:M66" si="0">(K3-L3)^2</f>
        <v>24885.0625</v>
      </c>
    </row>
    <row r="4" spans="1:18" x14ac:dyDescent="0.3">
      <c r="A4" s="76">
        <f>A3</f>
        <v>43830</v>
      </c>
      <c r="B4" s="17">
        <f>SUMIF(InputData!C2:C105,Production!A4,InputData!D2:D105)</f>
        <v>0</v>
      </c>
      <c r="C4" s="17">
        <f>SUMIF(InputData!$B$2:$B$105,"&lt;="&amp;Production!A4,InputData!$D$2:$D$105)-Production!$I$3</f>
        <v>414</v>
      </c>
      <c r="D4" s="82">
        <f>C4-B4</f>
        <v>414</v>
      </c>
      <c r="E4" s="81" t="str">
        <f t="shared" ref="E4:E67" si="1">IF(B4-B3=0,"",B4-B3)</f>
        <v/>
      </c>
      <c r="F4" s="81"/>
      <c r="K4" s="3">
        <f>CalcLOC!$B$5</f>
        <v>733.75</v>
      </c>
      <c r="L4" s="2">
        <f>InputData!D4</f>
        <v>686</v>
      </c>
      <c r="M4" s="2">
        <f t="shared" si="0"/>
        <v>2280.0625</v>
      </c>
    </row>
    <row r="5" spans="1:18" x14ac:dyDescent="0.3">
      <c r="A5" s="77">
        <f>A4+1</f>
        <v>43831</v>
      </c>
      <c r="B5" s="18">
        <f>B4</f>
        <v>0</v>
      </c>
      <c r="C5" s="18">
        <f>C4</f>
        <v>414</v>
      </c>
      <c r="D5" s="83">
        <f>D4</f>
        <v>414</v>
      </c>
      <c r="E5" s="81" t="str">
        <f t="shared" si="1"/>
        <v/>
      </c>
      <c r="F5" s="81"/>
      <c r="H5" s="7" t="s">
        <v>22</v>
      </c>
      <c r="I5" s="7"/>
      <c r="K5" s="3">
        <f>CalcLOC!$B$5</f>
        <v>733.75</v>
      </c>
      <c r="L5" s="2">
        <f>InputData!D5</f>
        <v>872</v>
      </c>
      <c r="M5" s="2">
        <f t="shared" si="0"/>
        <v>19113.0625</v>
      </c>
    </row>
    <row r="6" spans="1:18" x14ac:dyDescent="0.3">
      <c r="A6" s="76">
        <f>A5</f>
        <v>43831</v>
      </c>
      <c r="B6" s="17">
        <f>SUMIF(InputData!$C$2:$C$105,"&lt;="&amp;Production!A6,InputData!$D$2:$D$105)-$I$3</f>
        <v>414</v>
      </c>
      <c r="C6" s="17">
        <f>SUMIF(InputData!$B$2:$B$105,"&lt;="&amp;Production!A6,InputData!$D$2:$D$105)-Production!$I$3</f>
        <v>414</v>
      </c>
      <c r="D6" s="82">
        <f>C6-B6</f>
        <v>0</v>
      </c>
      <c r="E6" s="81">
        <f t="shared" si="1"/>
        <v>414</v>
      </c>
      <c r="F6" s="81"/>
      <c r="H6" s="92">
        <f>MIN(InputData!B:B)-1</f>
        <v>43829</v>
      </c>
      <c r="I6" s="2">
        <v>0</v>
      </c>
      <c r="K6" s="3">
        <f>CalcLOC!$B$5</f>
        <v>733.75</v>
      </c>
      <c r="L6" s="2">
        <f>InputData!D6</f>
        <v>564</v>
      </c>
      <c r="M6" s="2">
        <f t="shared" si="0"/>
        <v>28815.0625</v>
      </c>
    </row>
    <row r="7" spans="1:18" x14ac:dyDescent="0.3">
      <c r="A7" s="77">
        <f>A6+1</f>
        <v>43832</v>
      </c>
      <c r="B7" s="18">
        <f>B6</f>
        <v>414</v>
      </c>
      <c r="C7" s="18">
        <f>C6</f>
        <v>414</v>
      </c>
      <c r="D7" s="83">
        <f>D6</f>
        <v>0</v>
      </c>
      <c r="E7" s="81" t="str">
        <f t="shared" si="1"/>
        <v/>
      </c>
      <c r="F7" s="81"/>
      <c r="H7" s="92">
        <f>MAX(InputData!C:C)</f>
        <v>44195</v>
      </c>
      <c r="I7" s="2">
        <f>(H7-H6)*InputData!H2*InputData!H3</f>
        <v>105408</v>
      </c>
      <c r="K7" s="3">
        <f>CalcLOC!$B$5</f>
        <v>733.75</v>
      </c>
      <c r="L7" s="2">
        <f>InputData!D7</f>
        <v>616</v>
      </c>
      <c r="M7" s="2">
        <f t="shared" si="0"/>
        <v>13865.0625</v>
      </c>
    </row>
    <row r="8" spans="1:18" x14ac:dyDescent="0.3">
      <c r="A8" s="76">
        <f>A7</f>
        <v>43832</v>
      </c>
      <c r="B8" s="17">
        <f>SUMIF(InputData!$C$2:$C$105,"&lt;="&amp;Production!A8,InputData!$D$2:$D$105)-$I$3</f>
        <v>414</v>
      </c>
      <c r="C8" s="17">
        <f>SUMIF(InputData!$B$2:$B$105,"&lt;="&amp;Production!A8,InputData!$D$2:$D$105)-Production!$I$3</f>
        <v>414</v>
      </c>
      <c r="D8" s="82">
        <f>C8-B8</f>
        <v>0</v>
      </c>
      <c r="E8" s="81" t="str">
        <f t="shared" si="1"/>
        <v/>
      </c>
      <c r="F8" s="81"/>
      <c r="K8" s="3">
        <f>CalcLOC!$B$5</f>
        <v>733.75</v>
      </c>
      <c r="L8" s="2">
        <f>InputData!D8</f>
        <v>550</v>
      </c>
      <c r="M8" s="2">
        <f t="shared" si="0"/>
        <v>33764.0625</v>
      </c>
    </row>
    <row r="9" spans="1:18" x14ac:dyDescent="0.3">
      <c r="A9" s="77">
        <f>A8+1</f>
        <v>43833</v>
      </c>
      <c r="B9" s="18">
        <f>B8</f>
        <v>414</v>
      </c>
      <c r="C9" s="18">
        <f>C8</f>
        <v>414</v>
      </c>
      <c r="D9" s="83">
        <f>D8</f>
        <v>0</v>
      </c>
      <c r="E9" s="81" t="str">
        <f t="shared" si="1"/>
        <v/>
      </c>
      <c r="F9" s="81"/>
      <c r="K9" s="3">
        <f>CalcLOC!$B$5</f>
        <v>733.75</v>
      </c>
      <c r="L9" s="2">
        <f>InputData!D9</f>
        <v>686</v>
      </c>
      <c r="M9" s="2">
        <f t="shared" si="0"/>
        <v>2280.0625</v>
      </c>
    </row>
    <row r="10" spans="1:18" x14ac:dyDescent="0.3">
      <c r="A10" s="76">
        <f>A9</f>
        <v>43833</v>
      </c>
      <c r="B10" s="17">
        <f>SUMIF(InputData!$C$2:$C$105,"&lt;="&amp;Production!A10,InputData!$D$2:$D$105)-$I$3</f>
        <v>414</v>
      </c>
      <c r="C10" s="17">
        <f>SUMIF(InputData!$B$2:$B$105,"&lt;="&amp;Production!A10,InputData!$D$2:$D$105)-Production!$I$3</f>
        <v>414</v>
      </c>
      <c r="D10" s="82">
        <f>C10-B10</f>
        <v>0</v>
      </c>
      <c r="E10" s="81" t="str">
        <f t="shared" si="1"/>
        <v/>
      </c>
      <c r="F10" s="81"/>
      <c r="K10" s="3">
        <f>CalcLOC!$B$5</f>
        <v>733.75</v>
      </c>
      <c r="L10" s="2">
        <f>InputData!D10</f>
        <v>632</v>
      </c>
      <c r="M10" s="2">
        <f t="shared" si="0"/>
        <v>10353.0625</v>
      </c>
      <c r="R10" s="69"/>
    </row>
    <row r="11" spans="1:18" x14ac:dyDescent="0.3">
      <c r="A11" s="77">
        <f>A10+1</f>
        <v>43834</v>
      </c>
      <c r="B11" s="18">
        <f>B10</f>
        <v>414</v>
      </c>
      <c r="C11" s="18">
        <f>C10</f>
        <v>414</v>
      </c>
      <c r="D11" s="83">
        <f>D10</f>
        <v>0</v>
      </c>
      <c r="E11" s="81" t="str">
        <f t="shared" si="1"/>
        <v/>
      </c>
      <c r="F11" s="81"/>
      <c r="K11" s="3">
        <f>CalcLOC!$B$5</f>
        <v>733.75</v>
      </c>
      <c r="L11" s="2">
        <f>InputData!D11</f>
        <v>470</v>
      </c>
      <c r="M11" s="2">
        <f t="shared" si="0"/>
        <v>69564.0625</v>
      </c>
    </row>
    <row r="12" spans="1:18" x14ac:dyDescent="0.3">
      <c r="A12" s="76">
        <f>A11</f>
        <v>43834</v>
      </c>
      <c r="B12" s="17">
        <f>SUMIF(InputData!$C$2:$C$105,"&lt;="&amp;Production!A12,InputData!$D$2:$D$105)-$I$3</f>
        <v>414</v>
      </c>
      <c r="C12" s="17">
        <f>SUMIF(InputData!$B$2:$B$105,"&lt;="&amp;Production!A12,InputData!$D$2:$D$105)-Production!$I$3</f>
        <v>414</v>
      </c>
      <c r="D12" s="82">
        <f>C12-B12</f>
        <v>0</v>
      </c>
      <c r="E12" s="81" t="str">
        <f t="shared" si="1"/>
        <v/>
      </c>
      <c r="F12" s="81"/>
      <c r="K12" s="3">
        <f>CalcLOC!$B$5</f>
        <v>733.75</v>
      </c>
      <c r="L12" s="2">
        <f>InputData!D12</f>
        <v>698</v>
      </c>
      <c r="M12" s="2">
        <f t="shared" si="0"/>
        <v>1278.0625</v>
      </c>
    </row>
    <row r="13" spans="1:18" x14ac:dyDescent="0.3">
      <c r="A13" s="77">
        <f>A12+1</f>
        <v>43835</v>
      </c>
      <c r="B13" s="18">
        <f>B12</f>
        <v>414</v>
      </c>
      <c r="C13" s="18">
        <f>C12</f>
        <v>414</v>
      </c>
      <c r="D13" s="83">
        <f>D12</f>
        <v>0</v>
      </c>
      <c r="E13" s="81" t="str">
        <f t="shared" si="1"/>
        <v/>
      </c>
      <c r="F13" s="81"/>
      <c r="K13" s="3">
        <f>CalcLOC!$B$5</f>
        <v>733.75</v>
      </c>
      <c r="L13" s="2">
        <f>InputData!D13</f>
        <v>680</v>
      </c>
      <c r="M13" s="2">
        <f t="shared" si="0"/>
        <v>2889.0625</v>
      </c>
    </row>
    <row r="14" spans="1:18" x14ac:dyDescent="0.3">
      <c r="A14" s="76">
        <f>A13</f>
        <v>43835</v>
      </c>
      <c r="B14" s="17">
        <f>SUMIF(InputData!$C$2:$C$105,"&lt;="&amp;Production!A14,InputData!$D$2:$D$105)-$I$3</f>
        <v>414</v>
      </c>
      <c r="C14" s="17">
        <f>SUMIF(InputData!$B$2:$B$105,"&lt;="&amp;Production!A14,InputData!$D$2:$D$105)-Production!$I$3</f>
        <v>414</v>
      </c>
      <c r="D14" s="82">
        <f>C14-B14</f>
        <v>0</v>
      </c>
      <c r="E14" s="81" t="str">
        <f t="shared" si="1"/>
        <v/>
      </c>
      <c r="F14" s="81"/>
      <c r="K14" s="3">
        <f>CalcLOC!$B$5</f>
        <v>733.75</v>
      </c>
      <c r="L14" s="2">
        <f>InputData!D14</f>
        <v>574</v>
      </c>
      <c r="M14" s="2">
        <f t="shared" si="0"/>
        <v>25520.0625</v>
      </c>
    </row>
    <row r="15" spans="1:18" x14ac:dyDescent="0.3">
      <c r="A15" s="77">
        <f>A14+1</f>
        <v>43836</v>
      </c>
      <c r="B15" s="18">
        <f>B14</f>
        <v>414</v>
      </c>
      <c r="C15" s="18">
        <f>C14</f>
        <v>414</v>
      </c>
      <c r="D15" s="83">
        <f>D14</f>
        <v>0</v>
      </c>
      <c r="E15" s="81" t="str">
        <f t="shared" si="1"/>
        <v/>
      </c>
      <c r="F15" s="81"/>
      <c r="K15" s="3">
        <f>CalcLOC!$B$5</f>
        <v>733.75</v>
      </c>
      <c r="L15" s="2">
        <f>InputData!D15</f>
        <v>790</v>
      </c>
      <c r="M15" s="2">
        <f t="shared" si="0"/>
        <v>3164.0625</v>
      </c>
    </row>
    <row r="16" spans="1:18" x14ac:dyDescent="0.3">
      <c r="A16" s="76">
        <f>A15</f>
        <v>43836</v>
      </c>
      <c r="B16" s="17">
        <f>SUMIF(InputData!$C$2:$C$105,"&lt;="&amp;Production!A16,InputData!$D$2:$D$105)-$I$3</f>
        <v>414</v>
      </c>
      <c r="C16" s="17">
        <f>SUMIF(InputData!$B$2:$B$105,"&lt;="&amp;Production!A16,InputData!$D$2:$D$105)-Production!$I$3</f>
        <v>1094</v>
      </c>
      <c r="D16" s="82">
        <f>C16-B16</f>
        <v>680</v>
      </c>
      <c r="E16" s="81" t="str">
        <f t="shared" si="1"/>
        <v/>
      </c>
      <c r="F16" s="81"/>
      <c r="H16" s="1"/>
      <c r="K16" s="3">
        <f>CalcLOC!$B$5</f>
        <v>733.75</v>
      </c>
      <c r="L16" s="2">
        <f>InputData!D16</f>
        <v>670</v>
      </c>
      <c r="M16" s="2">
        <f t="shared" si="0"/>
        <v>4064.0625</v>
      </c>
    </row>
    <row r="17" spans="1:13" x14ac:dyDescent="0.3">
      <c r="A17" s="77">
        <f>A16+1</f>
        <v>43837</v>
      </c>
      <c r="B17" s="18">
        <f>B16</f>
        <v>414</v>
      </c>
      <c r="C17" s="18">
        <f>C16</f>
        <v>1094</v>
      </c>
      <c r="D17" s="83">
        <f>D16</f>
        <v>680</v>
      </c>
      <c r="E17" s="81" t="str">
        <f t="shared" si="1"/>
        <v/>
      </c>
      <c r="F17" s="81"/>
      <c r="K17" s="3">
        <f>CalcLOC!$B$5</f>
        <v>733.75</v>
      </c>
      <c r="L17" s="2">
        <f>InputData!D17</f>
        <v>556</v>
      </c>
      <c r="M17" s="2">
        <f t="shared" si="0"/>
        <v>31595.0625</v>
      </c>
    </row>
    <row r="18" spans="1:13" x14ac:dyDescent="0.3">
      <c r="A18" s="76">
        <f>A17</f>
        <v>43837</v>
      </c>
      <c r="B18" s="17">
        <f>SUMIF(InputData!$C$2:$C$105,"&lt;="&amp;Production!A18,InputData!$D$2:$D$105)-$I$3</f>
        <v>414</v>
      </c>
      <c r="C18" s="17">
        <f>SUMIF(InputData!$B$2:$B$105,"&lt;="&amp;Production!A18,InputData!$D$2:$D$105)-Production!$I$3</f>
        <v>1094</v>
      </c>
      <c r="D18" s="82">
        <f>C18-B18</f>
        <v>680</v>
      </c>
      <c r="E18" s="81" t="str">
        <f t="shared" si="1"/>
        <v/>
      </c>
      <c r="F18" s="81"/>
      <c r="K18" s="3">
        <f>CalcLOC!$B$5</f>
        <v>733.75</v>
      </c>
      <c r="L18" s="2">
        <f>InputData!D18</f>
        <v>770</v>
      </c>
      <c r="M18" s="2">
        <f t="shared" si="0"/>
        <v>1314.0625</v>
      </c>
    </row>
    <row r="19" spans="1:13" x14ac:dyDescent="0.3">
      <c r="A19" s="77">
        <f>A18+1</f>
        <v>43838</v>
      </c>
      <c r="B19" s="18">
        <f>B18</f>
        <v>414</v>
      </c>
      <c r="C19" s="18">
        <f>C18</f>
        <v>1094</v>
      </c>
      <c r="D19" s="83">
        <f>D18</f>
        <v>680</v>
      </c>
      <c r="E19" s="81" t="str">
        <f t="shared" si="1"/>
        <v/>
      </c>
      <c r="F19" s="81"/>
      <c r="K19" s="3">
        <f>CalcLOC!$B$5</f>
        <v>733.75</v>
      </c>
      <c r="L19" s="2">
        <f>InputData!D19</f>
        <v>184</v>
      </c>
      <c r="M19" s="2">
        <f t="shared" si="0"/>
        <v>302225.0625</v>
      </c>
    </row>
    <row r="20" spans="1:13" x14ac:dyDescent="0.3">
      <c r="A20" s="76">
        <f>A19</f>
        <v>43838</v>
      </c>
      <c r="B20" s="17">
        <f>SUMIF(InputData!$C$2:$C$105,"&lt;="&amp;Production!A20,InputData!$D$2:$D$105)-$I$3</f>
        <v>1094</v>
      </c>
      <c r="C20" s="17">
        <f>SUMIF(InputData!$B$2:$B$105,"&lt;="&amp;Production!A20,InputData!$D$2:$D$105)-Production!$I$3</f>
        <v>1094</v>
      </c>
      <c r="D20" s="82">
        <f>C20-B20</f>
        <v>0</v>
      </c>
      <c r="E20" s="81">
        <f t="shared" si="1"/>
        <v>680</v>
      </c>
      <c r="F20" s="81"/>
      <c r="K20" s="3">
        <f>CalcLOC!$B$5</f>
        <v>733.75</v>
      </c>
      <c r="L20" s="2">
        <f>InputData!D20</f>
        <v>652</v>
      </c>
      <c r="M20" s="2">
        <f t="shared" si="0"/>
        <v>6683.0625</v>
      </c>
    </row>
    <row r="21" spans="1:13" x14ac:dyDescent="0.3">
      <c r="A21" s="77">
        <f>A20+1</f>
        <v>43839</v>
      </c>
      <c r="B21" s="18">
        <f>B20</f>
        <v>1094</v>
      </c>
      <c r="C21" s="18">
        <f>C20</f>
        <v>1094</v>
      </c>
      <c r="D21" s="83">
        <f>D20</f>
        <v>0</v>
      </c>
      <c r="E21" s="81" t="str">
        <f t="shared" si="1"/>
        <v/>
      </c>
      <c r="F21" s="81"/>
      <c r="K21" s="3">
        <f>CalcLOC!$B$5</f>
        <v>733.75</v>
      </c>
      <c r="L21" s="2">
        <f>InputData!D21</f>
        <v>520</v>
      </c>
      <c r="M21" s="2">
        <f t="shared" si="0"/>
        <v>45689.0625</v>
      </c>
    </row>
    <row r="22" spans="1:13" x14ac:dyDescent="0.3">
      <c r="A22" s="76">
        <f>A21</f>
        <v>43839</v>
      </c>
      <c r="B22" s="17">
        <f>SUMIF(InputData!$C$2:$C$105,"&lt;="&amp;Production!A22,InputData!$D$2:$D$105)-$I$3</f>
        <v>1094</v>
      </c>
      <c r="C22" s="17">
        <f>SUMIF(InputData!$B$2:$B$105,"&lt;="&amp;Production!A22,InputData!$D$2:$D$105)-Production!$I$3</f>
        <v>1094</v>
      </c>
      <c r="D22" s="82">
        <f>C22-B22</f>
        <v>0</v>
      </c>
      <c r="E22" s="81" t="str">
        <f t="shared" si="1"/>
        <v/>
      </c>
      <c r="F22" s="81"/>
      <c r="K22" s="3">
        <f>CalcLOC!$B$5</f>
        <v>733.75</v>
      </c>
      <c r="L22" s="2">
        <f>InputData!D22</f>
        <v>698</v>
      </c>
      <c r="M22" s="2">
        <f t="shared" si="0"/>
        <v>1278.0625</v>
      </c>
    </row>
    <row r="23" spans="1:13" x14ac:dyDescent="0.3">
      <c r="A23" s="77">
        <f>A22+1</f>
        <v>43840</v>
      </c>
      <c r="B23" s="18">
        <f>B22</f>
        <v>1094</v>
      </c>
      <c r="C23" s="18">
        <f>C22</f>
        <v>1094</v>
      </c>
      <c r="D23" s="83">
        <f>D22</f>
        <v>0</v>
      </c>
      <c r="E23" s="81" t="str">
        <f t="shared" si="1"/>
        <v/>
      </c>
      <c r="F23" s="81"/>
      <c r="K23" s="3">
        <f>CalcLOC!$B$5</f>
        <v>733.75</v>
      </c>
      <c r="L23" s="2">
        <f>InputData!D23</f>
        <v>880</v>
      </c>
      <c r="M23" s="2">
        <f t="shared" si="0"/>
        <v>21389.0625</v>
      </c>
    </row>
    <row r="24" spans="1:13" x14ac:dyDescent="0.3">
      <c r="A24" s="76">
        <f>A23</f>
        <v>43840</v>
      </c>
      <c r="B24" s="17">
        <f>SUMIF(InputData!$C$2:$C$105,"&lt;="&amp;Production!A24,InputData!$D$2:$D$105)-$I$3</f>
        <v>1094</v>
      </c>
      <c r="C24" s="17">
        <f>SUMIF(InputData!$B$2:$B$105,"&lt;="&amp;Production!A24,InputData!$D$2:$D$105)-Production!$I$3</f>
        <v>1094</v>
      </c>
      <c r="D24" s="82">
        <f>C24-B24</f>
        <v>0</v>
      </c>
      <c r="E24" s="81" t="str">
        <f t="shared" si="1"/>
        <v/>
      </c>
      <c r="F24" s="81"/>
      <c r="K24" s="3">
        <f>CalcLOC!$B$5</f>
        <v>733.75</v>
      </c>
      <c r="L24" s="2">
        <f>InputData!D24</f>
        <v>400</v>
      </c>
      <c r="M24" s="2">
        <f t="shared" si="0"/>
        <v>111389.0625</v>
      </c>
    </row>
    <row r="25" spans="1:13" x14ac:dyDescent="0.3">
      <c r="A25" s="77">
        <f>A24+1</f>
        <v>43841</v>
      </c>
      <c r="B25" s="18">
        <f>B24</f>
        <v>1094</v>
      </c>
      <c r="C25" s="18">
        <f>C24</f>
        <v>1094</v>
      </c>
      <c r="D25" s="83">
        <f>D24</f>
        <v>0</v>
      </c>
      <c r="E25" s="81" t="str">
        <f t="shared" si="1"/>
        <v/>
      </c>
      <c r="F25" s="81"/>
      <c r="K25" s="3">
        <f>CalcLOC!$B$5</f>
        <v>733.75</v>
      </c>
      <c r="L25" s="2">
        <f>InputData!D25</f>
        <v>488</v>
      </c>
      <c r="M25" s="2">
        <f t="shared" si="0"/>
        <v>60393.0625</v>
      </c>
    </row>
    <row r="26" spans="1:13" x14ac:dyDescent="0.3">
      <c r="A26" s="76">
        <f>A25</f>
        <v>43841</v>
      </c>
      <c r="B26" s="17">
        <f>SUMIF(InputData!$C$2:$C$105,"&lt;="&amp;Production!A26,InputData!$D$2:$D$105)-$I$3</f>
        <v>1094</v>
      </c>
      <c r="C26" s="17">
        <f>SUMIF(InputData!$B$2:$B$105,"&lt;="&amp;Production!A26,InputData!$D$2:$D$105)-Production!$I$3</f>
        <v>1094</v>
      </c>
      <c r="D26" s="82">
        <f>C26-B26</f>
        <v>0</v>
      </c>
      <c r="E26" s="81" t="str">
        <f t="shared" si="1"/>
        <v/>
      </c>
      <c r="F26" s="81"/>
      <c r="K26" s="3">
        <f>CalcLOC!$B$5</f>
        <v>733.75</v>
      </c>
      <c r="L26" s="2">
        <f>InputData!D26</f>
        <v>802</v>
      </c>
      <c r="M26" s="2">
        <f t="shared" si="0"/>
        <v>4658.0625</v>
      </c>
    </row>
    <row r="27" spans="1:13" x14ac:dyDescent="0.3">
      <c r="A27" s="77">
        <f>A26+1</f>
        <v>43842</v>
      </c>
      <c r="B27" s="18">
        <f>B26</f>
        <v>1094</v>
      </c>
      <c r="C27" s="18">
        <f>C26</f>
        <v>1094</v>
      </c>
      <c r="D27" s="83">
        <f>D26</f>
        <v>0</v>
      </c>
      <c r="E27" s="81" t="str">
        <f t="shared" si="1"/>
        <v/>
      </c>
      <c r="F27" s="81"/>
      <c r="K27" s="3">
        <f>CalcLOC!$B$5</f>
        <v>733.75</v>
      </c>
      <c r="L27" s="2">
        <f>InputData!D27</f>
        <v>782</v>
      </c>
      <c r="M27" s="2">
        <f t="shared" si="0"/>
        <v>2328.0625</v>
      </c>
    </row>
    <row r="28" spans="1:13" x14ac:dyDescent="0.3">
      <c r="A28" s="76">
        <f>A27</f>
        <v>43842</v>
      </c>
      <c r="B28" s="17">
        <f>SUMIF(InputData!$C$2:$C$105,"&lt;="&amp;Production!A28,InputData!$D$2:$D$105)-$I$3</f>
        <v>1094</v>
      </c>
      <c r="C28" s="17">
        <f>SUMIF(InputData!$B$2:$B$105,"&lt;="&amp;Production!A28,InputData!$D$2:$D$105)-Production!$I$3</f>
        <v>1094</v>
      </c>
      <c r="D28" s="82">
        <f>C28-B28</f>
        <v>0</v>
      </c>
      <c r="E28" s="81" t="str">
        <f t="shared" si="1"/>
        <v/>
      </c>
      <c r="F28" s="81"/>
      <c r="K28" s="3">
        <f>CalcLOC!$B$5</f>
        <v>733.75</v>
      </c>
      <c r="L28" s="2">
        <f>InputData!D28</f>
        <v>680</v>
      </c>
      <c r="M28" s="2">
        <f t="shared" si="0"/>
        <v>2889.0625</v>
      </c>
    </row>
    <row r="29" spans="1:13" x14ac:dyDescent="0.3">
      <c r="A29" s="77">
        <f>A28+1</f>
        <v>43843</v>
      </c>
      <c r="B29" s="18">
        <f>B28</f>
        <v>1094</v>
      </c>
      <c r="C29" s="18">
        <f>C28</f>
        <v>1094</v>
      </c>
      <c r="D29" s="83">
        <f>D28</f>
        <v>0</v>
      </c>
      <c r="E29" s="81" t="str">
        <f t="shared" si="1"/>
        <v/>
      </c>
      <c r="F29" s="81"/>
      <c r="K29" s="3">
        <f>CalcLOC!$B$5</f>
        <v>733.75</v>
      </c>
      <c r="L29" s="2">
        <f>InputData!D29</f>
        <v>494</v>
      </c>
      <c r="M29" s="2">
        <f t="shared" si="0"/>
        <v>57480.0625</v>
      </c>
    </row>
    <row r="30" spans="1:13" x14ac:dyDescent="0.3">
      <c r="A30" s="76">
        <f>A29</f>
        <v>43843</v>
      </c>
      <c r="B30" s="17">
        <f>SUMIF(InputData!$C$2:$C$105,"&lt;="&amp;Production!A30,InputData!$D$2:$D$105)-$I$3</f>
        <v>1094</v>
      </c>
      <c r="C30" s="17">
        <f>SUMIF(InputData!$B$2:$B$105,"&lt;="&amp;Production!A30,InputData!$D$2:$D$105)-Production!$I$3</f>
        <v>2360</v>
      </c>
      <c r="D30" s="82">
        <f>C30-B30</f>
        <v>1266</v>
      </c>
      <c r="E30" s="81" t="str">
        <f t="shared" si="1"/>
        <v/>
      </c>
      <c r="F30" s="81"/>
      <c r="K30" s="3">
        <f>CalcLOC!$B$5</f>
        <v>733.75</v>
      </c>
      <c r="L30" s="2">
        <f>InputData!D30</f>
        <v>740</v>
      </c>
      <c r="M30" s="2">
        <f t="shared" si="0"/>
        <v>39.0625</v>
      </c>
    </row>
    <row r="31" spans="1:13" x14ac:dyDescent="0.3">
      <c r="A31" s="77">
        <f>A30+1</f>
        <v>43844</v>
      </c>
      <c r="B31" s="18">
        <f>B30</f>
        <v>1094</v>
      </c>
      <c r="C31" s="18">
        <f>C30</f>
        <v>2360</v>
      </c>
      <c r="D31" s="83">
        <f>D30</f>
        <v>1266</v>
      </c>
      <c r="E31" s="81" t="str">
        <f t="shared" si="1"/>
        <v/>
      </c>
      <c r="F31" s="81"/>
      <c r="K31" s="3">
        <f>CalcLOC!$B$5</f>
        <v>733.75</v>
      </c>
      <c r="L31" s="2">
        <f>InputData!D31</f>
        <v>698</v>
      </c>
      <c r="M31" s="2">
        <f t="shared" si="0"/>
        <v>1278.0625</v>
      </c>
    </row>
    <row r="32" spans="1:13" x14ac:dyDescent="0.3">
      <c r="A32" s="76">
        <f>A31</f>
        <v>43844</v>
      </c>
      <c r="B32" s="17">
        <f>SUMIF(InputData!$C$2:$C$105,"&lt;="&amp;Production!A32,InputData!$D$2:$D$105)-$I$3</f>
        <v>1094</v>
      </c>
      <c r="C32" s="17">
        <f>SUMIF(InputData!$B$2:$B$105,"&lt;="&amp;Production!A32,InputData!$D$2:$D$105)-Production!$I$3</f>
        <v>2360</v>
      </c>
      <c r="D32" s="82">
        <f>C32-B32</f>
        <v>1266</v>
      </c>
      <c r="E32" s="81" t="str">
        <f t="shared" si="1"/>
        <v/>
      </c>
      <c r="F32" s="81"/>
      <c r="K32" s="3">
        <f>CalcLOC!$B$5</f>
        <v>733.75</v>
      </c>
      <c r="L32" s="2">
        <f>InputData!D32</f>
        <v>810</v>
      </c>
      <c r="M32" s="2">
        <f t="shared" si="0"/>
        <v>5814.0625</v>
      </c>
    </row>
    <row r="33" spans="1:13" x14ac:dyDescent="0.3">
      <c r="A33" s="77">
        <f>A32+1</f>
        <v>43845</v>
      </c>
      <c r="B33" s="18">
        <f>B32</f>
        <v>1094</v>
      </c>
      <c r="C33" s="18">
        <f>C32</f>
        <v>2360</v>
      </c>
      <c r="D33" s="83">
        <f>D32</f>
        <v>1266</v>
      </c>
      <c r="E33" s="81" t="str">
        <f t="shared" si="1"/>
        <v/>
      </c>
      <c r="F33" s="81"/>
      <c r="K33" s="3">
        <f>CalcLOC!$B$5</f>
        <v>733.75</v>
      </c>
      <c r="L33" s="2">
        <f>InputData!D33</f>
        <v>526</v>
      </c>
      <c r="M33" s="2">
        <f t="shared" si="0"/>
        <v>43160.0625</v>
      </c>
    </row>
    <row r="34" spans="1:13" x14ac:dyDescent="0.3">
      <c r="A34" s="76">
        <f>A33</f>
        <v>43845</v>
      </c>
      <c r="B34" s="17">
        <f>SUMIF(InputData!$C$2:$C$105,"&lt;="&amp;Production!A34,InputData!$D$2:$D$105)-$I$3</f>
        <v>2360</v>
      </c>
      <c r="C34" s="17">
        <f>SUMIF(InputData!$B$2:$B$105,"&lt;="&amp;Production!A34,InputData!$D$2:$D$105)-Production!$I$3</f>
        <v>2360</v>
      </c>
      <c r="D34" s="82">
        <f>C34-B34</f>
        <v>0</v>
      </c>
      <c r="E34" s="81">
        <f t="shared" si="1"/>
        <v>1266</v>
      </c>
      <c r="F34" s="81"/>
      <c r="K34" s="3">
        <f>CalcLOC!$B$5</f>
        <v>733.75</v>
      </c>
      <c r="L34" s="2">
        <f>InputData!D34</f>
        <v>582</v>
      </c>
      <c r="M34" s="2">
        <f t="shared" si="0"/>
        <v>23028.0625</v>
      </c>
    </row>
    <row r="35" spans="1:13" x14ac:dyDescent="0.3">
      <c r="A35" s="77">
        <f>A34+1</f>
        <v>43846</v>
      </c>
      <c r="B35" s="18">
        <f>B34</f>
        <v>2360</v>
      </c>
      <c r="C35" s="18">
        <f>C34</f>
        <v>2360</v>
      </c>
      <c r="D35" s="83">
        <f>D34</f>
        <v>0</v>
      </c>
      <c r="E35" s="81" t="str">
        <f t="shared" si="1"/>
        <v/>
      </c>
      <c r="F35" s="81"/>
      <c r="K35" s="3">
        <f>CalcLOC!$B$5</f>
        <v>733.75</v>
      </c>
      <c r="L35" s="2">
        <f>InputData!D35</f>
        <v>660</v>
      </c>
      <c r="M35" s="2">
        <f t="shared" si="0"/>
        <v>5439.0625</v>
      </c>
    </row>
    <row r="36" spans="1:13" x14ac:dyDescent="0.3">
      <c r="A36" s="76">
        <f>A35</f>
        <v>43846</v>
      </c>
      <c r="B36" s="17">
        <f>SUMIF(InputData!$C$2:$C$105,"&lt;="&amp;Production!A36,InputData!$D$2:$D$105)-$I$3</f>
        <v>2360</v>
      </c>
      <c r="C36" s="17">
        <f>SUMIF(InputData!$B$2:$B$105,"&lt;="&amp;Production!A36,InputData!$D$2:$D$105)-Production!$I$3</f>
        <v>2360</v>
      </c>
      <c r="D36" s="82">
        <f>C36-B36</f>
        <v>0</v>
      </c>
      <c r="E36" s="81" t="str">
        <f t="shared" si="1"/>
        <v/>
      </c>
      <c r="F36" s="81"/>
      <c r="K36" s="3">
        <f>CalcLOC!$B$5</f>
        <v>733.75</v>
      </c>
      <c r="L36" s="2">
        <f>InputData!D36</f>
        <v>768</v>
      </c>
      <c r="M36" s="2">
        <f t="shared" si="0"/>
        <v>1173.0625</v>
      </c>
    </row>
    <row r="37" spans="1:13" x14ac:dyDescent="0.3">
      <c r="A37" s="77">
        <f>A36+1</f>
        <v>43847</v>
      </c>
      <c r="B37" s="18">
        <f>B36</f>
        <v>2360</v>
      </c>
      <c r="C37" s="18">
        <f>C36</f>
        <v>2360</v>
      </c>
      <c r="D37" s="83">
        <f>D36</f>
        <v>0</v>
      </c>
      <c r="E37" s="81" t="str">
        <f t="shared" si="1"/>
        <v/>
      </c>
      <c r="F37" s="81"/>
      <c r="K37" s="3">
        <f>CalcLOC!$B$5</f>
        <v>733.75</v>
      </c>
      <c r="L37" s="2">
        <f>InputData!D37</f>
        <v>608</v>
      </c>
      <c r="M37" s="2">
        <f t="shared" si="0"/>
        <v>15813.0625</v>
      </c>
    </row>
    <row r="38" spans="1:13" x14ac:dyDescent="0.3">
      <c r="A38" s="76">
        <f>A37</f>
        <v>43847</v>
      </c>
      <c r="B38" s="17">
        <f>SUMIF(InputData!$C$2:$C$105,"&lt;="&amp;Production!A38,InputData!$D$2:$D$105)-$I$3</f>
        <v>2360</v>
      </c>
      <c r="C38" s="17">
        <f>SUMIF(InputData!$B$2:$B$105,"&lt;="&amp;Production!A38,InputData!$D$2:$D$105)-Production!$I$3</f>
        <v>2360</v>
      </c>
      <c r="D38" s="82">
        <f>C38-B38</f>
        <v>0</v>
      </c>
      <c r="E38" s="81" t="str">
        <f t="shared" si="1"/>
        <v/>
      </c>
      <c r="F38" s="81"/>
      <c r="K38" s="3">
        <f>CalcLOC!$B$5</f>
        <v>733.75</v>
      </c>
      <c r="L38" s="2">
        <f>InputData!D38</f>
        <v>626</v>
      </c>
      <c r="M38" s="2">
        <f t="shared" si="0"/>
        <v>11610.0625</v>
      </c>
    </row>
    <row r="39" spans="1:13" x14ac:dyDescent="0.3">
      <c r="A39" s="77">
        <f>A38+1</f>
        <v>43848</v>
      </c>
      <c r="B39" s="18">
        <f>B38</f>
        <v>2360</v>
      </c>
      <c r="C39" s="18">
        <f>C38</f>
        <v>2360</v>
      </c>
      <c r="D39" s="83">
        <f>D38</f>
        <v>0</v>
      </c>
      <c r="E39" s="81" t="str">
        <f t="shared" si="1"/>
        <v/>
      </c>
      <c r="F39" s="81"/>
      <c r="K39" s="3">
        <f>CalcLOC!$B$5</f>
        <v>733.75</v>
      </c>
      <c r="L39" s="2">
        <f>InputData!D39</f>
        <v>604</v>
      </c>
      <c r="M39" s="2">
        <f t="shared" si="0"/>
        <v>16835.0625</v>
      </c>
    </row>
    <row r="40" spans="1:13" x14ac:dyDescent="0.3">
      <c r="A40" s="76">
        <f>A39</f>
        <v>43848</v>
      </c>
      <c r="B40" s="17">
        <f>SUMIF(InputData!$C$2:$C$105,"&lt;="&amp;Production!A40,InputData!$D$2:$D$105)-$I$3</f>
        <v>2360</v>
      </c>
      <c r="C40" s="17">
        <f>SUMIF(InputData!$B$2:$B$105,"&lt;="&amp;Production!A40,InputData!$D$2:$D$105)-Production!$I$3</f>
        <v>2360</v>
      </c>
      <c r="D40" s="82">
        <f>C40-B40</f>
        <v>0</v>
      </c>
      <c r="E40" s="81" t="str">
        <f t="shared" si="1"/>
        <v/>
      </c>
      <c r="F40" s="81"/>
      <c r="K40" s="3">
        <f>CalcLOC!$B$5</f>
        <v>733.75</v>
      </c>
      <c r="L40" s="2">
        <f>InputData!D40</f>
        <v>560</v>
      </c>
      <c r="M40" s="2">
        <f t="shared" si="0"/>
        <v>30189.0625</v>
      </c>
    </row>
    <row r="41" spans="1:13" x14ac:dyDescent="0.3">
      <c r="A41" s="77">
        <f>A40+1</f>
        <v>43849</v>
      </c>
      <c r="B41" s="18">
        <f>B40</f>
        <v>2360</v>
      </c>
      <c r="C41" s="18">
        <f>C40</f>
        <v>2360</v>
      </c>
      <c r="D41" s="83">
        <f>D40</f>
        <v>0</v>
      </c>
      <c r="E41" s="81" t="str">
        <f t="shared" si="1"/>
        <v/>
      </c>
      <c r="F41" s="81"/>
      <c r="K41" s="3">
        <f>CalcLOC!$B$5</f>
        <v>733.75</v>
      </c>
      <c r="L41" s="2">
        <f>InputData!D41</f>
        <v>792</v>
      </c>
      <c r="M41" s="2">
        <f t="shared" si="0"/>
        <v>3393.0625</v>
      </c>
    </row>
    <row r="42" spans="1:13" x14ac:dyDescent="0.3">
      <c r="A42" s="76">
        <f>A41</f>
        <v>43849</v>
      </c>
      <c r="B42" s="17">
        <f>SUMIF(InputData!$C$2:$C$105,"&lt;="&amp;Production!A42,InputData!$D$2:$D$105)-$I$3</f>
        <v>2360</v>
      </c>
      <c r="C42" s="17">
        <f>SUMIF(InputData!$B$2:$B$105,"&lt;="&amp;Production!A42,InputData!$D$2:$D$105)-Production!$I$3</f>
        <v>3080</v>
      </c>
      <c r="D42" s="82">
        <f>C42-B42</f>
        <v>720</v>
      </c>
      <c r="E42" s="81" t="str">
        <f t="shared" si="1"/>
        <v/>
      </c>
      <c r="F42" s="81"/>
      <c r="K42" s="3">
        <f>CalcLOC!$B$5</f>
        <v>733.75</v>
      </c>
      <c r="L42" s="2">
        <f>InputData!D42</f>
        <v>242</v>
      </c>
      <c r="M42" s="2">
        <f t="shared" si="0"/>
        <v>241818.0625</v>
      </c>
    </row>
    <row r="43" spans="1:13" x14ac:dyDescent="0.3">
      <c r="A43" s="77">
        <f>A42+1</f>
        <v>43850</v>
      </c>
      <c r="B43" s="18">
        <f>B42</f>
        <v>2360</v>
      </c>
      <c r="C43" s="18">
        <f>C42</f>
        <v>3080</v>
      </c>
      <c r="D43" s="83">
        <f>D42</f>
        <v>720</v>
      </c>
      <c r="E43" s="81" t="str">
        <f t="shared" si="1"/>
        <v/>
      </c>
      <c r="F43" s="81"/>
      <c r="K43" s="3">
        <f>CalcLOC!$B$5</f>
        <v>733.75</v>
      </c>
      <c r="L43" s="2">
        <f>InputData!D43</f>
        <v>554</v>
      </c>
      <c r="M43" s="2">
        <f t="shared" si="0"/>
        <v>32310.0625</v>
      </c>
    </row>
    <row r="44" spans="1:13" x14ac:dyDescent="0.3">
      <c r="A44" s="76">
        <f>A43</f>
        <v>43850</v>
      </c>
      <c r="B44" s="17">
        <f>SUMIF(InputData!$C$2:$C$105,"&lt;="&amp;Production!A44,InputData!$D$2:$D$105)-$I$3</f>
        <v>2360</v>
      </c>
      <c r="C44" s="17">
        <f>SUMIF(InputData!$B$2:$B$105,"&lt;="&amp;Production!A44,InputData!$D$2:$D$105)-Production!$I$3</f>
        <v>3766</v>
      </c>
      <c r="D44" s="82">
        <f>C44-B44</f>
        <v>1406</v>
      </c>
      <c r="E44" s="81" t="str">
        <f t="shared" si="1"/>
        <v/>
      </c>
      <c r="F44" s="81"/>
      <c r="K44" s="3">
        <f>CalcLOC!$B$5</f>
        <v>733.75</v>
      </c>
      <c r="L44" s="2">
        <f>InputData!D44</f>
        <v>602</v>
      </c>
      <c r="M44" s="2">
        <f t="shared" si="0"/>
        <v>17358.0625</v>
      </c>
    </row>
    <row r="45" spans="1:13" x14ac:dyDescent="0.3">
      <c r="A45" s="77">
        <f>A44+1</f>
        <v>43851</v>
      </c>
      <c r="B45" s="18">
        <f>B44</f>
        <v>2360</v>
      </c>
      <c r="C45" s="18">
        <f>C44</f>
        <v>3766</v>
      </c>
      <c r="D45" s="83">
        <f>D44</f>
        <v>1406</v>
      </c>
      <c r="E45" s="81" t="str">
        <f t="shared" si="1"/>
        <v/>
      </c>
      <c r="F45" s="81"/>
      <c r="K45" s="3">
        <f>CalcLOC!$B$5</f>
        <v>733.75</v>
      </c>
      <c r="L45" s="2">
        <f>InputData!D45</f>
        <v>684</v>
      </c>
      <c r="M45" s="2">
        <f t="shared" si="0"/>
        <v>2475.0625</v>
      </c>
    </row>
    <row r="46" spans="1:13" x14ac:dyDescent="0.3">
      <c r="A46" s="76">
        <f>A45</f>
        <v>43851</v>
      </c>
      <c r="B46" s="17">
        <f>SUMIF(InputData!$C$2:$C$105,"&lt;="&amp;Production!A46,InputData!$D$2:$D$105)-$I$3</f>
        <v>2360</v>
      </c>
      <c r="C46" s="17">
        <f>SUMIF(InputData!$B$2:$B$105,"&lt;="&amp;Production!A46,InputData!$D$2:$D$105)-Production!$I$3</f>
        <v>3766</v>
      </c>
      <c r="D46" s="82">
        <f>C46-B46</f>
        <v>1406</v>
      </c>
      <c r="E46" s="81" t="str">
        <f t="shared" si="1"/>
        <v/>
      </c>
      <c r="F46" s="81"/>
      <c r="K46" s="3">
        <f>CalcLOC!$B$5</f>
        <v>733.75</v>
      </c>
      <c r="L46" s="2">
        <f>InputData!D46</f>
        <v>796</v>
      </c>
      <c r="M46" s="2">
        <f t="shared" si="0"/>
        <v>3875.0625</v>
      </c>
    </row>
    <row r="47" spans="1:13" x14ac:dyDescent="0.3">
      <c r="A47" s="77">
        <f>A46+1</f>
        <v>43852</v>
      </c>
      <c r="B47" s="18">
        <f>B46</f>
        <v>2360</v>
      </c>
      <c r="C47" s="18">
        <f>C46</f>
        <v>3766</v>
      </c>
      <c r="D47" s="83">
        <f>D46</f>
        <v>1406</v>
      </c>
      <c r="E47" s="81" t="str">
        <f t="shared" si="1"/>
        <v/>
      </c>
      <c r="F47" s="81"/>
      <c r="K47" s="3">
        <f>CalcLOC!$B$5</f>
        <v>733.75</v>
      </c>
      <c r="L47" s="2">
        <f>InputData!D47</f>
        <v>632</v>
      </c>
      <c r="M47" s="2">
        <f t="shared" si="0"/>
        <v>10353.0625</v>
      </c>
    </row>
    <row r="48" spans="1:13" x14ac:dyDescent="0.3">
      <c r="A48" s="76">
        <f>A47</f>
        <v>43852</v>
      </c>
      <c r="B48" s="17">
        <f>SUMIF(InputData!$C$2:$C$105,"&lt;="&amp;Production!A48,InputData!$D$2:$D$105)-$I$3</f>
        <v>3766</v>
      </c>
      <c r="C48" s="17">
        <f>SUMIF(InputData!$B$2:$B$105,"&lt;="&amp;Production!A48,InputData!$D$2:$D$105)-Production!$I$3</f>
        <v>3766</v>
      </c>
      <c r="D48" s="82">
        <f>C48-B48</f>
        <v>0</v>
      </c>
      <c r="E48" s="81">
        <f t="shared" si="1"/>
        <v>1406</v>
      </c>
      <c r="F48" s="81"/>
      <c r="K48" s="3">
        <f>CalcLOC!$B$5</f>
        <v>733.75</v>
      </c>
      <c r="L48" s="2">
        <f>InputData!D48</f>
        <v>648</v>
      </c>
      <c r="M48" s="2">
        <f t="shared" si="0"/>
        <v>7353.0625</v>
      </c>
    </row>
    <row r="49" spans="1:13" x14ac:dyDescent="0.3">
      <c r="A49" s="77">
        <f>A48+1</f>
        <v>43853</v>
      </c>
      <c r="B49" s="18">
        <f>B48</f>
        <v>3766</v>
      </c>
      <c r="C49" s="18">
        <f>C48</f>
        <v>3766</v>
      </c>
      <c r="D49" s="83">
        <f>D48</f>
        <v>0</v>
      </c>
      <c r="E49" s="81" t="str">
        <f t="shared" si="1"/>
        <v/>
      </c>
      <c r="F49" s="81"/>
      <c r="K49" s="3">
        <f>CalcLOC!$B$5</f>
        <v>733.75</v>
      </c>
      <c r="L49" s="2">
        <f>InputData!D49</f>
        <v>784</v>
      </c>
      <c r="M49" s="2">
        <f t="shared" si="0"/>
        <v>2525.0625</v>
      </c>
    </row>
    <row r="50" spans="1:13" x14ac:dyDescent="0.3">
      <c r="A50" s="76">
        <f>A49</f>
        <v>43853</v>
      </c>
      <c r="B50" s="17">
        <f>SUMIF(InputData!$C$2:$C$105,"&lt;="&amp;Production!A50,InputData!$D$2:$D$105)-$I$3</f>
        <v>3766</v>
      </c>
      <c r="C50" s="17">
        <f>SUMIF(InputData!$B$2:$B$105,"&lt;="&amp;Production!A50,InputData!$D$2:$D$105)-Production!$I$3</f>
        <v>3766</v>
      </c>
      <c r="D50" s="82">
        <f>C50-B50</f>
        <v>0</v>
      </c>
      <c r="E50" s="81" t="str">
        <f t="shared" si="1"/>
        <v/>
      </c>
      <c r="F50" s="81"/>
      <c r="K50" s="3">
        <f>CalcLOC!$B$5</f>
        <v>733.75</v>
      </c>
      <c r="L50" s="2">
        <f>InputData!D50</f>
        <v>766</v>
      </c>
      <c r="M50" s="2">
        <f t="shared" si="0"/>
        <v>1040.0625</v>
      </c>
    </row>
    <row r="51" spans="1:13" x14ac:dyDescent="0.3">
      <c r="A51" s="77">
        <f>A50+1</f>
        <v>43854</v>
      </c>
      <c r="B51" s="18">
        <f>B50</f>
        <v>3766</v>
      </c>
      <c r="C51" s="18">
        <f>C50</f>
        <v>3766</v>
      </c>
      <c r="D51" s="83">
        <f>D50</f>
        <v>0</v>
      </c>
      <c r="E51" s="81" t="str">
        <f t="shared" si="1"/>
        <v/>
      </c>
      <c r="F51" s="81"/>
      <c r="K51" s="3">
        <f>CalcLOC!$B$5</f>
        <v>733.75</v>
      </c>
      <c r="L51" s="2">
        <f>InputData!D51</f>
        <v>648</v>
      </c>
      <c r="M51" s="2">
        <f t="shared" si="0"/>
        <v>7353.0625</v>
      </c>
    </row>
    <row r="52" spans="1:13" x14ac:dyDescent="0.3">
      <c r="A52" s="76">
        <f>A51</f>
        <v>43854</v>
      </c>
      <c r="B52" s="17">
        <f>SUMIF(InputData!$C$2:$C$105,"&lt;="&amp;Production!A52,InputData!$D$2:$D$105)-$I$3</f>
        <v>3766</v>
      </c>
      <c r="C52" s="17">
        <f>SUMIF(InputData!$B$2:$B$105,"&lt;="&amp;Production!A52,InputData!$D$2:$D$105)-Production!$I$3</f>
        <v>3766</v>
      </c>
      <c r="D52" s="82">
        <f>C52-B52</f>
        <v>0</v>
      </c>
      <c r="E52" s="81" t="str">
        <f t="shared" si="1"/>
        <v/>
      </c>
      <c r="F52" s="81"/>
      <c r="K52" s="3">
        <f>CalcLOC!$B$5</f>
        <v>733.75</v>
      </c>
      <c r="L52" s="2">
        <f>InputData!D52</f>
        <v>746</v>
      </c>
      <c r="M52" s="2">
        <f t="shared" si="0"/>
        <v>150.0625</v>
      </c>
    </row>
    <row r="53" spans="1:13" x14ac:dyDescent="0.3">
      <c r="A53" s="77">
        <f>A52+1</f>
        <v>43855</v>
      </c>
      <c r="B53" s="18">
        <f>B52</f>
        <v>3766</v>
      </c>
      <c r="C53" s="18">
        <f>C52</f>
        <v>3766</v>
      </c>
      <c r="D53" s="83">
        <f>D52</f>
        <v>0</v>
      </c>
      <c r="E53" s="81" t="str">
        <f t="shared" si="1"/>
        <v/>
      </c>
      <c r="F53" s="81"/>
      <c r="K53" s="3">
        <f>CalcLOC!$B$5</f>
        <v>733.75</v>
      </c>
      <c r="L53" s="2">
        <f>InputData!D53</f>
        <v>630</v>
      </c>
      <c r="M53" s="2">
        <f t="shared" si="0"/>
        <v>10764.0625</v>
      </c>
    </row>
    <row r="54" spans="1:13" x14ac:dyDescent="0.3">
      <c r="A54" s="76">
        <f>A53</f>
        <v>43855</v>
      </c>
      <c r="B54" s="17">
        <f>SUMIF(InputData!$C$2:$C$105,"&lt;="&amp;Production!A54,InputData!$D$2:$D$105)-$I$3</f>
        <v>3766</v>
      </c>
      <c r="C54" s="17">
        <f>SUMIF(InputData!$B$2:$B$105,"&lt;="&amp;Production!A54,InputData!$D$2:$D$105)-Production!$I$3</f>
        <v>3766</v>
      </c>
      <c r="D54" s="82">
        <f>C54-B54</f>
        <v>0</v>
      </c>
      <c r="E54" s="81" t="str">
        <f t="shared" si="1"/>
        <v/>
      </c>
      <c r="F54" s="81"/>
      <c r="K54" s="3">
        <f>CalcLOC!$B$5</f>
        <v>733.75</v>
      </c>
      <c r="L54" s="2">
        <f>InputData!D54</f>
        <v>680</v>
      </c>
      <c r="M54" s="2">
        <f t="shared" si="0"/>
        <v>2889.0625</v>
      </c>
    </row>
    <row r="55" spans="1:13" x14ac:dyDescent="0.3">
      <c r="A55" s="77">
        <f>A54+1</f>
        <v>43856</v>
      </c>
      <c r="B55" s="18">
        <f>B54</f>
        <v>3766</v>
      </c>
      <c r="C55" s="18">
        <f>C54</f>
        <v>3766</v>
      </c>
      <c r="D55" s="83">
        <f>D54</f>
        <v>0</v>
      </c>
      <c r="E55" s="81" t="str">
        <f t="shared" si="1"/>
        <v/>
      </c>
      <c r="F55" s="81"/>
      <c r="K55" s="3">
        <f>CalcLOC!$B$5</f>
        <v>733.75</v>
      </c>
      <c r="L55" s="2">
        <f>InputData!D55</f>
        <v>690</v>
      </c>
      <c r="M55" s="2">
        <f t="shared" si="0"/>
        <v>1914.0625</v>
      </c>
    </row>
    <row r="56" spans="1:13" x14ac:dyDescent="0.3">
      <c r="A56" s="76">
        <f>A55</f>
        <v>43856</v>
      </c>
      <c r="B56" s="17">
        <f>SUMIF(InputData!$C$2:$C$105,"&lt;="&amp;Production!A56,InputData!$D$2:$D$105)-$I$3</f>
        <v>3766</v>
      </c>
      <c r="C56" s="17">
        <f>SUMIF(InputData!$B$2:$B$105,"&lt;="&amp;Production!A56,InputData!$D$2:$D$105)-Production!$I$3</f>
        <v>5363</v>
      </c>
      <c r="D56" s="82">
        <f>C56-B56</f>
        <v>1597</v>
      </c>
      <c r="E56" s="81" t="str">
        <f t="shared" si="1"/>
        <v/>
      </c>
      <c r="F56" s="81"/>
      <c r="H56">
        <f>C56-C55</f>
        <v>1597</v>
      </c>
      <c r="K56" s="3">
        <f>CalcLOC!$B$5</f>
        <v>733.75</v>
      </c>
      <c r="L56" s="2">
        <f>InputData!D56</f>
        <v>720</v>
      </c>
      <c r="M56" s="2">
        <f t="shared" si="0"/>
        <v>189.0625</v>
      </c>
    </row>
    <row r="57" spans="1:13" x14ac:dyDescent="0.3">
      <c r="A57" s="77">
        <f>A56+1</f>
        <v>43857</v>
      </c>
      <c r="B57" s="18">
        <f>B56</f>
        <v>3766</v>
      </c>
      <c r="C57" s="18">
        <f>C56</f>
        <v>5363</v>
      </c>
      <c r="D57" s="83">
        <f>D56</f>
        <v>1597</v>
      </c>
      <c r="E57" s="81" t="str">
        <f t="shared" si="1"/>
        <v/>
      </c>
      <c r="F57" s="81"/>
      <c r="K57" s="3">
        <f>CalcLOC!$B$5</f>
        <v>733.75</v>
      </c>
      <c r="L57" s="2">
        <f>InputData!D57</f>
        <v>725</v>
      </c>
      <c r="M57" s="2">
        <f t="shared" si="0"/>
        <v>76.5625</v>
      </c>
    </row>
    <row r="58" spans="1:13" x14ac:dyDescent="0.3">
      <c r="A58" s="76">
        <f>A57</f>
        <v>43857</v>
      </c>
      <c r="B58" s="17">
        <f>SUMIF(InputData!$C$2:$C$105,"&lt;="&amp;Production!A58,InputData!$D$2:$D$105)-$I$3</f>
        <v>3766</v>
      </c>
      <c r="C58" s="17">
        <f>SUMIF(InputData!$B$2:$B$105,"&lt;="&amp;Production!A58,InputData!$D$2:$D$105)-Production!$I$3</f>
        <v>5363</v>
      </c>
      <c r="D58" s="82">
        <f>C58-B58</f>
        <v>1597</v>
      </c>
      <c r="E58" s="81" t="str">
        <f t="shared" si="1"/>
        <v/>
      </c>
      <c r="F58" s="81"/>
      <c r="K58" s="3">
        <f>CalcLOC!$B$5</f>
        <v>733.75</v>
      </c>
      <c r="L58" s="2">
        <f>InputData!D58</f>
        <v>770</v>
      </c>
      <c r="M58" s="2">
        <f t="shared" si="0"/>
        <v>1314.0625</v>
      </c>
    </row>
    <row r="59" spans="1:13" x14ac:dyDescent="0.3">
      <c r="A59" s="77">
        <f>A58+1</f>
        <v>43858</v>
      </c>
      <c r="B59" s="18">
        <f>B58</f>
        <v>3766</v>
      </c>
      <c r="C59" s="18">
        <f>C58</f>
        <v>5363</v>
      </c>
      <c r="D59" s="83">
        <f>D58</f>
        <v>1597</v>
      </c>
      <c r="E59" s="81" t="str">
        <f t="shared" si="1"/>
        <v/>
      </c>
      <c r="F59" s="81"/>
      <c r="K59" s="3">
        <f>CalcLOC!$B$5</f>
        <v>733.75</v>
      </c>
      <c r="L59" s="2">
        <f>InputData!D59</f>
        <v>775</v>
      </c>
      <c r="M59" s="2">
        <f t="shared" si="0"/>
        <v>1701.5625</v>
      </c>
    </row>
    <row r="60" spans="1:13" x14ac:dyDescent="0.3">
      <c r="A60" s="76">
        <f>A59</f>
        <v>43858</v>
      </c>
      <c r="B60" s="17">
        <f>SUMIF(InputData!$C$2:$C$105,"&lt;="&amp;Production!A60,InputData!$D$2:$D$105)-$I$3</f>
        <v>3766</v>
      </c>
      <c r="C60" s="17">
        <f>SUMIF(InputData!$B$2:$B$105,"&lt;="&amp;Production!A60,InputData!$D$2:$D$105)-Production!$I$3</f>
        <v>5363</v>
      </c>
      <c r="D60" s="82">
        <f>C60-B60</f>
        <v>1597</v>
      </c>
      <c r="E60" s="81" t="str">
        <f t="shared" si="1"/>
        <v/>
      </c>
      <c r="F60" s="81"/>
      <c r="K60" s="3">
        <f>CalcLOC!$B$5</f>
        <v>733.75</v>
      </c>
      <c r="L60" s="2">
        <f>InputData!D60</f>
        <v>800</v>
      </c>
      <c r="M60" s="2">
        <f t="shared" si="0"/>
        <v>4389.0625</v>
      </c>
    </row>
    <row r="61" spans="1:13" x14ac:dyDescent="0.3">
      <c r="A61" s="77">
        <f>A60+1</f>
        <v>43859</v>
      </c>
      <c r="B61" s="18">
        <f>B60</f>
        <v>3766</v>
      </c>
      <c r="C61" s="18">
        <f>C60</f>
        <v>5363</v>
      </c>
      <c r="D61" s="83">
        <f>D60</f>
        <v>1597</v>
      </c>
      <c r="E61" s="81" t="str">
        <f t="shared" si="1"/>
        <v/>
      </c>
      <c r="F61" s="81"/>
      <c r="K61" s="3">
        <f>CalcLOC!$B$5</f>
        <v>733.75</v>
      </c>
      <c r="L61" s="2">
        <f>InputData!D61</f>
        <v>805</v>
      </c>
      <c r="M61" s="2">
        <f t="shared" si="0"/>
        <v>5076.5625</v>
      </c>
    </row>
    <row r="62" spans="1:13" x14ac:dyDescent="0.3">
      <c r="A62" s="76">
        <f>A61</f>
        <v>43859</v>
      </c>
      <c r="B62" s="17">
        <f>SUMIF(InputData!$C$2:$C$105,"&lt;="&amp;Production!A62,InputData!$D$2:$D$105)-$I$3</f>
        <v>5363</v>
      </c>
      <c r="C62" s="17">
        <f>SUMIF(InputData!$B$2:$B$105,"&lt;="&amp;Production!A62,InputData!$D$2:$D$105)-Production!$I$3</f>
        <v>5363</v>
      </c>
      <c r="D62" s="82">
        <f>C62-B62</f>
        <v>0</v>
      </c>
      <c r="E62" s="81">
        <f t="shared" si="1"/>
        <v>1597</v>
      </c>
      <c r="F62" s="81"/>
      <c r="K62" s="3">
        <f>CalcLOC!$B$5</f>
        <v>733.75</v>
      </c>
      <c r="L62" s="2">
        <f>InputData!D62</f>
        <v>810</v>
      </c>
      <c r="M62" s="2">
        <f t="shared" si="0"/>
        <v>5814.0625</v>
      </c>
    </row>
    <row r="63" spans="1:13" x14ac:dyDescent="0.3">
      <c r="A63" s="77">
        <f>A62+1</f>
        <v>43860</v>
      </c>
      <c r="B63" s="18">
        <f>B62</f>
        <v>5363</v>
      </c>
      <c r="C63" s="18">
        <f>C62</f>
        <v>5363</v>
      </c>
      <c r="D63" s="83">
        <f>D62</f>
        <v>0</v>
      </c>
      <c r="E63" s="81" t="str">
        <f t="shared" si="1"/>
        <v/>
      </c>
      <c r="F63" s="81"/>
      <c r="K63" s="3">
        <f>CalcLOC!$B$5</f>
        <v>733.75</v>
      </c>
      <c r="L63" s="2">
        <f>InputData!D63</f>
        <v>800</v>
      </c>
      <c r="M63" s="2">
        <f t="shared" si="0"/>
        <v>4389.0625</v>
      </c>
    </row>
    <row r="64" spans="1:13" x14ac:dyDescent="0.3">
      <c r="A64" s="76">
        <f>A63</f>
        <v>43860</v>
      </c>
      <c r="B64" s="17">
        <f>SUMIF(InputData!$C$2:$C$105,"&lt;="&amp;Production!A64,InputData!$D$2:$D$105)-$I$3</f>
        <v>5363</v>
      </c>
      <c r="C64" s="17">
        <f>SUMIF(InputData!$B$2:$B$105,"&lt;="&amp;Production!A64,InputData!$D$2:$D$105)-Production!$I$3</f>
        <v>5363</v>
      </c>
      <c r="D64" s="82">
        <f>C64-B64</f>
        <v>0</v>
      </c>
      <c r="E64" s="81" t="str">
        <f t="shared" si="1"/>
        <v/>
      </c>
      <c r="F64" s="81"/>
      <c r="K64" s="3">
        <f>CalcLOC!$B$5</f>
        <v>733.75</v>
      </c>
      <c r="L64" s="2">
        <f>InputData!D64</f>
        <v>805</v>
      </c>
      <c r="M64" s="2">
        <f t="shared" si="0"/>
        <v>5076.5625</v>
      </c>
    </row>
    <row r="65" spans="1:13" x14ac:dyDescent="0.3">
      <c r="A65" s="77">
        <f>A64+1</f>
        <v>43861</v>
      </c>
      <c r="B65" s="18">
        <f>B64</f>
        <v>5363</v>
      </c>
      <c r="C65" s="18">
        <f>C64</f>
        <v>5363</v>
      </c>
      <c r="D65" s="83">
        <f>D64</f>
        <v>0</v>
      </c>
      <c r="E65" s="81" t="str">
        <f t="shared" si="1"/>
        <v/>
      </c>
      <c r="F65" s="81"/>
      <c r="K65" s="3">
        <f>CalcLOC!$B$5</f>
        <v>733.75</v>
      </c>
      <c r="L65" s="2">
        <f>InputData!D65</f>
        <v>830</v>
      </c>
      <c r="M65" s="2">
        <f t="shared" si="0"/>
        <v>9264.0625</v>
      </c>
    </row>
    <row r="66" spans="1:13" x14ac:dyDescent="0.3">
      <c r="A66" s="76">
        <f>A65</f>
        <v>43861</v>
      </c>
      <c r="B66" s="17">
        <f>SUMIF(InputData!$C$2:$C$105,"&lt;="&amp;Production!A66,InputData!$D$2:$D$105)-$I$3</f>
        <v>5363</v>
      </c>
      <c r="C66" s="17">
        <f>SUMIF(InputData!$B$2:$B$105,"&lt;="&amp;Production!A66,InputData!$D$2:$D$105)-Production!$I$3</f>
        <v>5363</v>
      </c>
      <c r="D66" s="82">
        <f>C66-B66</f>
        <v>0</v>
      </c>
      <c r="E66" s="81" t="str">
        <f t="shared" si="1"/>
        <v/>
      </c>
      <c r="F66" s="81"/>
      <c r="K66" s="3">
        <f>CalcLOC!$B$5</f>
        <v>733.75</v>
      </c>
      <c r="L66" s="2">
        <f>InputData!D66</f>
        <v>825</v>
      </c>
      <c r="M66" s="2">
        <f t="shared" si="0"/>
        <v>8326.5625</v>
      </c>
    </row>
    <row r="67" spans="1:13" x14ac:dyDescent="0.3">
      <c r="A67" s="77">
        <f>A66+1</f>
        <v>43862</v>
      </c>
      <c r="B67" s="18">
        <f>B66</f>
        <v>5363</v>
      </c>
      <c r="C67" s="18">
        <f>C66</f>
        <v>5363</v>
      </c>
      <c r="D67" s="83">
        <f>D66</f>
        <v>0</v>
      </c>
      <c r="E67" s="81" t="str">
        <f t="shared" si="1"/>
        <v/>
      </c>
      <c r="F67" s="81"/>
      <c r="K67" s="3">
        <f>CalcLOC!$B$5</f>
        <v>733.75</v>
      </c>
      <c r="L67" s="2">
        <f>InputData!D67</f>
        <v>855</v>
      </c>
      <c r="M67" s="2">
        <f t="shared" ref="M67:M105" si="2">(K67-L67)^2</f>
        <v>14701.5625</v>
      </c>
    </row>
    <row r="68" spans="1:13" x14ac:dyDescent="0.3">
      <c r="A68" s="76">
        <f>A67</f>
        <v>43862</v>
      </c>
      <c r="B68" s="17">
        <f>SUMIF(InputData!$C$2:$C$105,"&lt;="&amp;Production!A68,InputData!$D$2:$D$105)-$I$3</f>
        <v>5363</v>
      </c>
      <c r="C68" s="17">
        <f>SUMIF(InputData!$B$2:$B$105,"&lt;="&amp;Production!A68,InputData!$D$2:$D$105)-Production!$I$3</f>
        <v>5363</v>
      </c>
      <c r="D68" s="82">
        <f>C68-B68</f>
        <v>0</v>
      </c>
      <c r="E68" s="81" t="str">
        <f t="shared" ref="E68:E131" si="3">IF(B68-B67=0,"",B68-B67)</f>
        <v/>
      </c>
      <c r="F68" s="81"/>
      <c r="K68" s="3">
        <f>CalcLOC!$B$5</f>
        <v>733.75</v>
      </c>
      <c r="L68" s="2">
        <f>InputData!D68</f>
        <v>830</v>
      </c>
      <c r="M68" s="2">
        <f t="shared" si="2"/>
        <v>9264.0625</v>
      </c>
    </row>
    <row r="69" spans="1:13" x14ac:dyDescent="0.3">
      <c r="A69" s="77">
        <f>A68+1</f>
        <v>43863</v>
      </c>
      <c r="B69" s="18">
        <f>B68</f>
        <v>5363</v>
      </c>
      <c r="C69" s="18">
        <f>C68</f>
        <v>5363</v>
      </c>
      <c r="D69" s="83">
        <f>D68</f>
        <v>0</v>
      </c>
      <c r="E69" s="81" t="str">
        <f t="shared" si="3"/>
        <v/>
      </c>
      <c r="F69" s="81"/>
      <c r="K69" s="3">
        <f>CalcLOC!$B$5</f>
        <v>733.75</v>
      </c>
      <c r="L69" s="2">
        <f>InputData!D69</f>
        <v>815</v>
      </c>
      <c r="M69" s="2">
        <f t="shared" si="2"/>
        <v>6601.5625</v>
      </c>
    </row>
    <row r="70" spans="1:13" x14ac:dyDescent="0.3">
      <c r="A70" s="76">
        <f>A69</f>
        <v>43863</v>
      </c>
      <c r="B70" s="17">
        <f>SUMIF(InputData!$C$2:$C$105,"&lt;="&amp;Production!A70,InputData!$D$2:$D$105)-$I$3</f>
        <v>5363</v>
      </c>
      <c r="C70" s="17">
        <f>SUMIF(InputData!$B$2:$B$105,"&lt;="&amp;Production!A70,InputData!$D$2:$D$105)-Production!$I$3</f>
        <v>6133</v>
      </c>
      <c r="D70" s="82">
        <f>C70-B70</f>
        <v>770</v>
      </c>
      <c r="E70" s="81" t="str">
        <f t="shared" si="3"/>
        <v/>
      </c>
      <c r="F70" s="81"/>
      <c r="K70" s="3">
        <f>CalcLOC!$B$5</f>
        <v>733.75</v>
      </c>
      <c r="L70" s="2">
        <f>InputData!D70</f>
        <v>645</v>
      </c>
      <c r="M70" s="2">
        <f t="shared" si="2"/>
        <v>7876.5625</v>
      </c>
    </row>
    <row r="71" spans="1:13" x14ac:dyDescent="0.3">
      <c r="A71" s="77">
        <f>A70+1</f>
        <v>43864</v>
      </c>
      <c r="B71" s="18">
        <f>B70</f>
        <v>5363</v>
      </c>
      <c r="C71" s="18">
        <f>C70</f>
        <v>6133</v>
      </c>
      <c r="D71" s="83">
        <f>D70</f>
        <v>770</v>
      </c>
      <c r="E71" s="81" t="str">
        <f t="shared" si="3"/>
        <v/>
      </c>
      <c r="F71" s="81"/>
      <c r="K71" s="3">
        <f>CalcLOC!$B$5</f>
        <v>733.75</v>
      </c>
      <c r="L71" s="2">
        <f>InputData!D71</f>
        <v>625</v>
      </c>
      <c r="M71" s="2">
        <f t="shared" si="2"/>
        <v>11826.5625</v>
      </c>
    </row>
    <row r="72" spans="1:13" x14ac:dyDescent="0.3">
      <c r="A72" s="76">
        <f>A71</f>
        <v>43864</v>
      </c>
      <c r="B72" s="17">
        <f>SUMIF(InputData!$C$2:$C$105,"&lt;="&amp;Production!A72,InputData!$D$2:$D$105)-$I$3</f>
        <v>5363</v>
      </c>
      <c r="C72" s="17">
        <f>SUMIF(InputData!$B$2:$B$105,"&lt;="&amp;Production!A72,InputData!$D$2:$D$105)-Production!$I$3</f>
        <v>6697</v>
      </c>
      <c r="D72" s="82">
        <f>C72-B72</f>
        <v>1334</v>
      </c>
      <c r="E72" s="81" t="str">
        <f t="shared" si="3"/>
        <v/>
      </c>
      <c r="F72" s="81"/>
      <c r="K72" s="3">
        <f>CalcLOC!$B$5</f>
        <v>733.75</v>
      </c>
      <c r="L72" s="2">
        <f>InputData!D72</f>
        <v>940</v>
      </c>
      <c r="M72" s="2">
        <f t="shared" si="2"/>
        <v>42539.0625</v>
      </c>
    </row>
    <row r="73" spans="1:13" x14ac:dyDescent="0.3">
      <c r="A73" s="77">
        <f>A72+1</f>
        <v>43865</v>
      </c>
      <c r="B73" s="18">
        <f>B72</f>
        <v>5363</v>
      </c>
      <c r="C73" s="18">
        <f>C72</f>
        <v>6697</v>
      </c>
      <c r="D73" s="83">
        <f>D72</f>
        <v>1334</v>
      </c>
      <c r="E73" s="81" t="str">
        <f t="shared" si="3"/>
        <v/>
      </c>
      <c r="F73" s="81"/>
      <c r="K73" s="3">
        <f>CalcLOC!$B$5</f>
        <v>733.75</v>
      </c>
      <c r="L73" s="2">
        <f>InputData!D73</f>
        <v>825</v>
      </c>
      <c r="M73" s="2">
        <f t="shared" si="2"/>
        <v>8326.5625</v>
      </c>
    </row>
    <row r="74" spans="1:13" x14ac:dyDescent="0.3">
      <c r="A74" s="76">
        <f>A73</f>
        <v>43865</v>
      </c>
      <c r="B74" s="17">
        <f>SUMIF(InputData!$C$2:$C$105,"&lt;="&amp;Production!A74,InputData!$D$2:$D$105)-$I$3</f>
        <v>5363</v>
      </c>
      <c r="C74" s="17">
        <f>SUMIF(InputData!$B$2:$B$105,"&lt;="&amp;Production!A74,InputData!$D$2:$D$105)-Production!$I$3</f>
        <v>6697</v>
      </c>
      <c r="D74" s="82">
        <f>C74-B74</f>
        <v>1334</v>
      </c>
      <c r="E74" s="81" t="str">
        <f t="shared" si="3"/>
        <v/>
      </c>
      <c r="F74" s="81"/>
      <c r="K74" s="3">
        <f>CalcLOC!$B$5</f>
        <v>733.75</v>
      </c>
      <c r="L74" s="2">
        <f>InputData!D74</f>
        <v>780</v>
      </c>
      <c r="M74" s="2">
        <f t="shared" si="2"/>
        <v>2139.0625</v>
      </c>
    </row>
    <row r="75" spans="1:13" x14ac:dyDescent="0.3">
      <c r="A75" s="77">
        <f>A74+1</f>
        <v>43866</v>
      </c>
      <c r="B75" s="18">
        <f>B74</f>
        <v>5363</v>
      </c>
      <c r="C75" s="18">
        <f>C74</f>
        <v>6697</v>
      </c>
      <c r="D75" s="83">
        <f>D74</f>
        <v>1334</v>
      </c>
      <c r="E75" s="81" t="str">
        <f t="shared" si="3"/>
        <v/>
      </c>
      <c r="F75" s="81"/>
      <c r="K75" s="3">
        <f>CalcLOC!$B$5</f>
        <v>733.75</v>
      </c>
      <c r="L75" s="2">
        <f>InputData!D75</f>
        <v>835</v>
      </c>
      <c r="M75" s="2">
        <f t="shared" si="2"/>
        <v>10251.5625</v>
      </c>
    </row>
    <row r="76" spans="1:13" x14ac:dyDescent="0.3">
      <c r="A76" s="76">
        <f>A75</f>
        <v>43866</v>
      </c>
      <c r="B76" s="17">
        <f>SUMIF(InputData!$C$2:$C$105,"&lt;="&amp;Production!A76,InputData!$D$2:$D$105)-$I$3</f>
        <v>6697</v>
      </c>
      <c r="C76" s="17">
        <f>SUMIF(InputData!$B$2:$B$105,"&lt;="&amp;Production!A76,InputData!$D$2:$D$105)-Production!$I$3</f>
        <v>6697</v>
      </c>
      <c r="D76" s="82">
        <f>C76-B76</f>
        <v>0</v>
      </c>
      <c r="E76" s="81">
        <f t="shared" si="3"/>
        <v>1334</v>
      </c>
      <c r="F76" s="81"/>
      <c r="K76" s="3">
        <f>CalcLOC!$B$5</f>
        <v>733.75</v>
      </c>
      <c r="L76" s="2">
        <f>InputData!D76</f>
        <v>815</v>
      </c>
      <c r="M76" s="2">
        <f t="shared" si="2"/>
        <v>6601.5625</v>
      </c>
    </row>
    <row r="77" spans="1:13" x14ac:dyDescent="0.3">
      <c r="A77" s="77">
        <f>A76+1</f>
        <v>43867</v>
      </c>
      <c r="B77" s="18">
        <f>B76</f>
        <v>6697</v>
      </c>
      <c r="C77" s="18">
        <f>C76</f>
        <v>6697</v>
      </c>
      <c r="D77" s="83">
        <f>D76</f>
        <v>0</v>
      </c>
      <c r="E77" s="81" t="str">
        <f t="shared" si="3"/>
        <v/>
      </c>
      <c r="F77" s="81"/>
      <c r="K77" s="3">
        <f>CalcLOC!$B$5</f>
        <v>733.75</v>
      </c>
      <c r="L77" s="2">
        <f>InputData!D77</f>
        <v>855</v>
      </c>
      <c r="M77" s="2">
        <f t="shared" si="2"/>
        <v>14701.5625</v>
      </c>
    </row>
    <row r="78" spans="1:13" x14ac:dyDescent="0.3">
      <c r="A78" s="76">
        <f>A77</f>
        <v>43867</v>
      </c>
      <c r="B78" s="17">
        <f>SUMIF(InputData!$C$2:$C$105,"&lt;="&amp;Production!A78,InputData!$D$2:$D$105)-$I$3</f>
        <v>6697</v>
      </c>
      <c r="C78" s="17">
        <f>SUMIF(InputData!$B$2:$B$105,"&lt;="&amp;Production!A78,InputData!$D$2:$D$105)-Production!$I$3</f>
        <v>6697</v>
      </c>
      <c r="D78" s="82">
        <f>C78-B78</f>
        <v>0</v>
      </c>
      <c r="E78" s="81" t="str">
        <f t="shared" si="3"/>
        <v/>
      </c>
      <c r="F78" s="81"/>
      <c r="K78" s="3">
        <f>CalcLOC!$B$5</f>
        <v>733.75</v>
      </c>
      <c r="L78" s="2">
        <f>InputData!D78</f>
        <v>850</v>
      </c>
      <c r="M78" s="2">
        <f t="shared" si="2"/>
        <v>13514.0625</v>
      </c>
    </row>
    <row r="79" spans="1:13" x14ac:dyDescent="0.3">
      <c r="A79" s="77">
        <f>A78+1</f>
        <v>43868</v>
      </c>
      <c r="B79" s="18">
        <f>B78</f>
        <v>6697</v>
      </c>
      <c r="C79" s="18">
        <f>C78</f>
        <v>6697</v>
      </c>
      <c r="D79" s="83">
        <f>D78</f>
        <v>0</v>
      </c>
      <c r="E79" s="81" t="str">
        <f t="shared" si="3"/>
        <v/>
      </c>
      <c r="F79" s="81"/>
      <c r="K79" s="3">
        <f>CalcLOC!$B$5</f>
        <v>733.75</v>
      </c>
      <c r="L79" s="2">
        <f>InputData!D79</f>
        <v>855</v>
      </c>
      <c r="M79" s="2">
        <f t="shared" si="2"/>
        <v>14701.5625</v>
      </c>
    </row>
    <row r="80" spans="1:13" x14ac:dyDescent="0.3">
      <c r="A80" s="76">
        <f>A79</f>
        <v>43868</v>
      </c>
      <c r="B80" s="17">
        <f>SUMIF(InputData!$C$2:$C$105,"&lt;="&amp;Production!A80,InputData!$D$2:$D$105)-$I$3</f>
        <v>6697</v>
      </c>
      <c r="C80" s="17">
        <f>SUMIF(InputData!$B$2:$B$105,"&lt;="&amp;Production!A80,InputData!$D$2:$D$105)-Production!$I$3</f>
        <v>6697</v>
      </c>
      <c r="D80" s="82">
        <f>C80-B80</f>
        <v>0</v>
      </c>
      <c r="E80" s="81" t="str">
        <f t="shared" si="3"/>
        <v/>
      </c>
      <c r="F80" s="81"/>
      <c r="K80" s="3">
        <f>CalcLOC!$B$5</f>
        <v>733.75</v>
      </c>
      <c r="L80" s="2">
        <f>InputData!D80</f>
        <v>910</v>
      </c>
      <c r="M80" s="2">
        <f t="shared" si="2"/>
        <v>31064.0625</v>
      </c>
    </row>
    <row r="81" spans="1:13" x14ac:dyDescent="0.3">
      <c r="A81" s="77">
        <f>A80+1</f>
        <v>43869</v>
      </c>
      <c r="B81" s="18">
        <f>B80</f>
        <v>6697</v>
      </c>
      <c r="C81" s="18">
        <f>C80</f>
        <v>6697</v>
      </c>
      <c r="D81" s="83">
        <f>D80</f>
        <v>0</v>
      </c>
      <c r="E81" s="81" t="str">
        <f t="shared" si="3"/>
        <v/>
      </c>
      <c r="F81" s="81"/>
      <c r="K81" s="3">
        <f>CalcLOC!$B$5</f>
        <v>733.75</v>
      </c>
      <c r="L81" s="2">
        <f>InputData!D81</f>
        <v>905</v>
      </c>
      <c r="M81" s="2">
        <f t="shared" si="2"/>
        <v>29326.5625</v>
      </c>
    </row>
    <row r="82" spans="1:13" x14ac:dyDescent="0.3">
      <c r="A82" s="76">
        <f>A81</f>
        <v>43869</v>
      </c>
      <c r="B82" s="17">
        <f>SUMIF(InputData!$C$2:$C$105,"&lt;="&amp;Production!A82,InputData!$D$2:$D$105)-$I$3</f>
        <v>6697</v>
      </c>
      <c r="C82" s="17">
        <f>SUMIF(InputData!$B$2:$B$105,"&lt;="&amp;Production!A82,InputData!$D$2:$D$105)-Production!$I$3</f>
        <v>6697</v>
      </c>
      <c r="D82" s="82">
        <f>C82-B82</f>
        <v>0</v>
      </c>
      <c r="E82" s="81" t="str">
        <f t="shared" si="3"/>
        <v/>
      </c>
      <c r="F82" s="81"/>
      <c r="K82" s="3">
        <f>CalcLOC!$B$5</f>
        <v>733.75</v>
      </c>
      <c r="L82" s="2">
        <f>InputData!D82</f>
        <v>880</v>
      </c>
      <c r="M82" s="2">
        <f t="shared" si="2"/>
        <v>21389.0625</v>
      </c>
    </row>
    <row r="83" spans="1:13" x14ac:dyDescent="0.3">
      <c r="A83" s="77">
        <f>A82+1</f>
        <v>43870</v>
      </c>
      <c r="B83" s="18">
        <f>B82</f>
        <v>6697</v>
      </c>
      <c r="C83" s="18">
        <f>C82</f>
        <v>6697</v>
      </c>
      <c r="D83" s="83">
        <f>D82</f>
        <v>0</v>
      </c>
      <c r="E83" s="81" t="str">
        <f t="shared" si="3"/>
        <v/>
      </c>
      <c r="F83" s="81"/>
      <c r="K83" s="3">
        <f>CalcLOC!$B$5</f>
        <v>733.75</v>
      </c>
      <c r="L83" s="2">
        <f>InputData!D83</f>
        <v>880</v>
      </c>
      <c r="M83" s="2">
        <f t="shared" si="2"/>
        <v>21389.0625</v>
      </c>
    </row>
    <row r="84" spans="1:13" x14ac:dyDescent="0.3">
      <c r="A84" s="76">
        <f>A83</f>
        <v>43870</v>
      </c>
      <c r="B84" s="17">
        <f>SUMIF(InputData!$C$2:$C$105,"&lt;="&amp;Production!A84,InputData!$D$2:$D$105)-$I$3</f>
        <v>6697</v>
      </c>
      <c r="C84" s="17">
        <f>SUMIF(InputData!$B$2:$B$105,"&lt;="&amp;Production!A84,InputData!$D$2:$D$105)-Production!$I$3</f>
        <v>7472</v>
      </c>
      <c r="D84" s="82">
        <f>C84-B84</f>
        <v>775</v>
      </c>
      <c r="E84" s="81" t="str">
        <f t="shared" si="3"/>
        <v/>
      </c>
      <c r="F84" s="81"/>
      <c r="K84" s="3">
        <f>CalcLOC!$B$5</f>
        <v>733.75</v>
      </c>
      <c r="L84" s="2">
        <f>InputData!D84</f>
        <v>840</v>
      </c>
      <c r="M84" s="2">
        <f t="shared" si="2"/>
        <v>11289.0625</v>
      </c>
    </row>
    <row r="85" spans="1:13" x14ac:dyDescent="0.3">
      <c r="A85" s="77">
        <f>A84+1</f>
        <v>43871</v>
      </c>
      <c r="B85" s="18">
        <f>B84</f>
        <v>6697</v>
      </c>
      <c r="C85" s="18">
        <f>C84</f>
        <v>7472</v>
      </c>
      <c r="D85" s="83">
        <f>D84</f>
        <v>775</v>
      </c>
      <c r="E85" s="81" t="str">
        <f t="shared" si="3"/>
        <v/>
      </c>
      <c r="F85" s="81"/>
      <c r="K85" s="3">
        <f>CalcLOC!$B$5</f>
        <v>733.75</v>
      </c>
      <c r="L85" s="2">
        <f>InputData!D85</f>
        <v>800</v>
      </c>
      <c r="M85" s="2">
        <f t="shared" si="2"/>
        <v>4389.0625</v>
      </c>
    </row>
    <row r="86" spans="1:13" x14ac:dyDescent="0.3">
      <c r="A86" s="76">
        <f>A85</f>
        <v>43871</v>
      </c>
      <c r="B86" s="17">
        <f>SUMIF(InputData!$C$2:$C$105,"&lt;="&amp;Production!A86,InputData!$D$2:$D$105)-$I$3</f>
        <v>6697</v>
      </c>
      <c r="C86" s="17">
        <f>SUMIF(InputData!$B$2:$B$105,"&lt;="&amp;Production!A86,InputData!$D$2:$D$105)-Production!$I$3</f>
        <v>8088</v>
      </c>
      <c r="D86" s="82">
        <f>C86-B86</f>
        <v>1391</v>
      </c>
      <c r="E86" s="81" t="str">
        <f t="shared" si="3"/>
        <v/>
      </c>
      <c r="F86" s="81"/>
      <c r="K86" s="3">
        <f>CalcLOC!$B$5</f>
        <v>733.75</v>
      </c>
      <c r="L86" s="2">
        <f>InputData!D86</f>
        <v>845</v>
      </c>
      <c r="M86" s="2">
        <f t="shared" si="2"/>
        <v>12376.5625</v>
      </c>
    </row>
    <row r="87" spans="1:13" x14ac:dyDescent="0.3">
      <c r="A87" s="77">
        <f>A86+1</f>
        <v>43872</v>
      </c>
      <c r="B87" s="18">
        <f>B86</f>
        <v>6697</v>
      </c>
      <c r="C87" s="18">
        <f>C86</f>
        <v>8088</v>
      </c>
      <c r="D87" s="83">
        <f>D86</f>
        <v>1391</v>
      </c>
      <c r="E87" s="81" t="str">
        <f t="shared" si="3"/>
        <v/>
      </c>
      <c r="F87" s="81"/>
      <c r="K87" s="3">
        <f>CalcLOC!$B$5</f>
        <v>733.75</v>
      </c>
      <c r="L87" s="2">
        <f>InputData!D87</f>
        <v>845</v>
      </c>
      <c r="M87" s="2">
        <f t="shared" si="2"/>
        <v>12376.5625</v>
      </c>
    </row>
    <row r="88" spans="1:13" x14ac:dyDescent="0.3">
      <c r="A88" s="76">
        <f>A87</f>
        <v>43872</v>
      </c>
      <c r="B88" s="17">
        <f>SUMIF(InputData!$C$2:$C$105,"&lt;="&amp;Production!A88,InputData!$D$2:$D$105)-$I$3</f>
        <v>6697</v>
      </c>
      <c r="C88" s="17">
        <f>SUMIF(InputData!$B$2:$B$105,"&lt;="&amp;Production!A88,InputData!$D$2:$D$105)-Production!$I$3</f>
        <v>8088</v>
      </c>
      <c r="D88" s="82">
        <f>C88-B88</f>
        <v>1391</v>
      </c>
      <c r="E88" s="81" t="str">
        <f t="shared" si="3"/>
        <v/>
      </c>
      <c r="F88" s="81"/>
      <c r="K88" s="3">
        <f>CalcLOC!$B$5</f>
        <v>733.75</v>
      </c>
      <c r="L88" s="2">
        <f>InputData!D88</f>
        <v>830</v>
      </c>
      <c r="M88" s="2">
        <f t="shared" si="2"/>
        <v>9264.0625</v>
      </c>
    </row>
    <row r="89" spans="1:13" x14ac:dyDescent="0.3">
      <c r="A89" s="77">
        <f>A88+1</f>
        <v>43873</v>
      </c>
      <c r="B89" s="18">
        <f>B88</f>
        <v>6697</v>
      </c>
      <c r="C89" s="18">
        <f>C88</f>
        <v>8088</v>
      </c>
      <c r="D89" s="83">
        <f>D88</f>
        <v>1391</v>
      </c>
      <c r="E89" s="81" t="str">
        <f t="shared" si="3"/>
        <v/>
      </c>
      <c r="F89" s="81"/>
      <c r="K89" s="3">
        <f>CalcLOC!$B$5</f>
        <v>733.75</v>
      </c>
      <c r="L89" s="2">
        <f>InputData!D89</f>
        <v>855</v>
      </c>
      <c r="M89" s="2">
        <f t="shared" si="2"/>
        <v>14701.5625</v>
      </c>
    </row>
    <row r="90" spans="1:13" x14ac:dyDescent="0.3">
      <c r="A90" s="76">
        <f>A89</f>
        <v>43873</v>
      </c>
      <c r="B90" s="17">
        <f>SUMIF(InputData!$C$2:$C$105,"&lt;="&amp;Production!A90,InputData!$D$2:$D$105)-$I$3</f>
        <v>8088</v>
      </c>
      <c r="C90" s="17">
        <f>SUMIF(InputData!$B$2:$B$105,"&lt;="&amp;Production!A90,InputData!$D$2:$D$105)-Production!$I$3</f>
        <v>8088</v>
      </c>
      <c r="D90" s="82">
        <f>C90-B90</f>
        <v>0</v>
      </c>
      <c r="E90" s="81">
        <f t="shared" si="3"/>
        <v>1391</v>
      </c>
      <c r="F90" s="81"/>
      <c r="K90" s="3">
        <f>CalcLOC!$B$5</f>
        <v>733.75</v>
      </c>
      <c r="L90" s="2">
        <f>InputData!D90</f>
        <v>815</v>
      </c>
      <c r="M90" s="2">
        <f t="shared" si="2"/>
        <v>6601.5625</v>
      </c>
    </row>
    <row r="91" spans="1:13" x14ac:dyDescent="0.3">
      <c r="A91" s="77">
        <f>A90+1</f>
        <v>43874</v>
      </c>
      <c r="B91" s="18">
        <f>B90</f>
        <v>8088</v>
      </c>
      <c r="C91" s="18">
        <f>C90</f>
        <v>8088</v>
      </c>
      <c r="D91" s="83">
        <f>D90</f>
        <v>0</v>
      </c>
      <c r="E91" s="81" t="str">
        <f t="shared" si="3"/>
        <v/>
      </c>
      <c r="F91" s="81"/>
      <c r="K91" s="3">
        <f>CalcLOC!$B$5</f>
        <v>733.75</v>
      </c>
      <c r="L91" s="2">
        <f>InputData!D91</f>
        <v>825</v>
      </c>
      <c r="M91" s="2">
        <f t="shared" si="2"/>
        <v>8326.5625</v>
      </c>
    </row>
    <row r="92" spans="1:13" x14ac:dyDescent="0.3">
      <c r="A92" s="76">
        <f>A91</f>
        <v>43874</v>
      </c>
      <c r="B92" s="17">
        <f>SUMIF(InputData!$C$2:$C$105,"&lt;="&amp;Production!A92,InputData!$D$2:$D$105)-$I$3</f>
        <v>8088</v>
      </c>
      <c r="C92" s="17">
        <f>SUMIF(InputData!$B$2:$B$105,"&lt;="&amp;Production!A92,InputData!$D$2:$D$105)-Production!$I$3</f>
        <v>8088</v>
      </c>
      <c r="D92" s="82">
        <f>C92-B92</f>
        <v>0</v>
      </c>
      <c r="E92" s="81" t="str">
        <f t="shared" si="3"/>
        <v/>
      </c>
      <c r="F92" s="81"/>
      <c r="K92" s="3">
        <f>CalcLOC!$B$5</f>
        <v>733.75</v>
      </c>
      <c r="L92" s="2">
        <f>InputData!D92</f>
        <v>825</v>
      </c>
      <c r="M92" s="2">
        <f t="shared" si="2"/>
        <v>8326.5625</v>
      </c>
    </row>
    <row r="93" spans="1:13" x14ac:dyDescent="0.3">
      <c r="A93" s="77">
        <f>A92+1</f>
        <v>43875</v>
      </c>
      <c r="B93" s="18">
        <f>B92</f>
        <v>8088</v>
      </c>
      <c r="C93" s="18">
        <f>C92</f>
        <v>8088</v>
      </c>
      <c r="D93" s="83">
        <f>D92</f>
        <v>0</v>
      </c>
      <c r="E93" s="81" t="str">
        <f t="shared" si="3"/>
        <v/>
      </c>
      <c r="F93" s="81"/>
      <c r="K93" s="3">
        <f>CalcLOC!$B$5</f>
        <v>733.75</v>
      </c>
      <c r="L93" s="2">
        <f>InputData!D93</f>
        <v>880</v>
      </c>
      <c r="M93" s="2">
        <f t="shared" si="2"/>
        <v>21389.0625</v>
      </c>
    </row>
    <row r="94" spans="1:13" x14ac:dyDescent="0.3">
      <c r="A94" s="76">
        <f>A93</f>
        <v>43875</v>
      </c>
      <c r="B94" s="17">
        <f>SUMIF(InputData!$C$2:$C$105,"&lt;="&amp;Production!A94,InputData!$D$2:$D$105)-$I$3</f>
        <v>8088</v>
      </c>
      <c r="C94" s="17">
        <f>SUMIF(InputData!$B$2:$B$105,"&lt;="&amp;Production!A94,InputData!$D$2:$D$105)-Production!$I$3</f>
        <v>8088</v>
      </c>
      <c r="D94" s="82">
        <f>C94-B94</f>
        <v>0</v>
      </c>
      <c r="E94" s="81" t="str">
        <f t="shared" si="3"/>
        <v/>
      </c>
      <c r="F94" s="81"/>
      <c r="K94" s="3">
        <f>CalcLOC!$B$5</f>
        <v>733.75</v>
      </c>
      <c r="L94" s="2">
        <f>InputData!D94</f>
        <v>890</v>
      </c>
      <c r="M94" s="2">
        <f t="shared" si="2"/>
        <v>24414.0625</v>
      </c>
    </row>
    <row r="95" spans="1:13" x14ac:dyDescent="0.3">
      <c r="A95" s="77">
        <f>A94+1</f>
        <v>43876</v>
      </c>
      <c r="B95" s="18">
        <f>B94</f>
        <v>8088</v>
      </c>
      <c r="C95" s="18">
        <f>C94</f>
        <v>8088</v>
      </c>
      <c r="D95" s="83">
        <f>D94</f>
        <v>0</v>
      </c>
      <c r="E95" s="81" t="str">
        <f t="shared" si="3"/>
        <v/>
      </c>
      <c r="F95" s="81"/>
      <c r="H95">
        <f>B96-B95</f>
        <v>0</v>
      </c>
      <c r="K95" s="3">
        <f>CalcLOC!$B$5</f>
        <v>733.75</v>
      </c>
      <c r="L95" s="2">
        <f>InputData!D95</f>
        <v>830</v>
      </c>
      <c r="M95" s="2">
        <f t="shared" si="2"/>
        <v>9264.0625</v>
      </c>
    </row>
    <row r="96" spans="1:13" x14ac:dyDescent="0.3">
      <c r="A96" s="76">
        <f>A95</f>
        <v>43876</v>
      </c>
      <c r="B96" s="17">
        <f>SUMIF(InputData!$C$2:$C$105,"&lt;="&amp;Production!A96,InputData!$D$2:$D$105)-$I$3</f>
        <v>8088</v>
      </c>
      <c r="C96" s="17">
        <f>SUMIF(InputData!$B$2:$B$105,"&lt;="&amp;Production!A96,InputData!$D$2:$D$105)-Production!$I$3</f>
        <v>8088</v>
      </c>
      <c r="D96" s="82">
        <f>C96-B96</f>
        <v>0</v>
      </c>
      <c r="E96" s="81" t="str">
        <f t="shared" si="3"/>
        <v/>
      </c>
      <c r="F96" s="81"/>
      <c r="H96">
        <f>C96-C95</f>
        <v>0</v>
      </c>
      <c r="K96" s="3">
        <f>CalcLOC!$B$5</f>
        <v>733.75</v>
      </c>
      <c r="L96" s="2">
        <f>InputData!D96</f>
        <v>865</v>
      </c>
      <c r="M96" s="2">
        <f t="shared" si="2"/>
        <v>17226.5625</v>
      </c>
    </row>
    <row r="97" spans="1:13" x14ac:dyDescent="0.3">
      <c r="A97" s="77">
        <f>A96+1</f>
        <v>43877</v>
      </c>
      <c r="B97" s="18">
        <f>B96</f>
        <v>8088</v>
      </c>
      <c r="C97" s="18">
        <f>C96</f>
        <v>8088</v>
      </c>
      <c r="D97" s="83">
        <f>D96</f>
        <v>0</v>
      </c>
      <c r="E97" s="81" t="str">
        <f t="shared" si="3"/>
        <v/>
      </c>
      <c r="F97" s="81"/>
      <c r="K97" s="3">
        <f>CalcLOC!$B$5</f>
        <v>733.75</v>
      </c>
      <c r="L97" s="2">
        <f>InputData!D97</f>
        <v>910</v>
      </c>
      <c r="M97" s="2">
        <f t="shared" si="2"/>
        <v>31064.0625</v>
      </c>
    </row>
    <row r="98" spans="1:13" x14ac:dyDescent="0.3">
      <c r="A98" s="76">
        <f>A97</f>
        <v>43877</v>
      </c>
      <c r="B98" s="17">
        <f>SUMIF(InputData!$C$2:$C$105,"&lt;="&amp;Production!A98,InputData!$D$2:$D$105)-$I$3</f>
        <v>8088</v>
      </c>
      <c r="C98" s="17">
        <f>SUMIF(InputData!$B$2:$B$105,"&lt;="&amp;Production!A98,InputData!$D$2:$D$105)-Production!$I$3</f>
        <v>8888</v>
      </c>
      <c r="D98" s="82">
        <f>C98-B98</f>
        <v>800</v>
      </c>
      <c r="E98" s="81" t="str">
        <f t="shared" si="3"/>
        <v/>
      </c>
      <c r="F98" s="81"/>
      <c r="K98" s="3">
        <f>CalcLOC!$B$5</f>
        <v>733.75</v>
      </c>
      <c r="L98" s="2">
        <f>InputData!D98</f>
        <v>910</v>
      </c>
      <c r="M98" s="2">
        <f t="shared" si="2"/>
        <v>31064.0625</v>
      </c>
    </row>
    <row r="99" spans="1:13" x14ac:dyDescent="0.3">
      <c r="A99" s="77">
        <f>A98+1</f>
        <v>43878</v>
      </c>
      <c r="B99" s="18">
        <f>B98</f>
        <v>8088</v>
      </c>
      <c r="C99" s="18">
        <f>C98</f>
        <v>8888</v>
      </c>
      <c r="D99" s="83">
        <f>D98</f>
        <v>800</v>
      </c>
      <c r="E99" s="81" t="str">
        <f t="shared" si="3"/>
        <v/>
      </c>
      <c r="F99" s="81"/>
      <c r="K99" s="3">
        <f>CalcLOC!$B$5</f>
        <v>733.75</v>
      </c>
      <c r="L99" s="2">
        <f>InputData!D99</f>
        <v>895</v>
      </c>
      <c r="M99" s="2">
        <f t="shared" si="2"/>
        <v>26001.5625</v>
      </c>
    </row>
    <row r="100" spans="1:13" x14ac:dyDescent="0.3">
      <c r="A100" s="76">
        <f>A99</f>
        <v>43878</v>
      </c>
      <c r="B100" s="17">
        <f>SUMIF(InputData!$C$2:$C$105,"&lt;="&amp;Production!A100,InputData!$D$2:$D$105)-$I$3</f>
        <v>8088</v>
      </c>
      <c r="C100" s="17">
        <f>SUMIF(InputData!$B$2:$B$105,"&lt;="&amp;Production!A100,InputData!$D$2:$D$105)-Production!$I$3</f>
        <v>9438</v>
      </c>
      <c r="D100" s="82">
        <f>C100-B100</f>
        <v>1350</v>
      </c>
      <c r="E100" s="81" t="str">
        <f t="shared" si="3"/>
        <v/>
      </c>
      <c r="F100" s="81"/>
      <c r="K100" s="3">
        <f>CalcLOC!$B$5</f>
        <v>733.75</v>
      </c>
      <c r="L100" s="2">
        <f>InputData!D100</f>
        <v>915</v>
      </c>
      <c r="M100" s="2">
        <f t="shared" si="2"/>
        <v>32851.5625</v>
      </c>
    </row>
    <row r="101" spans="1:13" x14ac:dyDescent="0.3">
      <c r="A101" s="77">
        <f>A100+1</f>
        <v>43879</v>
      </c>
      <c r="B101" s="18">
        <f>B100</f>
        <v>8088</v>
      </c>
      <c r="C101" s="18">
        <f>C100</f>
        <v>9438</v>
      </c>
      <c r="D101" s="83">
        <f>D100</f>
        <v>1350</v>
      </c>
      <c r="E101" s="81" t="str">
        <f t="shared" si="3"/>
        <v/>
      </c>
      <c r="F101" s="81"/>
      <c r="K101" s="3">
        <f>CalcLOC!$B$5</f>
        <v>733.75</v>
      </c>
      <c r="L101" s="2">
        <f>InputData!D101</f>
        <v>705</v>
      </c>
      <c r="M101" s="2">
        <f t="shared" si="2"/>
        <v>826.5625</v>
      </c>
    </row>
    <row r="102" spans="1:13" x14ac:dyDescent="0.3">
      <c r="A102" s="76">
        <f>A101</f>
        <v>43879</v>
      </c>
      <c r="B102" s="17">
        <f>SUMIF(InputData!$C$2:$C$105,"&lt;="&amp;Production!A102,InputData!$D$2:$D$105)-$I$3</f>
        <v>8088</v>
      </c>
      <c r="C102" s="17">
        <f>SUMIF(InputData!$B$2:$B$105,"&lt;="&amp;Production!A102,InputData!$D$2:$D$105)-Production!$I$3</f>
        <v>9438</v>
      </c>
      <c r="D102" s="82">
        <f>C102-B102</f>
        <v>1350</v>
      </c>
      <c r="E102" s="81" t="str">
        <f t="shared" si="3"/>
        <v/>
      </c>
      <c r="F102" s="81"/>
      <c r="K102" s="3">
        <f>CalcLOC!$B$5</f>
        <v>733.75</v>
      </c>
      <c r="L102" s="2">
        <f>InputData!D102</f>
        <v>1055</v>
      </c>
      <c r="M102" s="2">
        <f t="shared" si="2"/>
        <v>103201.5625</v>
      </c>
    </row>
    <row r="103" spans="1:13" x14ac:dyDescent="0.3">
      <c r="A103" s="77">
        <f>A102+1</f>
        <v>43880</v>
      </c>
      <c r="B103" s="18">
        <f>B102</f>
        <v>8088</v>
      </c>
      <c r="C103" s="18">
        <f>C102</f>
        <v>9438</v>
      </c>
      <c r="D103" s="83">
        <f>D102</f>
        <v>1350</v>
      </c>
      <c r="E103" s="81" t="str">
        <f t="shared" si="3"/>
        <v/>
      </c>
      <c r="F103" s="81"/>
      <c r="K103" s="3">
        <f>CalcLOC!$B$5</f>
        <v>733.75</v>
      </c>
      <c r="L103" s="2">
        <f>InputData!D103</f>
        <v>930</v>
      </c>
      <c r="M103" s="2">
        <f t="shared" si="2"/>
        <v>38514.0625</v>
      </c>
    </row>
    <row r="104" spans="1:13" x14ac:dyDescent="0.3">
      <c r="A104" s="76">
        <f>A103</f>
        <v>43880</v>
      </c>
      <c r="B104" s="17">
        <f>SUMIF(InputData!$C$2:$C$105,"&lt;="&amp;Production!A104,InputData!$D$2:$D$105)-$I$3</f>
        <v>9438</v>
      </c>
      <c r="C104" s="17">
        <f>SUMIF(InputData!$B$2:$B$105,"&lt;="&amp;Production!A104,InputData!$D$2:$D$105)-Production!$I$3</f>
        <v>9438</v>
      </c>
      <c r="D104" s="82">
        <f>C104-B104</f>
        <v>0</v>
      </c>
      <c r="E104" s="81">
        <f t="shared" si="3"/>
        <v>1350</v>
      </c>
      <c r="F104" s="81"/>
      <c r="K104" s="3">
        <f>CalcLOC!$B$5</f>
        <v>733.75</v>
      </c>
      <c r="L104" s="2">
        <f>InputData!D104</f>
        <v>880</v>
      </c>
      <c r="M104" s="2">
        <f t="shared" si="2"/>
        <v>21389.0625</v>
      </c>
    </row>
    <row r="105" spans="1:13" x14ac:dyDescent="0.3">
      <c r="A105" s="77">
        <f>A104+1</f>
        <v>43881</v>
      </c>
      <c r="B105" s="18">
        <f>B104</f>
        <v>9438</v>
      </c>
      <c r="C105" s="18">
        <f>C104</f>
        <v>9438</v>
      </c>
      <c r="D105" s="83">
        <f>D104</f>
        <v>0</v>
      </c>
      <c r="E105" s="81" t="str">
        <f t="shared" si="3"/>
        <v/>
      </c>
      <c r="F105" s="81"/>
      <c r="K105" s="3">
        <f>CalcLOC!$B$5</f>
        <v>733.75</v>
      </c>
      <c r="L105" s="2">
        <f>InputData!D105</f>
        <v>940</v>
      </c>
      <c r="M105" s="2">
        <f t="shared" si="2"/>
        <v>42539.0625</v>
      </c>
    </row>
    <row r="106" spans="1:13" x14ac:dyDescent="0.3">
      <c r="A106" s="76">
        <f>A105</f>
        <v>43881</v>
      </c>
      <c r="B106" s="17">
        <f>SUMIF(InputData!$C$2:$C$105,"&lt;="&amp;Production!A106,InputData!$D$2:$D$105)-$I$3</f>
        <v>9438</v>
      </c>
      <c r="C106" s="17">
        <f>SUMIF(InputData!$B$2:$B$105,"&lt;="&amp;Production!A106,InputData!$D$2:$D$105)-Production!$I$3</f>
        <v>9438</v>
      </c>
      <c r="D106" s="82">
        <f>C106-B106</f>
        <v>0</v>
      </c>
      <c r="E106" s="81" t="str">
        <f t="shared" si="3"/>
        <v/>
      </c>
      <c r="F106" s="81"/>
      <c r="K106" s="3"/>
      <c r="L106" s="2"/>
      <c r="M106" s="2"/>
    </row>
    <row r="107" spans="1:13" x14ac:dyDescent="0.3">
      <c r="A107" s="77">
        <f>A106+1</f>
        <v>43882</v>
      </c>
      <c r="B107" s="18">
        <f>B106</f>
        <v>9438</v>
      </c>
      <c r="C107" s="18">
        <f>C106</f>
        <v>9438</v>
      </c>
      <c r="D107" s="83">
        <f>D106</f>
        <v>0</v>
      </c>
      <c r="E107" s="81" t="str">
        <f t="shared" si="3"/>
        <v/>
      </c>
      <c r="F107" s="81"/>
      <c r="K107" s="3"/>
      <c r="L107" s="2"/>
      <c r="M107" s="2"/>
    </row>
    <row r="108" spans="1:13" x14ac:dyDescent="0.3">
      <c r="A108" s="76">
        <f>A107</f>
        <v>43882</v>
      </c>
      <c r="B108" s="17">
        <f>SUMIF(InputData!$C$2:$C$105,"&lt;="&amp;Production!A108,InputData!$D$2:$D$105)-$I$3</f>
        <v>9438</v>
      </c>
      <c r="C108" s="17">
        <f>SUMIF(InputData!$B$2:$B$105,"&lt;="&amp;Production!A108,InputData!$D$2:$D$105)-Production!$I$3</f>
        <v>9438</v>
      </c>
      <c r="D108" s="82">
        <f>C108-B108</f>
        <v>0</v>
      </c>
      <c r="E108" s="81" t="str">
        <f t="shared" si="3"/>
        <v/>
      </c>
      <c r="F108" s="81"/>
      <c r="K108" s="3"/>
      <c r="L108" s="2"/>
      <c r="M108" s="2"/>
    </row>
    <row r="109" spans="1:13" x14ac:dyDescent="0.3">
      <c r="A109" s="77">
        <f>A108+1</f>
        <v>43883</v>
      </c>
      <c r="B109" s="18">
        <f>B108</f>
        <v>9438</v>
      </c>
      <c r="C109" s="18">
        <f>C108</f>
        <v>9438</v>
      </c>
      <c r="D109" s="83">
        <f>D108</f>
        <v>0</v>
      </c>
      <c r="E109" s="81" t="str">
        <f t="shared" si="3"/>
        <v/>
      </c>
      <c r="F109" s="81"/>
      <c r="K109" s="3"/>
      <c r="L109" s="2"/>
      <c r="M109" s="2"/>
    </row>
    <row r="110" spans="1:13" x14ac:dyDescent="0.3">
      <c r="A110" s="76">
        <f>A109</f>
        <v>43883</v>
      </c>
      <c r="B110" s="17">
        <f>SUMIF(InputData!$C$2:$C$105,"&lt;="&amp;Production!A110,InputData!$D$2:$D$105)-$I$3</f>
        <v>9438</v>
      </c>
      <c r="C110" s="17">
        <f>SUMIF(InputData!$B$2:$B$105,"&lt;="&amp;Production!A110,InputData!$D$2:$D$105)-Production!$I$3</f>
        <v>9438</v>
      </c>
      <c r="D110" s="82">
        <f>C110-B110</f>
        <v>0</v>
      </c>
      <c r="E110" s="81" t="str">
        <f t="shared" si="3"/>
        <v/>
      </c>
      <c r="F110" s="81"/>
      <c r="K110" s="3"/>
      <c r="L110" s="2"/>
      <c r="M110" s="2"/>
    </row>
    <row r="111" spans="1:13" x14ac:dyDescent="0.3">
      <c r="A111" s="77">
        <f>A110+1</f>
        <v>43884</v>
      </c>
      <c r="B111" s="18">
        <f>B110</f>
        <v>9438</v>
      </c>
      <c r="C111" s="18">
        <f>C110</f>
        <v>9438</v>
      </c>
      <c r="D111" s="83">
        <f>D110</f>
        <v>0</v>
      </c>
      <c r="E111" s="81" t="str">
        <f t="shared" si="3"/>
        <v/>
      </c>
      <c r="F111" s="81"/>
      <c r="K111" s="3"/>
      <c r="L111" s="2"/>
      <c r="M111" s="2"/>
    </row>
    <row r="112" spans="1:13" x14ac:dyDescent="0.3">
      <c r="A112" s="76">
        <f>A111</f>
        <v>43884</v>
      </c>
      <c r="B112" s="17">
        <f>SUMIF(InputData!$C$2:$C$105,"&lt;="&amp;Production!A112,InputData!$D$2:$D$105)-$I$3</f>
        <v>9438</v>
      </c>
      <c r="C112" s="17">
        <f>SUMIF(InputData!$B$2:$B$105,"&lt;="&amp;Production!A112,InputData!$D$2:$D$105)-Production!$I$3</f>
        <v>10243</v>
      </c>
      <c r="D112" s="82">
        <f>C112-B112</f>
        <v>805</v>
      </c>
      <c r="E112" s="81" t="str">
        <f t="shared" si="3"/>
        <v/>
      </c>
      <c r="F112" s="81"/>
      <c r="K112" s="3"/>
      <c r="L112" s="2"/>
      <c r="M112" s="2"/>
    </row>
    <row r="113" spans="1:13" x14ac:dyDescent="0.3">
      <c r="A113" s="77">
        <f>A112+1</f>
        <v>43885</v>
      </c>
      <c r="B113" s="18">
        <f>B112</f>
        <v>9438</v>
      </c>
      <c r="C113" s="18">
        <f>C112</f>
        <v>10243</v>
      </c>
      <c r="D113" s="83">
        <f>D112</f>
        <v>805</v>
      </c>
      <c r="E113" s="81" t="str">
        <f t="shared" si="3"/>
        <v/>
      </c>
      <c r="F113" s="81"/>
      <c r="K113" s="3"/>
      <c r="L113" s="2"/>
      <c r="M113" s="2"/>
    </row>
    <row r="114" spans="1:13" x14ac:dyDescent="0.3">
      <c r="A114" s="76">
        <f>A113</f>
        <v>43885</v>
      </c>
      <c r="B114" s="17">
        <f>SUMIF(InputData!$C$2:$C$105,"&lt;="&amp;Production!A114,InputData!$D$2:$D$105)-$I$3</f>
        <v>9438</v>
      </c>
      <c r="C114" s="17">
        <f>SUMIF(InputData!$B$2:$B$105,"&lt;="&amp;Production!A114,InputData!$D$2:$D$105)-Production!$I$3</f>
        <v>10929</v>
      </c>
      <c r="D114" s="82">
        <f>C114-B114</f>
        <v>1491</v>
      </c>
      <c r="E114" s="81" t="str">
        <f t="shared" si="3"/>
        <v/>
      </c>
      <c r="F114" s="81"/>
      <c r="K114" s="3"/>
      <c r="L114" s="2"/>
      <c r="M114" s="2"/>
    </row>
    <row r="115" spans="1:13" x14ac:dyDescent="0.3">
      <c r="A115" s="77">
        <f>A114+1</f>
        <v>43886</v>
      </c>
      <c r="B115" s="18">
        <f>B114</f>
        <v>9438</v>
      </c>
      <c r="C115" s="18">
        <f>C114</f>
        <v>10929</v>
      </c>
      <c r="D115" s="83">
        <f>D114</f>
        <v>1491</v>
      </c>
      <c r="E115" s="81" t="str">
        <f t="shared" si="3"/>
        <v/>
      </c>
      <c r="F115" s="81"/>
      <c r="K115" s="3"/>
      <c r="L115" s="2"/>
      <c r="M115" s="2"/>
    </row>
    <row r="116" spans="1:13" x14ac:dyDescent="0.3">
      <c r="A116" s="76">
        <f>A115</f>
        <v>43886</v>
      </c>
      <c r="B116" s="17">
        <f>SUMIF(InputData!$C$2:$C$105,"&lt;="&amp;Production!A116,InputData!$D$2:$D$105)-$I$3</f>
        <v>9438</v>
      </c>
      <c r="C116" s="17">
        <f>SUMIF(InputData!$B$2:$B$105,"&lt;="&amp;Production!A116,InputData!$D$2:$D$105)-Production!$I$3</f>
        <v>10929</v>
      </c>
      <c r="D116" s="82">
        <f>C116-B116</f>
        <v>1491</v>
      </c>
      <c r="E116" s="81" t="str">
        <f t="shared" si="3"/>
        <v/>
      </c>
      <c r="F116" s="81"/>
      <c r="K116" s="3"/>
      <c r="L116" s="2"/>
      <c r="M116" s="2"/>
    </row>
    <row r="117" spans="1:13" x14ac:dyDescent="0.3">
      <c r="A117" s="77">
        <f>A116+1</f>
        <v>43887</v>
      </c>
      <c r="B117" s="18">
        <f>B116</f>
        <v>9438</v>
      </c>
      <c r="C117" s="18">
        <f>C116</f>
        <v>10929</v>
      </c>
      <c r="D117" s="83">
        <f>D116</f>
        <v>1491</v>
      </c>
      <c r="E117" s="81" t="str">
        <f t="shared" si="3"/>
        <v/>
      </c>
      <c r="F117" s="81"/>
      <c r="K117" s="3"/>
      <c r="L117" s="2"/>
      <c r="M117" s="2"/>
    </row>
    <row r="118" spans="1:13" x14ac:dyDescent="0.3">
      <c r="A118" s="76">
        <f>A117</f>
        <v>43887</v>
      </c>
      <c r="B118" s="17">
        <f>SUMIF(InputData!$C$2:$C$105,"&lt;="&amp;Production!A118,InputData!$D$2:$D$105)-$I$3</f>
        <v>10929</v>
      </c>
      <c r="C118" s="17">
        <f>SUMIF(InputData!$B$2:$B$105,"&lt;="&amp;Production!A118,InputData!$D$2:$D$105)-Production!$I$3</f>
        <v>10929</v>
      </c>
      <c r="D118" s="82">
        <f>C118-B118</f>
        <v>0</v>
      </c>
      <c r="E118" s="81">
        <f t="shared" si="3"/>
        <v>1491</v>
      </c>
      <c r="F118" s="81"/>
      <c r="K118" s="3"/>
      <c r="L118" s="2"/>
      <c r="M118" s="2"/>
    </row>
    <row r="119" spans="1:13" x14ac:dyDescent="0.3">
      <c r="A119" s="77">
        <f>A118+1</f>
        <v>43888</v>
      </c>
      <c r="B119" s="18">
        <f>B118</f>
        <v>10929</v>
      </c>
      <c r="C119" s="18">
        <f>C118</f>
        <v>10929</v>
      </c>
      <c r="D119" s="83">
        <f>D118</f>
        <v>0</v>
      </c>
      <c r="E119" s="81" t="str">
        <f t="shared" si="3"/>
        <v/>
      </c>
      <c r="F119" s="81"/>
      <c r="K119" s="3"/>
      <c r="L119" s="2"/>
      <c r="M119" s="2"/>
    </row>
    <row r="120" spans="1:13" x14ac:dyDescent="0.3">
      <c r="A120" s="76">
        <f>A119</f>
        <v>43888</v>
      </c>
      <c r="B120" s="17">
        <f>SUMIF(InputData!$C$2:$C$105,"&lt;="&amp;Production!A120,InputData!$D$2:$D$105)-$I$3</f>
        <v>10929</v>
      </c>
      <c r="C120" s="17">
        <f>SUMIF(InputData!$B$2:$B$105,"&lt;="&amp;Production!A120,InputData!$D$2:$D$105)-Production!$I$3</f>
        <v>10929</v>
      </c>
      <c r="D120" s="82">
        <f>C120-B120</f>
        <v>0</v>
      </c>
      <c r="E120" s="81" t="str">
        <f t="shared" si="3"/>
        <v/>
      </c>
      <c r="F120" s="81"/>
      <c r="K120" s="3"/>
      <c r="L120" s="2"/>
      <c r="M120" s="2"/>
    </row>
    <row r="121" spans="1:13" x14ac:dyDescent="0.3">
      <c r="A121" s="77">
        <f>A120+1</f>
        <v>43889</v>
      </c>
      <c r="B121" s="18">
        <f>B120</f>
        <v>10929</v>
      </c>
      <c r="C121" s="18">
        <f>C120</f>
        <v>10929</v>
      </c>
      <c r="D121" s="83">
        <f>D120</f>
        <v>0</v>
      </c>
      <c r="E121" s="81" t="str">
        <f t="shared" si="3"/>
        <v/>
      </c>
      <c r="F121" s="81"/>
      <c r="K121" s="3"/>
      <c r="L121" s="2"/>
      <c r="M121" s="2"/>
    </row>
    <row r="122" spans="1:13" x14ac:dyDescent="0.3">
      <c r="A122" s="76">
        <f>A121</f>
        <v>43889</v>
      </c>
      <c r="B122" s="17">
        <f>SUMIF(InputData!$C$2:$C$105,"&lt;="&amp;Production!A122,InputData!$D$2:$D$105)-$I$3</f>
        <v>10929</v>
      </c>
      <c r="C122" s="17">
        <f>SUMIF(InputData!$B$2:$B$105,"&lt;="&amp;Production!A122,InputData!$D$2:$D$105)-Production!$I$3</f>
        <v>10929</v>
      </c>
      <c r="D122" s="82">
        <f>C122-B122</f>
        <v>0</v>
      </c>
      <c r="E122" s="81" t="str">
        <f t="shared" si="3"/>
        <v/>
      </c>
      <c r="F122" s="81"/>
      <c r="K122" s="3"/>
      <c r="L122" s="2"/>
      <c r="M122" s="2"/>
    </row>
    <row r="123" spans="1:13" x14ac:dyDescent="0.3">
      <c r="A123" s="77">
        <f>A122+1</f>
        <v>43890</v>
      </c>
      <c r="B123" s="18">
        <f>B122</f>
        <v>10929</v>
      </c>
      <c r="C123" s="18">
        <f>C122</f>
        <v>10929</v>
      </c>
      <c r="D123" s="83">
        <f>D122</f>
        <v>0</v>
      </c>
      <c r="E123" s="81" t="str">
        <f t="shared" si="3"/>
        <v/>
      </c>
      <c r="F123" s="81"/>
      <c r="K123" s="3"/>
      <c r="L123" s="2"/>
      <c r="M123" s="2"/>
    </row>
    <row r="124" spans="1:13" x14ac:dyDescent="0.3">
      <c r="A124" s="76">
        <f>A123</f>
        <v>43890</v>
      </c>
      <c r="B124" s="17">
        <f>SUMIF(InputData!$C$2:$C$105,"&lt;="&amp;Production!A124,InputData!$D$2:$D$105)-$I$3</f>
        <v>10929</v>
      </c>
      <c r="C124" s="17">
        <f>SUMIF(InputData!$B$2:$B$105,"&lt;="&amp;Production!A124,InputData!$D$2:$D$105)-Production!$I$3</f>
        <v>10929</v>
      </c>
      <c r="D124" s="82">
        <f>C124-B124</f>
        <v>0</v>
      </c>
      <c r="E124" s="81" t="str">
        <f t="shared" si="3"/>
        <v/>
      </c>
      <c r="F124" s="81"/>
      <c r="K124" s="3"/>
      <c r="L124" s="2"/>
      <c r="M124" s="2"/>
    </row>
    <row r="125" spans="1:13" x14ac:dyDescent="0.3">
      <c r="A125" s="77">
        <f>A124+1</f>
        <v>43891</v>
      </c>
      <c r="B125" s="18">
        <f>B124</f>
        <v>10929</v>
      </c>
      <c r="C125" s="18">
        <f>C124</f>
        <v>10929</v>
      </c>
      <c r="D125" s="83">
        <f>D124</f>
        <v>0</v>
      </c>
      <c r="E125" s="81" t="str">
        <f t="shared" si="3"/>
        <v/>
      </c>
      <c r="F125" s="81"/>
      <c r="K125" s="3"/>
      <c r="L125" s="2"/>
      <c r="M125" s="2"/>
    </row>
    <row r="126" spans="1:13" x14ac:dyDescent="0.3">
      <c r="A126" s="76">
        <f>A125</f>
        <v>43891</v>
      </c>
      <c r="B126" s="17">
        <f>SUMIF(InputData!$C$2:$C$105,"&lt;="&amp;Production!A126,InputData!$D$2:$D$105)-$I$3</f>
        <v>10929</v>
      </c>
      <c r="C126" s="17">
        <f>SUMIF(InputData!$B$2:$B$105,"&lt;="&amp;Production!A126,InputData!$D$2:$D$105)-Production!$I$3</f>
        <v>11739</v>
      </c>
      <c r="D126" s="82">
        <f>C126-B126</f>
        <v>810</v>
      </c>
      <c r="E126" s="81" t="str">
        <f t="shared" si="3"/>
        <v/>
      </c>
      <c r="F126" s="81"/>
      <c r="K126" s="3"/>
      <c r="L126" s="2"/>
      <c r="M126" s="2"/>
    </row>
    <row r="127" spans="1:13" x14ac:dyDescent="0.3">
      <c r="A127" s="77">
        <f>A126+1</f>
        <v>43892</v>
      </c>
      <c r="B127" s="18">
        <f>B126</f>
        <v>10929</v>
      </c>
      <c r="C127" s="18">
        <f>C126</f>
        <v>11739</v>
      </c>
      <c r="D127" s="83">
        <f>D126</f>
        <v>810</v>
      </c>
      <c r="E127" s="81" t="str">
        <f t="shared" si="3"/>
        <v/>
      </c>
      <c r="F127" s="81"/>
      <c r="K127" s="3"/>
      <c r="L127" s="2"/>
      <c r="M127" s="2"/>
    </row>
    <row r="128" spans="1:13" x14ac:dyDescent="0.3">
      <c r="A128" s="76">
        <f>A127</f>
        <v>43892</v>
      </c>
      <c r="B128" s="17">
        <f>SUMIF(InputData!$C$2:$C$105,"&lt;="&amp;Production!A128,InputData!$D$2:$D$105)-$I$3</f>
        <v>10929</v>
      </c>
      <c r="C128" s="17">
        <f>SUMIF(InputData!$B$2:$B$105,"&lt;="&amp;Production!A128,InputData!$D$2:$D$105)-Production!$I$3</f>
        <v>12371</v>
      </c>
      <c r="D128" s="82">
        <f>C128-B128</f>
        <v>1442</v>
      </c>
      <c r="E128" s="81" t="str">
        <f t="shared" si="3"/>
        <v/>
      </c>
      <c r="F128" s="81"/>
      <c r="K128" s="3"/>
      <c r="L128" s="2"/>
      <c r="M128" s="2"/>
    </row>
    <row r="129" spans="1:13" x14ac:dyDescent="0.3">
      <c r="A129" s="77">
        <f>A128+1</f>
        <v>43893</v>
      </c>
      <c r="B129" s="18">
        <f>B128</f>
        <v>10929</v>
      </c>
      <c r="C129" s="18">
        <f>C128</f>
        <v>12371</v>
      </c>
      <c r="D129" s="83">
        <f>D128</f>
        <v>1442</v>
      </c>
      <c r="E129" s="81" t="str">
        <f t="shared" si="3"/>
        <v/>
      </c>
      <c r="F129" s="81"/>
      <c r="K129" s="3"/>
      <c r="L129" s="2"/>
      <c r="M129" s="2"/>
    </row>
    <row r="130" spans="1:13" x14ac:dyDescent="0.3">
      <c r="A130" s="76">
        <f>A129</f>
        <v>43893</v>
      </c>
      <c r="B130" s="17">
        <f>SUMIF(InputData!$C$2:$C$105,"&lt;="&amp;Production!A130,InputData!$D$2:$D$105)-$I$3</f>
        <v>10929</v>
      </c>
      <c r="C130" s="17">
        <f>SUMIF(InputData!$B$2:$B$105,"&lt;="&amp;Production!A130,InputData!$D$2:$D$105)-Production!$I$3</f>
        <v>12371</v>
      </c>
      <c r="D130" s="82">
        <f>C130-B130</f>
        <v>1442</v>
      </c>
      <c r="E130" s="81" t="str">
        <f t="shared" si="3"/>
        <v/>
      </c>
      <c r="F130" s="81"/>
      <c r="K130" s="3"/>
      <c r="L130" s="2"/>
      <c r="M130" s="2"/>
    </row>
    <row r="131" spans="1:13" x14ac:dyDescent="0.3">
      <c r="A131" s="77">
        <f>A130+1</f>
        <v>43894</v>
      </c>
      <c r="B131" s="18">
        <f>B130</f>
        <v>10929</v>
      </c>
      <c r="C131" s="18">
        <f>C130</f>
        <v>12371</v>
      </c>
      <c r="D131" s="83">
        <f>D130</f>
        <v>1442</v>
      </c>
      <c r="E131" s="81" t="str">
        <f t="shared" si="3"/>
        <v/>
      </c>
      <c r="F131" s="81"/>
      <c r="K131" s="3"/>
      <c r="L131" s="2"/>
      <c r="M131" s="2"/>
    </row>
    <row r="132" spans="1:13" x14ac:dyDescent="0.3">
      <c r="A132" s="76">
        <f>A131</f>
        <v>43894</v>
      </c>
      <c r="B132" s="17">
        <f>SUMIF(InputData!$C$2:$C$105,"&lt;="&amp;Production!A132,InputData!$D$2:$D$105)-$I$3</f>
        <v>12371</v>
      </c>
      <c r="C132" s="17">
        <f>SUMIF(InputData!$B$2:$B$105,"&lt;="&amp;Production!A132,InputData!$D$2:$D$105)-Production!$I$3</f>
        <v>12371</v>
      </c>
      <c r="D132" s="82">
        <f>C132-B132</f>
        <v>0</v>
      </c>
      <c r="E132" s="81">
        <f t="shared" ref="E132:E195" si="4">IF(B132-B131=0,"",B132-B131)</f>
        <v>1442</v>
      </c>
      <c r="F132" s="81"/>
      <c r="K132" s="3"/>
      <c r="L132" s="2"/>
      <c r="M132" s="2"/>
    </row>
    <row r="133" spans="1:13" x14ac:dyDescent="0.3">
      <c r="A133" s="77">
        <f>A132+1</f>
        <v>43895</v>
      </c>
      <c r="B133" s="18">
        <f>B132</f>
        <v>12371</v>
      </c>
      <c r="C133" s="18">
        <f>C132</f>
        <v>12371</v>
      </c>
      <c r="D133" s="83">
        <f>D132</f>
        <v>0</v>
      </c>
      <c r="E133" s="81" t="str">
        <f t="shared" si="4"/>
        <v/>
      </c>
      <c r="F133" s="81"/>
      <c r="K133" s="3"/>
      <c r="L133" s="2"/>
      <c r="M133" s="2"/>
    </row>
    <row r="134" spans="1:13" x14ac:dyDescent="0.3">
      <c r="A134" s="76">
        <f>A133</f>
        <v>43895</v>
      </c>
      <c r="B134" s="17">
        <f>SUMIF(InputData!$C$2:$C$105,"&lt;="&amp;Production!A134,InputData!$D$2:$D$105)-$I$3</f>
        <v>12371</v>
      </c>
      <c r="C134" s="17">
        <f>SUMIF(InputData!$B$2:$B$105,"&lt;="&amp;Production!A134,InputData!$D$2:$D$105)-Production!$I$3</f>
        <v>12371</v>
      </c>
      <c r="D134" s="82">
        <f>C134-B134</f>
        <v>0</v>
      </c>
      <c r="E134" s="81" t="str">
        <f t="shared" si="4"/>
        <v/>
      </c>
      <c r="F134" s="81"/>
      <c r="K134" s="3"/>
      <c r="L134" s="2"/>
      <c r="M134" s="2"/>
    </row>
    <row r="135" spans="1:13" x14ac:dyDescent="0.3">
      <c r="A135" s="77">
        <f>A134+1</f>
        <v>43896</v>
      </c>
      <c r="B135" s="18">
        <f>B134</f>
        <v>12371</v>
      </c>
      <c r="C135" s="18">
        <f>C134</f>
        <v>12371</v>
      </c>
      <c r="D135" s="83">
        <f>D134</f>
        <v>0</v>
      </c>
      <c r="E135" s="81" t="str">
        <f t="shared" si="4"/>
        <v/>
      </c>
      <c r="F135" s="81"/>
      <c r="K135" s="3"/>
      <c r="L135" s="2"/>
      <c r="M135" s="2"/>
    </row>
    <row r="136" spans="1:13" x14ac:dyDescent="0.3">
      <c r="A136" s="76">
        <f>A135</f>
        <v>43896</v>
      </c>
      <c r="B136" s="17">
        <f>SUMIF(InputData!$C$2:$C$105,"&lt;="&amp;Production!A136,InputData!$D$2:$D$105)-$I$3</f>
        <v>12371</v>
      </c>
      <c r="C136" s="17">
        <f>SUMIF(InputData!$B$2:$B$105,"&lt;="&amp;Production!A136,InputData!$D$2:$D$105)-Production!$I$3</f>
        <v>12371</v>
      </c>
      <c r="D136" s="82">
        <f>C136-B136</f>
        <v>0</v>
      </c>
      <c r="E136" s="81" t="str">
        <f t="shared" si="4"/>
        <v/>
      </c>
      <c r="F136" s="81"/>
      <c r="K136" s="3"/>
      <c r="L136" s="2"/>
      <c r="M136" s="2"/>
    </row>
    <row r="137" spans="1:13" x14ac:dyDescent="0.3">
      <c r="A137" s="77">
        <f>A136+1</f>
        <v>43897</v>
      </c>
      <c r="B137" s="18">
        <f>B136</f>
        <v>12371</v>
      </c>
      <c r="C137" s="18">
        <f>C136</f>
        <v>12371</v>
      </c>
      <c r="D137" s="83">
        <f>D136</f>
        <v>0</v>
      </c>
      <c r="E137" s="81" t="str">
        <f t="shared" si="4"/>
        <v/>
      </c>
      <c r="F137" s="81"/>
      <c r="K137" s="3"/>
      <c r="L137" s="2"/>
      <c r="M137" s="2"/>
    </row>
    <row r="138" spans="1:13" x14ac:dyDescent="0.3">
      <c r="A138" s="76">
        <f>A137</f>
        <v>43897</v>
      </c>
      <c r="B138" s="17">
        <f>SUMIF(InputData!$C$2:$C$105,"&lt;="&amp;Production!A138,InputData!$D$2:$D$105)-$I$3</f>
        <v>12371</v>
      </c>
      <c r="C138" s="17">
        <f>SUMIF(InputData!$B$2:$B$105,"&lt;="&amp;Production!A138,InputData!$D$2:$D$105)-Production!$I$3</f>
        <v>12371</v>
      </c>
      <c r="D138" s="82">
        <f>C138-B138</f>
        <v>0</v>
      </c>
      <c r="E138" s="81" t="str">
        <f t="shared" si="4"/>
        <v/>
      </c>
      <c r="F138" s="81"/>
      <c r="K138" s="3"/>
      <c r="L138" s="2"/>
      <c r="M138" s="2"/>
    </row>
    <row r="139" spans="1:13" x14ac:dyDescent="0.3">
      <c r="A139" s="77">
        <f>A138+1</f>
        <v>43898</v>
      </c>
      <c r="B139" s="18">
        <f>B138</f>
        <v>12371</v>
      </c>
      <c r="C139" s="18">
        <f>C138</f>
        <v>12371</v>
      </c>
      <c r="D139" s="83">
        <f>D138</f>
        <v>0</v>
      </c>
      <c r="E139" s="81" t="str">
        <f t="shared" si="4"/>
        <v/>
      </c>
      <c r="F139" s="81"/>
      <c r="K139" s="3"/>
      <c r="L139" s="2"/>
      <c r="M139" s="2"/>
    </row>
    <row r="140" spans="1:13" x14ac:dyDescent="0.3">
      <c r="A140" s="76">
        <f>A139</f>
        <v>43898</v>
      </c>
      <c r="B140" s="17">
        <f>SUMIF(InputData!$C$2:$C$105,"&lt;="&amp;Production!A140,InputData!$D$2:$D$105)-$I$3</f>
        <v>12371</v>
      </c>
      <c r="C140" s="17">
        <f>SUMIF(InputData!$B$2:$B$105,"&lt;="&amp;Production!A140,InputData!$D$2:$D$105)-Production!$I$3</f>
        <v>13171</v>
      </c>
      <c r="D140" s="82">
        <f>C140-B140</f>
        <v>800</v>
      </c>
      <c r="E140" s="81" t="str">
        <f t="shared" si="4"/>
        <v/>
      </c>
      <c r="F140" s="81"/>
      <c r="K140" s="3"/>
      <c r="L140" s="2"/>
      <c r="M140" s="2"/>
    </row>
    <row r="141" spans="1:13" x14ac:dyDescent="0.3">
      <c r="A141" s="77">
        <f>A140+1</f>
        <v>43899</v>
      </c>
      <c r="B141" s="18">
        <f>B140</f>
        <v>12371</v>
      </c>
      <c r="C141" s="18">
        <f>C140</f>
        <v>13171</v>
      </c>
      <c r="D141" s="83">
        <f>D140</f>
        <v>800</v>
      </c>
      <c r="E141" s="81" t="str">
        <f t="shared" si="4"/>
        <v/>
      </c>
      <c r="F141" s="81"/>
      <c r="K141" s="3"/>
      <c r="L141" s="2"/>
      <c r="M141" s="2"/>
    </row>
    <row r="142" spans="1:13" x14ac:dyDescent="0.3">
      <c r="A142" s="76">
        <f>A141</f>
        <v>43899</v>
      </c>
      <c r="B142" s="17">
        <f>SUMIF(InputData!$C$2:$C$105,"&lt;="&amp;Production!A142,InputData!$D$2:$D$105)-$I$3</f>
        <v>12371</v>
      </c>
      <c r="C142" s="17">
        <f>SUMIF(InputData!$B$2:$B$105,"&lt;="&amp;Production!A142,InputData!$D$2:$D$105)-Production!$I$3</f>
        <v>13641</v>
      </c>
      <c r="D142" s="82">
        <f>C142-B142</f>
        <v>1270</v>
      </c>
      <c r="E142" s="81" t="str">
        <f t="shared" si="4"/>
        <v/>
      </c>
      <c r="F142" s="81"/>
      <c r="K142" s="3"/>
      <c r="L142" s="2"/>
      <c r="M142" s="2"/>
    </row>
    <row r="143" spans="1:13" x14ac:dyDescent="0.3">
      <c r="A143" s="77">
        <f>A142+1</f>
        <v>43900</v>
      </c>
      <c r="B143" s="18">
        <f>B142</f>
        <v>12371</v>
      </c>
      <c r="C143" s="18">
        <f>C142</f>
        <v>13641</v>
      </c>
      <c r="D143" s="83">
        <f>D142</f>
        <v>1270</v>
      </c>
      <c r="E143" s="81" t="str">
        <f t="shared" si="4"/>
        <v/>
      </c>
      <c r="F143" s="81"/>
      <c r="K143" s="3"/>
      <c r="L143" s="2"/>
      <c r="M143" s="2"/>
    </row>
    <row r="144" spans="1:13" x14ac:dyDescent="0.3">
      <c r="A144" s="76">
        <f>A143</f>
        <v>43900</v>
      </c>
      <c r="B144" s="17">
        <f>SUMIF(InputData!$C$2:$C$105,"&lt;="&amp;Production!A144,InputData!$D$2:$D$105)-$I$3</f>
        <v>12371</v>
      </c>
      <c r="C144" s="17">
        <f>SUMIF(InputData!$B$2:$B$105,"&lt;="&amp;Production!A144,InputData!$D$2:$D$105)-Production!$I$3</f>
        <v>13641</v>
      </c>
      <c r="D144" s="82">
        <f>C144-B144</f>
        <v>1270</v>
      </c>
      <c r="E144" s="81" t="str">
        <f t="shared" si="4"/>
        <v/>
      </c>
      <c r="F144" s="81"/>
      <c r="K144" s="3"/>
      <c r="L144" s="2"/>
      <c r="M144" s="2"/>
    </row>
    <row r="145" spans="1:13" x14ac:dyDescent="0.3">
      <c r="A145" s="77">
        <f>A144+1</f>
        <v>43901</v>
      </c>
      <c r="B145" s="18">
        <f>B144</f>
        <v>12371</v>
      </c>
      <c r="C145" s="18">
        <f>C144</f>
        <v>13641</v>
      </c>
      <c r="D145" s="83">
        <f>D144</f>
        <v>1270</v>
      </c>
      <c r="E145" s="81" t="str">
        <f t="shared" si="4"/>
        <v/>
      </c>
      <c r="F145" s="81"/>
      <c r="K145" s="3"/>
      <c r="L145" s="2"/>
      <c r="M145" s="2"/>
    </row>
    <row r="146" spans="1:13" x14ac:dyDescent="0.3">
      <c r="A146" s="76">
        <f>A145</f>
        <v>43901</v>
      </c>
      <c r="B146" s="17">
        <f>SUMIF(InputData!$C$2:$C$105,"&lt;="&amp;Production!A146,InputData!$D$2:$D$105)-$I$3</f>
        <v>13641</v>
      </c>
      <c r="C146" s="17">
        <f>SUMIF(InputData!$B$2:$B$105,"&lt;="&amp;Production!A146,InputData!$D$2:$D$105)-Production!$I$3</f>
        <v>13641</v>
      </c>
      <c r="D146" s="82">
        <f>C146-B146</f>
        <v>0</v>
      </c>
      <c r="E146" s="81">
        <f t="shared" si="4"/>
        <v>1270</v>
      </c>
      <c r="F146" s="81"/>
      <c r="K146" s="3"/>
      <c r="L146" s="2"/>
      <c r="M146" s="2"/>
    </row>
    <row r="147" spans="1:13" x14ac:dyDescent="0.3">
      <c r="A147" s="77">
        <f>A146+1</f>
        <v>43902</v>
      </c>
      <c r="B147" s="18">
        <f>B146</f>
        <v>13641</v>
      </c>
      <c r="C147" s="18">
        <f>C146</f>
        <v>13641</v>
      </c>
      <c r="D147" s="83">
        <f>D146</f>
        <v>0</v>
      </c>
      <c r="E147" s="81" t="str">
        <f t="shared" si="4"/>
        <v/>
      </c>
      <c r="F147" s="81"/>
      <c r="K147" s="3"/>
      <c r="L147" s="2"/>
      <c r="M147" s="2"/>
    </row>
    <row r="148" spans="1:13" x14ac:dyDescent="0.3">
      <c r="A148" s="76">
        <f>A147</f>
        <v>43902</v>
      </c>
      <c r="B148" s="17">
        <f>SUMIF(InputData!$C$2:$C$105,"&lt;="&amp;Production!A148,InputData!$D$2:$D$105)-$I$3</f>
        <v>13641</v>
      </c>
      <c r="C148" s="17">
        <f>SUMIF(InputData!$B$2:$B$105,"&lt;="&amp;Production!A148,InputData!$D$2:$D$105)-Production!$I$3</f>
        <v>13641</v>
      </c>
      <c r="D148" s="82">
        <f>C148-B148</f>
        <v>0</v>
      </c>
      <c r="E148" s="81" t="str">
        <f t="shared" si="4"/>
        <v/>
      </c>
      <c r="F148" s="81"/>
      <c r="K148" s="3"/>
      <c r="L148" s="2"/>
      <c r="M148" s="2"/>
    </row>
    <row r="149" spans="1:13" x14ac:dyDescent="0.3">
      <c r="A149" s="77">
        <f>A148+1</f>
        <v>43903</v>
      </c>
      <c r="B149" s="18">
        <f>B148</f>
        <v>13641</v>
      </c>
      <c r="C149" s="18">
        <f>C148</f>
        <v>13641</v>
      </c>
      <c r="D149" s="83">
        <f>D148</f>
        <v>0</v>
      </c>
      <c r="E149" s="81" t="str">
        <f t="shared" si="4"/>
        <v/>
      </c>
      <c r="F149" s="81"/>
      <c r="K149" s="3"/>
      <c r="L149" s="2"/>
      <c r="M149" s="2"/>
    </row>
    <row r="150" spans="1:13" x14ac:dyDescent="0.3">
      <c r="A150" s="76">
        <f>A149</f>
        <v>43903</v>
      </c>
      <c r="B150" s="17">
        <f>SUMIF(InputData!$C$2:$C$105,"&lt;="&amp;Production!A150,InputData!$D$2:$D$105)-$I$3</f>
        <v>13641</v>
      </c>
      <c r="C150" s="17">
        <f>SUMIF(InputData!$B$2:$B$105,"&lt;="&amp;Production!A150,InputData!$D$2:$D$105)-Production!$I$3</f>
        <v>13641</v>
      </c>
      <c r="D150" s="82">
        <f>C150-B150</f>
        <v>0</v>
      </c>
      <c r="E150" s="81" t="str">
        <f t="shared" si="4"/>
        <v/>
      </c>
      <c r="F150" s="81"/>
      <c r="K150" s="3"/>
      <c r="L150" s="2"/>
      <c r="M150" s="2"/>
    </row>
    <row r="151" spans="1:13" x14ac:dyDescent="0.3">
      <c r="A151" s="77">
        <f>A150+1</f>
        <v>43904</v>
      </c>
      <c r="B151" s="18">
        <f>B150</f>
        <v>13641</v>
      </c>
      <c r="C151" s="18">
        <f>C150</f>
        <v>13641</v>
      </c>
      <c r="D151" s="83">
        <f>D150</f>
        <v>0</v>
      </c>
      <c r="E151" s="81" t="str">
        <f t="shared" si="4"/>
        <v/>
      </c>
      <c r="F151" s="81"/>
      <c r="K151" s="3"/>
      <c r="L151" s="2"/>
      <c r="M151" s="2"/>
    </row>
    <row r="152" spans="1:13" x14ac:dyDescent="0.3">
      <c r="A152" s="76">
        <f>A151</f>
        <v>43904</v>
      </c>
      <c r="B152" s="17">
        <f>SUMIF(InputData!$C$2:$C$105,"&lt;="&amp;Production!A152,InputData!$D$2:$D$105)-$I$3</f>
        <v>13641</v>
      </c>
      <c r="C152" s="17">
        <f>SUMIF(InputData!$B$2:$B$105,"&lt;="&amp;Production!A152,InputData!$D$2:$D$105)-Production!$I$3</f>
        <v>13641</v>
      </c>
      <c r="D152" s="82">
        <f>C152-B152</f>
        <v>0</v>
      </c>
      <c r="E152" s="81" t="str">
        <f t="shared" si="4"/>
        <v/>
      </c>
      <c r="F152" s="81"/>
      <c r="K152" s="3"/>
      <c r="L152" s="2"/>
      <c r="M152" s="2"/>
    </row>
    <row r="153" spans="1:13" x14ac:dyDescent="0.3">
      <c r="A153" s="77">
        <f>A152+1</f>
        <v>43905</v>
      </c>
      <c r="B153" s="18">
        <f>B152</f>
        <v>13641</v>
      </c>
      <c r="C153" s="18">
        <f>C152</f>
        <v>13641</v>
      </c>
      <c r="D153" s="83">
        <f>D152</f>
        <v>0</v>
      </c>
      <c r="E153" s="81" t="str">
        <f t="shared" si="4"/>
        <v/>
      </c>
      <c r="F153" s="81"/>
      <c r="K153" s="3"/>
      <c r="L153" s="2"/>
      <c r="M153" s="2"/>
    </row>
    <row r="154" spans="1:13" x14ac:dyDescent="0.3">
      <c r="A154" s="76">
        <f>A153</f>
        <v>43905</v>
      </c>
      <c r="B154" s="17">
        <f>SUMIF(InputData!$C$2:$C$105,"&lt;="&amp;Production!A154,InputData!$D$2:$D$105)-$I$3</f>
        <v>13641</v>
      </c>
      <c r="C154" s="17">
        <f>SUMIF(InputData!$B$2:$B$105,"&lt;="&amp;Production!A154,InputData!$D$2:$D$105)-Production!$I$3</f>
        <v>14446</v>
      </c>
      <c r="D154" s="82">
        <f>C154-B154</f>
        <v>805</v>
      </c>
      <c r="E154" s="81" t="str">
        <f t="shared" si="4"/>
        <v/>
      </c>
      <c r="F154" s="81"/>
      <c r="K154" s="3"/>
      <c r="L154" s="2"/>
      <c r="M154" s="2"/>
    </row>
    <row r="155" spans="1:13" x14ac:dyDescent="0.3">
      <c r="A155" s="77">
        <f>A154+1</f>
        <v>43906</v>
      </c>
      <c r="B155" s="18">
        <f>B154</f>
        <v>13641</v>
      </c>
      <c r="C155" s="18">
        <f>C154</f>
        <v>14446</v>
      </c>
      <c r="D155" s="83">
        <f>D154</f>
        <v>805</v>
      </c>
      <c r="E155" s="81" t="str">
        <f t="shared" si="4"/>
        <v/>
      </c>
      <c r="F155" s="81"/>
      <c r="K155" s="3"/>
      <c r="L155" s="2"/>
      <c r="M155" s="2"/>
    </row>
    <row r="156" spans="1:13" x14ac:dyDescent="0.3">
      <c r="A156" s="76">
        <f>A155</f>
        <v>43906</v>
      </c>
      <c r="B156" s="17">
        <f>SUMIF(InputData!$C$2:$C$105,"&lt;="&amp;Production!A156,InputData!$D$2:$D$105)-$I$3</f>
        <v>13641</v>
      </c>
      <c r="C156" s="17">
        <f>SUMIF(InputData!$B$2:$B$105,"&lt;="&amp;Production!A156,InputData!$D$2:$D$105)-Production!$I$3</f>
        <v>15144</v>
      </c>
      <c r="D156" s="82">
        <f>C156-B156</f>
        <v>1503</v>
      </c>
      <c r="E156" s="81" t="str">
        <f t="shared" si="4"/>
        <v/>
      </c>
      <c r="F156" s="81"/>
      <c r="K156" s="3"/>
      <c r="L156" s="2"/>
      <c r="M156" s="2"/>
    </row>
    <row r="157" spans="1:13" x14ac:dyDescent="0.3">
      <c r="A157" s="77">
        <f>A156+1</f>
        <v>43907</v>
      </c>
      <c r="B157" s="18">
        <f>B156</f>
        <v>13641</v>
      </c>
      <c r="C157" s="18">
        <f>C156</f>
        <v>15144</v>
      </c>
      <c r="D157" s="83">
        <f>D156</f>
        <v>1503</v>
      </c>
      <c r="E157" s="81" t="str">
        <f t="shared" si="4"/>
        <v/>
      </c>
      <c r="F157" s="81"/>
      <c r="K157" s="3"/>
      <c r="L157" s="2"/>
      <c r="M157" s="2"/>
    </row>
    <row r="158" spans="1:13" x14ac:dyDescent="0.3">
      <c r="A158" s="76">
        <f>A157</f>
        <v>43907</v>
      </c>
      <c r="B158" s="17">
        <f>SUMIF(InputData!$C$2:$C$105,"&lt;="&amp;Production!A158,InputData!$D$2:$D$105)-$I$3</f>
        <v>13641</v>
      </c>
      <c r="C158" s="17">
        <f>SUMIF(InputData!$B$2:$B$105,"&lt;="&amp;Production!A158,InputData!$D$2:$D$105)-Production!$I$3</f>
        <v>15144</v>
      </c>
      <c r="D158" s="82">
        <f>C158-B158</f>
        <v>1503</v>
      </c>
      <c r="E158" s="81" t="str">
        <f t="shared" si="4"/>
        <v/>
      </c>
      <c r="F158" s="81"/>
      <c r="K158" s="3"/>
      <c r="L158" s="2"/>
      <c r="M158" s="2"/>
    </row>
    <row r="159" spans="1:13" x14ac:dyDescent="0.3">
      <c r="A159" s="77">
        <f>A158+1</f>
        <v>43908</v>
      </c>
      <c r="B159" s="18">
        <f>B158</f>
        <v>13641</v>
      </c>
      <c r="C159" s="18">
        <f>C158</f>
        <v>15144</v>
      </c>
      <c r="D159" s="83">
        <f>D158</f>
        <v>1503</v>
      </c>
      <c r="E159" s="81" t="str">
        <f t="shared" si="4"/>
        <v/>
      </c>
      <c r="F159" s="81"/>
      <c r="K159" s="3"/>
      <c r="L159" s="2"/>
      <c r="M159" s="2"/>
    </row>
    <row r="160" spans="1:13" x14ac:dyDescent="0.3">
      <c r="A160" s="76">
        <f>A159</f>
        <v>43908</v>
      </c>
      <c r="B160" s="17">
        <f>SUMIF(InputData!$C$2:$C$105,"&lt;="&amp;Production!A160,InputData!$D$2:$D$105)-$I$3</f>
        <v>15144</v>
      </c>
      <c r="C160" s="17">
        <f>SUMIF(InputData!$B$2:$B$105,"&lt;="&amp;Production!A160,InputData!$D$2:$D$105)-Production!$I$3</f>
        <v>15144</v>
      </c>
      <c r="D160" s="82">
        <f>C160-B160</f>
        <v>0</v>
      </c>
      <c r="E160" s="81">
        <f t="shared" si="4"/>
        <v>1503</v>
      </c>
      <c r="F160" s="81"/>
      <c r="K160" s="3"/>
      <c r="L160" s="2"/>
      <c r="M160" s="2"/>
    </row>
    <row r="161" spans="1:13" x14ac:dyDescent="0.3">
      <c r="A161" s="77">
        <f>A160+1</f>
        <v>43909</v>
      </c>
      <c r="B161" s="18">
        <f>B160</f>
        <v>15144</v>
      </c>
      <c r="C161" s="18">
        <f>C160</f>
        <v>15144</v>
      </c>
      <c r="D161" s="83">
        <f>D160</f>
        <v>0</v>
      </c>
      <c r="E161" s="81" t="str">
        <f t="shared" si="4"/>
        <v/>
      </c>
      <c r="F161" s="81"/>
      <c r="K161" s="3"/>
      <c r="L161" s="2"/>
      <c r="M161" s="2"/>
    </row>
    <row r="162" spans="1:13" x14ac:dyDescent="0.3">
      <c r="A162" s="76">
        <f>A161</f>
        <v>43909</v>
      </c>
      <c r="B162" s="17">
        <f>SUMIF(InputData!$C$2:$C$105,"&lt;="&amp;Production!A162,InputData!$D$2:$D$105)-$I$3</f>
        <v>15144</v>
      </c>
      <c r="C162" s="17">
        <f>SUMIF(InputData!$B$2:$B$105,"&lt;="&amp;Production!A162,InputData!$D$2:$D$105)-Production!$I$3</f>
        <v>15144</v>
      </c>
      <c r="D162" s="82">
        <f>C162-B162</f>
        <v>0</v>
      </c>
      <c r="E162" s="81" t="str">
        <f t="shared" si="4"/>
        <v/>
      </c>
      <c r="F162" s="81"/>
      <c r="K162" s="3"/>
      <c r="L162" s="2"/>
      <c r="M162" s="2"/>
    </row>
    <row r="163" spans="1:13" x14ac:dyDescent="0.3">
      <c r="A163" s="77">
        <f>A162+1</f>
        <v>43910</v>
      </c>
      <c r="B163" s="18">
        <f>B162</f>
        <v>15144</v>
      </c>
      <c r="C163" s="18">
        <f>C162</f>
        <v>15144</v>
      </c>
      <c r="D163" s="83">
        <f>D162</f>
        <v>0</v>
      </c>
      <c r="E163" s="81" t="str">
        <f t="shared" si="4"/>
        <v/>
      </c>
      <c r="F163" s="81"/>
      <c r="K163" s="3"/>
      <c r="L163" s="2"/>
      <c r="M163" s="2"/>
    </row>
    <row r="164" spans="1:13" x14ac:dyDescent="0.3">
      <c r="A164" s="76">
        <f>A163</f>
        <v>43910</v>
      </c>
      <c r="B164" s="17">
        <f>SUMIF(InputData!$C$2:$C$105,"&lt;="&amp;Production!A164,InputData!$D$2:$D$105)-$I$3</f>
        <v>15144</v>
      </c>
      <c r="C164" s="17">
        <f>SUMIF(InputData!$B$2:$B$105,"&lt;="&amp;Production!A164,InputData!$D$2:$D$105)-Production!$I$3</f>
        <v>15144</v>
      </c>
      <c r="D164" s="82">
        <f>C164-B164</f>
        <v>0</v>
      </c>
      <c r="E164" s="81" t="str">
        <f t="shared" si="4"/>
        <v/>
      </c>
      <c r="F164" s="81"/>
      <c r="K164" s="3"/>
      <c r="L164" s="2"/>
      <c r="M164" s="2"/>
    </row>
    <row r="165" spans="1:13" x14ac:dyDescent="0.3">
      <c r="A165" s="77">
        <f>A164+1</f>
        <v>43911</v>
      </c>
      <c r="B165" s="18">
        <f>B164</f>
        <v>15144</v>
      </c>
      <c r="C165" s="18">
        <f>C164</f>
        <v>15144</v>
      </c>
      <c r="D165" s="83">
        <f>D164</f>
        <v>0</v>
      </c>
      <c r="E165" s="81" t="str">
        <f t="shared" si="4"/>
        <v/>
      </c>
      <c r="F165" s="81"/>
      <c r="K165" s="3"/>
      <c r="L165" s="2"/>
      <c r="M165" s="2"/>
    </row>
    <row r="166" spans="1:13" x14ac:dyDescent="0.3">
      <c r="A166" s="76">
        <f>A165</f>
        <v>43911</v>
      </c>
      <c r="B166" s="17">
        <f>SUMIF(InputData!$C$2:$C$105,"&lt;="&amp;Production!A166,InputData!$D$2:$D$105)-$I$3</f>
        <v>15144</v>
      </c>
      <c r="C166" s="17">
        <f>SUMIF(InputData!$B$2:$B$105,"&lt;="&amp;Production!A166,InputData!$D$2:$D$105)-Production!$I$3</f>
        <v>15144</v>
      </c>
      <c r="D166" s="82">
        <f>C166-B166</f>
        <v>0</v>
      </c>
      <c r="E166" s="81" t="str">
        <f t="shared" si="4"/>
        <v/>
      </c>
      <c r="F166" s="81"/>
      <c r="K166" s="3"/>
      <c r="L166" s="2"/>
      <c r="M166" s="2"/>
    </row>
    <row r="167" spans="1:13" x14ac:dyDescent="0.3">
      <c r="A167" s="77">
        <f>A166+1</f>
        <v>43912</v>
      </c>
      <c r="B167" s="18">
        <f>B166</f>
        <v>15144</v>
      </c>
      <c r="C167" s="18">
        <f>C166</f>
        <v>15144</v>
      </c>
      <c r="D167" s="83">
        <f>D166</f>
        <v>0</v>
      </c>
      <c r="E167" s="81" t="str">
        <f t="shared" si="4"/>
        <v/>
      </c>
      <c r="F167" s="81"/>
      <c r="K167" s="3"/>
      <c r="L167" s="2"/>
      <c r="M167" s="2"/>
    </row>
    <row r="168" spans="1:13" x14ac:dyDescent="0.3">
      <c r="A168" s="76">
        <f>A167</f>
        <v>43912</v>
      </c>
      <c r="B168" s="17">
        <f>SUMIF(InputData!$C$2:$C$105,"&lt;="&amp;Production!A168,InputData!$D$2:$D$105)-$I$3</f>
        <v>15144</v>
      </c>
      <c r="C168" s="17">
        <f>SUMIF(InputData!$B$2:$B$105,"&lt;="&amp;Production!A168,InputData!$D$2:$D$105)-Production!$I$3</f>
        <v>15974</v>
      </c>
      <c r="D168" s="82">
        <f>C168-B168</f>
        <v>830</v>
      </c>
      <c r="E168" s="81" t="str">
        <f t="shared" si="4"/>
        <v/>
      </c>
      <c r="F168" s="81"/>
      <c r="K168" s="3"/>
      <c r="L168" s="2"/>
      <c r="M168" s="2"/>
    </row>
    <row r="169" spans="1:13" x14ac:dyDescent="0.3">
      <c r="A169" s="77">
        <f>A168+1</f>
        <v>43913</v>
      </c>
      <c r="B169" s="18">
        <f>B168</f>
        <v>15144</v>
      </c>
      <c r="C169" s="18">
        <f>C168</f>
        <v>15974</v>
      </c>
      <c r="D169" s="83">
        <f>D168</f>
        <v>830</v>
      </c>
      <c r="E169" s="81" t="str">
        <f t="shared" si="4"/>
        <v/>
      </c>
      <c r="F169" s="81"/>
      <c r="K169" s="3"/>
      <c r="L169" s="2"/>
      <c r="M169" s="2"/>
    </row>
    <row r="170" spans="1:13" x14ac:dyDescent="0.3">
      <c r="A170" s="76">
        <f>A169</f>
        <v>43913</v>
      </c>
      <c r="B170" s="17">
        <f>SUMIF(InputData!$C$2:$C$105,"&lt;="&amp;Production!A170,InputData!$D$2:$D$105)-$I$3</f>
        <v>15144</v>
      </c>
      <c r="C170" s="17">
        <f>SUMIF(InputData!$B$2:$B$105,"&lt;="&amp;Production!A170,InputData!$D$2:$D$105)-Production!$I$3</f>
        <v>16654</v>
      </c>
      <c r="D170" s="82">
        <f>C170-B170</f>
        <v>1510</v>
      </c>
      <c r="E170" s="81" t="str">
        <f t="shared" si="4"/>
        <v/>
      </c>
      <c r="F170" s="81"/>
      <c r="K170" s="3"/>
      <c r="L170" s="2"/>
      <c r="M170" s="2"/>
    </row>
    <row r="171" spans="1:13" x14ac:dyDescent="0.3">
      <c r="A171" s="77">
        <f>A170+1</f>
        <v>43914</v>
      </c>
      <c r="B171" s="18">
        <f>B170</f>
        <v>15144</v>
      </c>
      <c r="C171" s="18">
        <f>C170</f>
        <v>16654</v>
      </c>
      <c r="D171" s="83">
        <f>D170</f>
        <v>1510</v>
      </c>
      <c r="E171" s="81" t="str">
        <f t="shared" si="4"/>
        <v/>
      </c>
      <c r="F171" s="81"/>
      <c r="K171" s="3"/>
      <c r="L171" s="2"/>
      <c r="M171" s="2"/>
    </row>
    <row r="172" spans="1:13" x14ac:dyDescent="0.3">
      <c r="A172" s="76">
        <f>A171</f>
        <v>43914</v>
      </c>
      <c r="B172" s="17">
        <f>SUMIF(InputData!$C$2:$C$105,"&lt;="&amp;Production!A172,InputData!$D$2:$D$105)-$I$3</f>
        <v>15144</v>
      </c>
      <c r="C172" s="17">
        <f>SUMIF(InputData!$B$2:$B$105,"&lt;="&amp;Production!A172,InputData!$D$2:$D$105)-Production!$I$3</f>
        <v>16654</v>
      </c>
      <c r="D172" s="82">
        <f>C172-B172</f>
        <v>1510</v>
      </c>
      <c r="E172" s="81" t="str">
        <f t="shared" si="4"/>
        <v/>
      </c>
      <c r="F172" s="81"/>
      <c r="K172" s="3"/>
      <c r="L172" s="2"/>
      <c r="M172" s="2"/>
    </row>
    <row r="173" spans="1:13" x14ac:dyDescent="0.3">
      <c r="A173" s="77">
        <f>A172+1</f>
        <v>43915</v>
      </c>
      <c r="B173" s="18">
        <f>B172</f>
        <v>15144</v>
      </c>
      <c r="C173" s="18">
        <f>C172</f>
        <v>16654</v>
      </c>
      <c r="D173" s="83">
        <f>D172</f>
        <v>1510</v>
      </c>
      <c r="E173" s="81" t="str">
        <f t="shared" si="4"/>
        <v/>
      </c>
      <c r="F173" s="81"/>
      <c r="K173" s="3"/>
      <c r="L173" s="2"/>
      <c r="M173" s="2"/>
    </row>
    <row r="174" spans="1:13" x14ac:dyDescent="0.3">
      <c r="A174" s="76">
        <f>A173</f>
        <v>43915</v>
      </c>
      <c r="B174" s="17">
        <f>SUMIF(InputData!$C$2:$C$105,"&lt;="&amp;Production!A174,InputData!$D$2:$D$105)-$I$3</f>
        <v>16654</v>
      </c>
      <c r="C174" s="17">
        <f>SUMIF(InputData!$B$2:$B$105,"&lt;="&amp;Production!A174,InputData!$D$2:$D$105)-Production!$I$3</f>
        <v>16654</v>
      </c>
      <c r="D174" s="82">
        <f>C174-B174</f>
        <v>0</v>
      </c>
      <c r="E174" s="81">
        <f t="shared" si="4"/>
        <v>1510</v>
      </c>
      <c r="F174" s="81"/>
      <c r="K174" s="3"/>
      <c r="L174" s="2"/>
      <c r="M174" s="2"/>
    </row>
    <row r="175" spans="1:13" x14ac:dyDescent="0.3">
      <c r="A175" s="77">
        <f>A174+1</f>
        <v>43916</v>
      </c>
      <c r="B175" s="18">
        <f>B174</f>
        <v>16654</v>
      </c>
      <c r="C175" s="18">
        <f>C174</f>
        <v>16654</v>
      </c>
      <c r="D175" s="83">
        <f>D174</f>
        <v>0</v>
      </c>
      <c r="E175" s="81" t="str">
        <f t="shared" si="4"/>
        <v/>
      </c>
      <c r="F175" s="81"/>
      <c r="K175" s="3"/>
      <c r="L175" s="2"/>
      <c r="M175" s="2"/>
    </row>
    <row r="176" spans="1:13" x14ac:dyDescent="0.3">
      <c r="A176" s="76">
        <f>A175</f>
        <v>43916</v>
      </c>
      <c r="B176" s="17">
        <f>SUMIF(InputData!$C$2:$C$105,"&lt;="&amp;Production!A176,InputData!$D$2:$D$105)-$I$3</f>
        <v>16654</v>
      </c>
      <c r="C176" s="17">
        <f>SUMIF(InputData!$B$2:$B$105,"&lt;="&amp;Production!A176,InputData!$D$2:$D$105)-Production!$I$3</f>
        <v>16654</v>
      </c>
      <c r="D176" s="82">
        <f>C176-B176</f>
        <v>0</v>
      </c>
      <c r="E176" s="81" t="str">
        <f t="shared" si="4"/>
        <v/>
      </c>
      <c r="F176" s="81"/>
      <c r="K176" s="3"/>
      <c r="L176" s="2"/>
      <c r="M176" s="2"/>
    </row>
    <row r="177" spans="1:13" x14ac:dyDescent="0.3">
      <c r="A177" s="77">
        <f>A176+1</f>
        <v>43917</v>
      </c>
      <c r="B177" s="18">
        <f>B176</f>
        <v>16654</v>
      </c>
      <c r="C177" s="18">
        <f>C176</f>
        <v>16654</v>
      </c>
      <c r="D177" s="83">
        <f>D176</f>
        <v>0</v>
      </c>
      <c r="E177" s="81" t="str">
        <f t="shared" si="4"/>
        <v/>
      </c>
      <c r="F177" s="81"/>
      <c r="K177" s="3"/>
      <c r="L177" s="2"/>
      <c r="M177" s="2"/>
    </row>
    <row r="178" spans="1:13" x14ac:dyDescent="0.3">
      <c r="A178" s="76">
        <f>A177</f>
        <v>43917</v>
      </c>
      <c r="B178" s="17">
        <f>SUMIF(InputData!$C$2:$C$105,"&lt;="&amp;Production!A178,InputData!$D$2:$D$105)-$I$3</f>
        <v>16654</v>
      </c>
      <c r="C178" s="17">
        <f>SUMIF(InputData!$B$2:$B$105,"&lt;="&amp;Production!A178,InputData!$D$2:$D$105)-Production!$I$3</f>
        <v>16654</v>
      </c>
      <c r="D178" s="82">
        <f>C178-B178</f>
        <v>0</v>
      </c>
      <c r="E178" s="81" t="str">
        <f t="shared" si="4"/>
        <v/>
      </c>
      <c r="F178" s="81"/>
      <c r="K178" s="3"/>
      <c r="L178" s="2"/>
      <c r="M178" s="2"/>
    </row>
    <row r="179" spans="1:13" x14ac:dyDescent="0.3">
      <c r="A179" s="77">
        <f>A178+1</f>
        <v>43918</v>
      </c>
      <c r="B179" s="18">
        <f>B178</f>
        <v>16654</v>
      </c>
      <c r="C179" s="18">
        <f>C178</f>
        <v>16654</v>
      </c>
      <c r="D179" s="83">
        <f>D178</f>
        <v>0</v>
      </c>
      <c r="E179" s="81" t="str">
        <f t="shared" si="4"/>
        <v/>
      </c>
      <c r="F179" s="81"/>
      <c r="K179" s="3"/>
      <c r="L179" s="2"/>
      <c r="M179" s="2"/>
    </row>
    <row r="180" spans="1:13" x14ac:dyDescent="0.3">
      <c r="A180" s="76">
        <f>A179</f>
        <v>43918</v>
      </c>
      <c r="B180" s="17">
        <f>SUMIF(InputData!$C$2:$C$105,"&lt;="&amp;Production!A180,InputData!$D$2:$D$105)-$I$3</f>
        <v>16654</v>
      </c>
      <c r="C180" s="17">
        <f>SUMIF(InputData!$B$2:$B$105,"&lt;="&amp;Production!A180,InputData!$D$2:$D$105)-Production!$I$3</f>
        <v>16654</v>
      </c>
      <c r="D180" s="82">
        <f>C180-B180</f>
        <v>0</v>
      </c>
      <c r="E180" s="81" t="str">
        <f t="shared" si="4"/>
        <v/>
      </c>
      <c r="F180" s="81"/>
      <c r="K180" s="3"/>
      <c r="L180" s="2"/>
      <c r="M180" s="2"/>
    </row>
    <row r="181" spans="1:13" x14ac:dyDescent="0.3">
      <c r="A181" s="77">
        <f>A180+1</f>
        <v>43919</v>
      </c>
      <c r="B181" s="18">
        <f>B180</f>
        <v>16654</v>
      </c>
      <c r="C181" s="18">
        <f>C180</f>
        <v>16654</v>
      </c>
      <c r="D181" s="83">
        <f>D180</f>
        <v>0</v>
      </c>
      <c r="E181" s="81" t="str">
        <f t="shared" si="4"/>
        <v/>
      </c>
      <c r="F181" s="81"/>
      <c r="K181" s="3"/>
      <c r="L181" s="2"/>
      <c r="M181" s="2"/>
    </row>
    <row r="182" spans="1:13" x14ac:dyDescent="0.3">
      <c r="A182" s="76">
        <f>A181</f>
        <v>43919</v>
      </c>
      <c r="B182" s="17">
        <f>SUMIF(InputData!$C$2:$C$105,"&lt;="&amp;Production!A182,InputData!$D$2:$D$105)-$I$3</f>
        <v>16654</v>
      </c>
      <c r="C182" s="17">
        <f>SUMIF(InputData!$B$2:$B$105,"&lt;="&amp;Production!A182,InputData!$D$2:$D$105)-Production!$I$3</f>
        <v>17479</v>
      </c>
      <c r="D182" s="82">
        <f>C182-B182</f>
        <v>825</v>
      </c>
      <c r="E182" s="81" t="str">
        <f t="shared" si="4"/>
        <v/>
      </c>
      <c r="F182" s="81"/>
      <c r="K182" s="3"/>
      <c r="L182" s="2"/>
      <c r="M182" s="2"/>
    </row>
    <row r="183" spans="1:13" x14ac:dyDescent="0.3">
      <c r="A183" s="77">
        <f>A182+1</f>
        <v>43920</v>
      </c>
      <c r="B183" s="18">
        <f>B182</f>
        <v>16654</v>
      </c>
      <c r="C183" s="18">
        <f>C182</f>
        <v>17479</v>
      </c>
      <c r="D183" s="83">
        <f>D182</f>
        <v>825</v>
      </c>
      <c r="E183" s="81" t="str">
        <f t="shared" si="4"/>
        <v/>
      </c>
      <c r="F183" s="81"/>
      <c r="K183" s="3"/>
      <c r="L183" s="2"/>
      <c r="M183" s="2"/>
    </row>
    <row r="184" spans="1:13" x14ac:dyDescent="0.3">
      <c r="A184" s="76">
        <f>A183</f>
        <v>43920</v>
      </c>
      <c r="B184" s="17">
        <f>SUMIF(InputData!$C$2:$C$105,"&lt;="&amp;Production!A184,InputData!$D$2:$D$105)-$I$3</f>
        <v>16654</v>
      </c>
      <c r="C184" s="17">
        <f>SUMIF(InputData!$B$2:$B$105,"&lt;="&amp;Production!A184,InputData!$D$2:$D$105)-Production!$I$3</f>
        <v>18053</v>
      </c>
      <c r="D184" s="82">
        <f>C184-B184</f>
        <v>1399</v>
      </c>
      <c r="E184" s="81" t="str">
        <f t="shared" si="4"/>
        <v/>
      </c>
      <c r="F184" s="81"/>
      <c r="K184" s="3"/>
      <c r="L184" s="2"/>
      <c r="M184" s="2"/>
    </row>
    <row r="185" spans="1:13" x14ac:dyDescent="0.3">
      <c r="A185" s="77">
        <f>A184+1</f>
        <v>43921</v>
      </c>
      <c r="B185" s="18">
        <f>B184</f>
        <v>16654</v>
      </c>
      <c r="C185" s="18">
        <f>C184</f>
        <v>18053</v>
      </c>
      <c r="D185" s="83">
        <f>D184</f>
        <v>1399</v>
      </c>
      <c r="E185" s="81" t="str">
        <f t="shared" si="4"/>
        <v/>
      </c>
      <c r="F185" s="81"/>
      <c r="K185" s="3"/>
      <c r="L185" s="2"/>
      <c r="M185" s="2"/>
    </row>
    <row r="186" spans="1:13" x14ac:dyDescent="0.3">
      <c r="A186" s="76">
        <f>A185</f>
        <v>43921</v>
      </c>
      <c r="B186" s="17">
        <f>SUMIF(InputData!$C$2:$C$105,"&lt;="&amp;Production!A186,InputData!$D$2:$D$105)-$I$3</f>
        <v>16654</v>
      </c>
      <c r="C186" s="17">
        <f>SUMIF(InputData!$B$2:$B$105,"&lt;="&amp;Production!A186,InputData!$D$2:$D$105)-Production!$I$3</f>
        <v>18053</v>
      </c>
      <c r="D186" s="82">
        <f>C186-B186</f>
        <v>1399</v>
      </c>
      <c r="E186" s="81" t="str">
        <f t="shared" si="4"/>
        <v/>
      </c>
      <c r="F186" s="81"/>
      <c r="K186" s="3"/>
      <c r="L186" s="2"/>
      <c r="M186" s="2"/>
    </row>
    <row r="187" spans="1:13" x14ac:dyDescent="0.3">
      <c r="A187" s="77">
        <f>A186+1</f>
        <v>43922</v>
      </c>
      <c r="B187" s="18">
        <f>B186</f>
        <v>16654</v>
      </c>
      <c r="C187" s="18">
        <f>C186</f>
        <v>18053</v>
      </c>
      <c r="D187" s="83">
        <f>D186</f>
        <v>1399</v>
      </c>
      <c r="E187" s="81" t="str">
        <f t="shared" si="4"/>
        <v/>
      </c>
      <c r="F187" s="81"/>
      <c r="K187" s="3"/>
      <c r="L187" s="2"/>
      <c r="M187" s="2"/>
    </row>
    <row r="188" spans="1:13" x14ac:dyDescent="0.3">
      <c r="A188" s="76">
        <f>A187</f>
        <v>43922</v>
      </c>
      <c r="B188" s="17">
        <f>SUMIF(InputData!$C$2:$C$105,"&lt;="&amp;Production!A188,InputData!$D$2:$D$105)-$I$3</f>
        <v>18053</v>
      </c>
      <c r="C188" s="17">
        <f>SUMIF(InputData!$B$2:$B$105,"&lt;="&amp;Production!A188,InputData!$D$2:$D$105)-Production!$I$3</f>
        <v>18053</v>
      </c>
      <c r="D188" s="82">
        <f>C188-B188</f>
        <v>0</v>
      </c>
      <c r="E188" s="81">
        <f t="shared" si="4"/>
        <v>1399</v>
      </c>
      <c r="F188" s="81"/>
      <c r="K188" s="3"/>
      <c r="L188" s="2"/>
      <c r="M188" s="2"/>
    </row>
    <row r="189" spans="1:13" x14ac:dyDescent="0.3">
      <c r="A189" s="77">
        <f>A188+1</f>
        <v>43923</v>
      </c>
      <c r="B189" s="18">
        <f>B188</f>
        <v>18053</v>
      </c>
      <c r="C189" s="18">
        <f>C188</f>
        <v>18053</v>
      </c>
      <c r="D189" s="83">
        <f>D188</f>
        <v>0</v>
      </c>
      <c r="E189" s="81" t="str">
        <f t="shared" si="4"/>
        <v/>
      </c>
      <c r="F189" s="81"/>
      <c r="K189" s="3"/>
      <c r="L189" s="2"/>
      <c r="M189" s="2"/>
    </row>
    <row r="190" spans="1:13" x14ac:dyDescent="0.3">
      <c r="A190" s="76">
        <f>A189</f>
        <v>43923</v>
      </c>
      <c r="B190" s="17">
        <f>SUMIF(InputData!$C$2:$C$105,"&lt;="&amp;Production!A190,InputData!$D$2:$D$105)-$I$3</f>
        <v>18053</v>
      </c>
      <c r="C190" s="17">
        <f>SUMIF(InputData!$B$2:$B$105,"&lt;="&amp;Production!A190,InputData!$D$2:$D$105)-Production!$I$3</f>
        <v>18053</v>
      </c>
      <c r="D190" s="82">
        <f>C190-B190</f>
        <v>0</v>
      </c>
      <c r="E190" s="81" t="str">
        <f t="shared" si="4"/>
        <v/>
      </c>
      <c r="F190" s="81"/>
      <c r="K190" s="3"/>
      <c r="L190" s="2"/>
      <c r="M190" s="2"/>
    </row>
    <row r="191" spans="1:13" x14ac:dyDescent="0.3">
      <c r="A191" s="77">
        <f>A190+1</f>
        <v>43924</v>
      </c>
      <c r="B191" s="18">
        <f>B190</f>
        <v>18053</v>
      </c>
      <c r="C191" s="18">
        <f>C190</f>
        <v>18053</v>
      </c>
      <c r="D191" s="83">
        <f>D190</f>
        <v>0</v>
      </c>
      <c r="E191" s="81" t="str">
        <f t="shared" si="4"/>
        <v/>
      </c>
      <c r="F191" s="81"/>
      <c r="K191" s="3"/>
      <c r="L191" s="2"/>
      <c r="M191" s="2"/>
    </row>
    <row r="192" spans="1:13" x14ac:dyDescent="0.3">
      <c r="A192" s="76">
        <f>A191</f>
        <v>43924</v>
      </c>
      <c r="B192" s="17">
        <f>SUMIF(InputData!$C$2:$C$105,"&lt;="&amp;Production!A192,InputData!$D$2:$D$105)-$I$3</f>
        <v>18053</v>
      </c>
      <c r="C192" s="17">
        <f>SUMIF(InputData!$B$2:$B$105,"&lt;="&amp;Production!A192,InputData!$D$2:$D$105)-Production!$I$3</f>
        <v>18053</v>
      </c>
      <c r="D192" s="82">
        <f>C192-B192</f>
        <v>0</v>
      </c>
      <c r="E192" s="81" t="str">
        <f t="shared" si="4"/>
        <v/>
      </c>
      <c r="F192" s="81"/>
      <c r="K192" s="3"/>
      <c r="L192" s="2"/>
      <c r="M192" s="2"/>
    </row>
    <row r="193" spans="1:13" x14ac:dyDescent="0.3">
      <c r="A193" s="77">
        <f>A192+1</f>
        <v>43925</v>
      </c>
      <c r="B193" s="18">
        <f>B192</f>
        <v>18053</v>
      </c>
      <c r="C193" s="18">
        <f>C192</f>
        <v>18053</v>
      </c>
      <c r="D193" s="83">
        <f>D192</f>
        <v>0</v>
      </c>
      <c r="E193" s="81" t="str">
        <f t="shared" si="4"/>
        <v/>
      </c>
      <c r="F193" s="81"/>
      <c r="K193" s="3"/>
      <c r="L193" s="2"/>
      <c r="M193" s="2"/>
    </row>
    <row r="194" spans="1:13" x14ac:dyDescent="0.3">
      <c r="A194" s="76">
        <f>A193</f>
        <v>43925</v>
      </c>
      <c r="B194" s="17">
        <f>SUMIF(InputData!$C$2:$C$105,"&lt;="&amp;Production!A194,InputData!$D$2:$D$105)-$I$3</f>
        <v>18053</v>
      </c>
      <c r="C194" s="17">
        <f>SUMIF(InputData!$B$2:$B$105,"&lt;="&amp;Production!A194,InputData!$D$2:$D$105)-Production!$I$3</f>
        <v>18053</v>
      </c>
      <c r="D194" s="82">
        <f>C194-B194</f>
        <v>0</v>
      </c>
      <c r="E194" s="81" t="str">
        <f t="shared" si="4"/>
        <v/>
      </c>
      <c r="F194" s="81"/>
      <c r="K194" s="3"/>
      <c r="L194" s="2"/>
      <c r="M194" s="2"/>
    </row>
    <row r="195" spans="1:13" x14ac:dyDescent="0.3">
      <c r="A195" s="77">
        <f>A194+1</f>
        <v>43926</v>
      </c>
      <c r="B195" s="18">
        <f>B194</f>
        <v>18053</v>
      </c>
      <c r="C195" s="18">
        <f>C194</f>
        <v>18053</v>
      </c>
      <c r="D195" s="83">
        <f>D194</f>
        <v>0</v>
      </c>
      <c r="E195" s="81" t="str">
        <f t="shared" si="4"/>
        <v/>
      </c>
      <c r="F195" s="81"/>
      <c r="K195" s="3"/>
      <c r="L195" s="2"/>
      <c r="M195" s="2"/>
    </row>
    <row r="196" spans="1:13" x14ac:dyDescent="0.3">
      <c r="A196" s="76">
        <f>A195</f>
        <v>43926</v>
      </c>
      <c r="B196" s="17">
        <f>SUMIF(InputData!$C$2:$C$105,"&lt;="&amp;Production!A196,InputData!$D$2:$D$105)-$I$3</f>
        <v>18053</v>
      </c>
      <c r="C196" s="17">
        <f>SUMIF(InputData!$B$2:$B$105,"&lt;="&amp;Production!A196,InputData!$D$2:$D$105)-Production!$I$3</f>
        <v>19698</v>
      </c>
      <c r="D196" s="82">
        <f>C196-B196</f>
        <v>1645</v>
      </c>
      <c r="E196" s="81" t="str">
        <f t="shared" ref="E196:E259" si="5">IF(B196-B195=0,"",B196-B195)</f>
        <v/>
      </c>
      <c r="F196" s="81"/>
      <c r="K196" s="3"/>
      <c r="L196" s="2"/>
      <c r="M196" s="2"/>
    </row>
    <row r="197" spans="1:13" x14ac:dyDescent="0.3">
      <c r="A197" s="77">
        <f>A196+1</f>
        <v>43927</v>
      </c>
      <c r="B197" s="18">
        <f>B196</f>
        <v>18053</v>
      </c>
      <c r="C197" s="18">
        <f>C196</f>
        <v>19698</v>
      </c>
      <c r="D197" s="83">
        <f>D196</f>
        <v>1645</v>
      </c>
      <c r="E197" s="81" t="str">
        <f t="shared" si="5"/>
        <v/>
      </c>
      <c r="F197" s="81"/>
      <c r="K197" s="3"/>
      <c r="L197" s="2"/>
      <c r="M197" s="2"/>
    </row>
    <row r="198" spans="1:13" x14ac:dyDescent="0.3">
      <c r="A198" s="76">
        <f>A197</f>
        <v>43927</v>
      </c>
      <c r="B198" s="17">
        <f>SUMIF(InputData!$C$2:$C$105,"&lt;="&amp;Production!A198,InputData!$D$2:$D$105)-$I$3</f>
        <v>18053</v>
      </c>
      <c r="C198" s="17">
        <f>SUMIF(InputData!$B$2:$B$105,"&lt;="&amp;Production!A198,InputData!$D$2:$D$105)-Production!$I$3</f>
        <v>19698</v>
      </c>
      <c r="D198" s="82">
        <f>C198-B198</f>
        <v>1645</v>
      </c>
      <c r="E198" s="81" t="str">
        <f t="shared" si="5"/>
        <v/>
      </c>
      <c r="F198" s="81"/>
      <c r="K198" s="3"/>
      <c r="L198" s="2"/>
      <c r="M198" s="2"/>
    </row>
    <row r="199" spans="1:13" x14ac:dyDescent="0.3">
      <c r="A199" s="77">
        <f>A198+1</f>
        <v>43928</v>
      </c>
      <c r="B199" s="18">
        <f>B198</f>
        <v>18053</v>
      </c>
      <c r="C199" s="18">
        <f>C198</f>
        <v>19698</v>
      </c>
      <c r="D199" s="83">
        <f>D198</f>
        <v>1645</v>
      </c>
      <c r="E199" s="81" t="str">
        <f t="shared" si="5"/>
        <v/>
      </c>
      <c r="F199" s="81"/>
      <c r="K199" s="3"/>
      <c r="L199" s="2"/>
      <c r="M199" s="2"/>
    </row>
    <row r="200" spans="1:13" x14ac:dyDescent="0.3">
      <c r="A200" s="76">
        <f>A199</f>
        <v>43928</v>
      </c>
      <c r="B200" s="17">
        <f>SUMIF(InputData!$C$2:$C$105,"&lt;="&amp;Production!A200,InputData!$D$2:$D$105)-$I$3</f>
        <v>18053</v>
      </c>
      <c r="C200" s="17">
        <f>SUMIF(InputData!$B$2:$B$105,"&lt;="&amp;Production!A200,InputData!$D$2:$D$105)-Production!$I$3</f>
        <v>19698</v>
      </c>
      <c r="D200" s="82">
        <f>C200-B200</f>
        <v>1645</v>
      </c>
      <c r="E200" s="81" t="str">
        <f t="shared" si="5"/>
        <v/>
      </c>
      <c r="F200" s="81"/>
      <c r="K200" s="3"/>
      <c r="L200" s="2"/>
      <c r="M200" s="2"/>
    </row>
    <row r="201" spans="1:13" x14ac:dyDescent="0.3">
      <c r="A201" s="77">
        <f>A200+1</f>
        <v>43929</v>
      </c>
      <c r="B201" s="18">
        <f>B200</f>
        <v>18053</v>
      </c>
      <c r="C201" s="18">
        <f>C200</f>
        <v>19698</v>
      </c>
      <c r="D201" s="83">
        <f>D200</f>
        <v>1645</v>
      </c>
      <c r="E201" s="81" t="str">
        <f t="shared" si="5"/>
        <v/>
      </c>
      <c r="F201" s="81"/>
      <c r="K201" s="3"/>
      <c r="L201" s="2"/>
      <c r="M201" s="2"/>
    </row>
    <row r="202" spans="1:13" x14ac:dyDescent="0.3">
      <c r="A202" s="76">
        <f>A201</f>
        <v>43929</v>
      </c>
      <c r="B202" s="17">
        <f>SUMIF(InputData!$C$2:$C$105,"&lt;="&amp;Production!A202,InputData!$D$2:$D$105)-$I$3</f>
        <v>19698</v>
      </c>
      <c r="C202" s="17">
        <f>SUMIF(InputData!$B$2:$B$105,"&lt;="&amp;Production!A202,InputData!$D$2:$D$105)-Production!$I$3</f>
        <v>19698</v>
      </c>
      <c r="D202" s="82">
        <f>C202-B202</f>
        <v>0</v>
      </c>
      <c r="E202" s="81">
        <f t="shared" si="5"/>
        <v>1645</v>
      </c>
      <c r="F202" s="81"/>
      <c r="K202" s="3"/>
      <c r="L202" s="2"/>
      <c r="M202" s="2"/>
    </row>
    <row r="203" spans="1:13" x14ac:dyDescent="0.3">
      <c r="A203" s="77">
        <f>A202+1</f>
        <v>43930</v>
      </c>
      <c r="B203" s="18">
        <f>B202</f>
        <v>19698</v>
      </c>
      <c r="C203" s="18">
        <f>C202</f>
        <v>19698</v>
      </c>
      <c r="D203" s="83">
        <f>D202</f>
        <v>0</v>
      </c>
      <c r="E203" s="81" t="str">
        <f t="shared" si="5"/>
        <v/>
      </c>
      <c r="F203" s="81"/>
      <c r="K203" s="3"/>
      <c r="L203" s="2"/>
      <c r="M203" s="2"/>
    </row>
    <row r="204" spans="1:13" x14ac:dyDescent="0.3">
      <c r="A204" s="76">
        <f>A203</f>
        <v>43930</v>
      </c>
      <c r="B204" s="17">
        <f>SUMIF(InputData!$C$2:$C$105,"&lt;="&amp;Production!A204,InputData!$D$2:$D$105)-$I$3</f>
        <v>19698</v>
      </c>
      <c r="C204" s="17">
        <f>SUMIF(InputData!$B$2:$B$105,"&lt;="&amp;Production!A204,InputData!$D$2:$D$105)-Production!$I$3</f>
        <v>19698</v>
      </c>
      <c r="D204" s="82">
        <f>C204-B204</f>
        <v>0</v>
      </c>
      <c r="E204" s="81" t="str">
        <f t="shared" si="5"/>
        <v/>
      </c>
      <c r="F204" s="81"/>
      <c r="K204" s="3"/>
      <c r="L204" s="2"/>
      <c r="M204" s="2"/>
    </row>
    <row r="205" spans="1:13" x14ac:dyDescent="0.3">
      <c r="A205" s="77">
        <f>A204+1</f>
        <v>43931</v>
      </c>
      <c r="B205" s="18">
        <f>B204</f>
        <v>19698</v>
      </c>
      <c r="C205" s="18">
        <f>C204</f>
        <v>19698</v>
      </c>
      <c r="D205" s="83">
        <f>D204</f>
        <v>0</v>
      </c>
      <c r="E205" s="81" t="str">
        <f t="shared" si="5"/>
        <v/>
      </c>
      <c r="F205" s="81"/>
      <c r="K205" s="3"/>
      <c r="L205" s="2"/>
      <c r="M205" s="2"/>
    </row>
    <row r="206" spans="1:13" x14ac:dyDescent="0.3">
      <c r="A206" s="76">
        <f>A205</f>
        <v>43931</v>
      </c>
      <c r="B206" s="17">
        <f>SUMIF(InputData!$C$2:$C$105,"&lt;="&amp;Production!A206,InputData!$D$2:$D$105)-$I$3</f>
        <v>19698</v>
      </c>
      <c r="C206" s="17">
        <f>SUMIF(InputData!$B$2:$B$105,"&lt;="&amp;Production!A206,InputData!$D$2:$D$105)-Production!$I$3</f>
        <v>19698</v>
      </c>
      <c r="D206" s="82">
        <f>C206-B206</f>
        <v>0</v>
      </c>
      <c r="E206" s="81" t="str">
        <f t="shared" si="5"/>
        <v/>
      </c>
      <c r="F206" s="81"/>
      <c r="K206" s="3"/>
      <c r="L206" s="2"/>
      <c r="M206" s="2"/>
    </row>
    <row r="207" spans="1:13" x14ac:dyDescent="0.3">
      <c r="A207" s="77">
        <f>A206+1</f>
        <v>43932</v>
      </c>
      <c r="B207" s="18">
        <f>B206</f>
        <v>19698</v>
      </c>
      <c r="C207" s="18">
        <f>C206</f>
        <v>19698</v>
      </c>
      <c r="D207" s="83">
        <f>D206</f>
        <v>0</v>
      </c>
      <c r="E207" s="81" t="str">
        <f t="shared" si="5"/>
        <v/>
      </c>
      <c r="F207" s="81"/>
      <c r="K207" s="3"/>
      <c r="L207" s="2"/>
      <c r="M207" s="2"/>
    </row>
    <row r="208" spans="1:13" x14ac:dyDescent="0.3">
      <c r="A208" s="76">
        <f>A207</f>
        <v>43932</v>
      </c>
      <c r="B208" s="17">
        <f>SUMIF(InputData!$C$2:$C$105,"&lt;="&amp;Production!A208,InputData!$D$2:$D$105)-$I$3</f>
        <v>19698</v>
      </c>
      <c r="C208" s="17">
        <f>SUMIF(InputData!$B$2:$B$105,"&lt;="&amp;Production!A208,InputData!$D$2:$D$105)-Production!$I$3</f>
        <v>19698</v>
      </c>
      <c r="D208" s="82">
        <f>C208-B208</f>
        <v>0</v>
      </c>
      <c r="E208" s="81" t="str">
        <f t="shared" si="5"/>
        <v/>
      </c>
      <c r="F208" s="81"/>
      <c r="K208" s="3"/>
      <c r="L208" s="2"/>
      <c r="M208" s="2"/>
    </row>
    <row r="209" spans="1:13" x14ac:dyDescent="0.3">
      <c r="A209" s="77">
        <f>A208+1</f>
        <v>43933</v>
      </c>
      <c r="B209" s="18">
        <f>B208</f>
        <v>19698</v>
      </c>
      <c r="C209" s="18">
        <f>C208</f>
        <v>19698</v>
      </c>
      <c r="D209" s="83">
        <f>D208</f>
        <v>0</v>
      </c>
      <c r="E209" s="81" t="str">
        <f t="shared" si="5"/>
        <v/>
      </c>
      <c r="F209" s="81"/>
      <c r="K209" s="3"/>
      <c r="L209" s="2"/>
      <c r="M209" s="2"/>
    </row>
    <row r="210" spans="1:13" x14ac:dyDescent="0.3">
      <c r="A210" s="76">
        <f>A209</f>
        <v>43933</v>
      </c>
      <c r="B210" s="17">
        <f>SUMIF(InputData!$C$2:$C$105,"&lt;="&amp;Production!A210,InputData!$D$2:$D$105)-$I$3</f>
        <v>19698</v>
      </c>
      <c r="C210" s="17">
        <f>SUMIF(InputData!$B$2:$B$105,"&lt;="&amp;Production!A210,InputData!$D$2:$D$105)-Production!$I$3</f>
        <v>20528</v>
      </c>
      <c r="D210" s="82">
        <f>C210-B210</f>
        <v>830</v>
      </c>
      <c r="E210" s="81" t="str">
        <f t="shared" si="5"/>
        <v/>
      </c>
      <c r="F210" s="81"/>
      <c r="K210" s="3"/>
      <c r="L210" s="2"/>
      <c r="M210" s="2"/>
    </row>
    <row r="211" spans="1:13" x14ac:dyDescent="0.3">
      <c r="A211" s="77">
        <f>A210+1</f>
        <v>43934</v>
      </c>
      <c r="B211" s="18">
        <f>B210</f>
        <v>19698</v>
      </c>
      <c r="C211" s="18">
        <f>C210</f>
        <v>20528</v>
      </c>
      <c r="D211" s="83">
        <f>D210</f>
        <v>830</v>
      </c>
      <c r="E211" s="81" t="str">
        <f t="shared" si="5"/>
        <v/>
      </c>
      <c r="F211" s="81"/>
      <c r="K211" s="3"/>
      <c r="L211" s="2"/>
      <c r="M211" s="2"/>
    </row>
    <row r="212" spans="1:13" x14ac:dyDescent="0.3">
      <c r="A212" s="76">
        <f>A211</f>
        <v>43934</v>
      </c>
      <c r="B212" s="17">
        <f>SUMIF(InputData!$C$2:$C$105,"&lt;="&amp;Production!A212,InputData!$D$2:$D$105)-$I$3</f>
        <v>19698</v>
      </c>
      <c r="C212" s="17">
        <f>SUMIF(InputData!$B$2:$B$105,"&lt;="&amp;Production!A212,InputData!$D$2:$D$105)-Production!$I$3</f>
        <v>21198</v>
      </c>
      <c r="D212" s="82">
        <f>C212-B212</f>
        <v>1500</v>
      </c>
      <c r="E212" s="81" t="str">
        <f t="shared" si="5"/>
        <v/>
      </c>
      <c r="F212" s="81"/>
      <c r="K212" s="3"/>
      <c r="L212" s="2"/>
      <c r="M212" s="2"/>
    </row>
    <row r="213" spans="1:13" x14ac:dyDescent="0.3">
      <c r="A213" s="77">
        <f>A212+1</f>
        <v>43935</v>
      </c>
      <c r="B213" s="18">
        <f>B212</f>
        <v>19698</v>
      </c>
      <c r="C213" s="18">
        <f>C212</f>
        <v>21198</v>
      </c>
      <c r="D213" s="83">
        <f>D212</f>
        <v>1500</v>
      </c>
      <c r="E213" s="81" t="str">
        <f t="shared" si="5"/>
        <v/>
      </c>
      <c r="F213" s="81"/>
      <c r="K213" s="3"/>
      <c r="L213" s="2"/>
      <c r="M213" s="2"/>
    </row>
    <row r="214" spans="1:13" x14ac:dyDescent="0.3">
      <c r="A214" s="76">
        <f>A213</f>
        <v>43935</v>
      </c>
      <c r="B214" s="17">
        <f>SUMIF(InputData!$C$2:$C$105,"&lt;="&amp;Production!A214,InputData!$D$2:$D$105)-$I$3</f>
        <v>19698</v>
      </c>
      <c r="C214" s="17">
        <f>SUMIF(InputData!$B$2:$B$105,"&lt;="&amp;Production!A214,InputData!$D$2:$D$105)-Production!$I$3</f>
        <v>21198</v>
      </c>
      <c r="D214" s="82">
        <f>C214-B214</f>
        <v>1500</v>
      </c>
      <c r="E214" s="81" t="str">
        <f t="shared" si="5"/>
        <v/>
      </c>
      <c r="F214" s="81"/>
      <c r="K214" s="3"/>
      <c r="L214" s="2"/>
      <c r="M214" s="2"/>
    </row>
    <row r="215" spans="1:13" x14ac:dyDescent="0.3">
      <c r="A215" s="77">
        <f>A214+1</f>
        <v>43936</v>
      </c>
      <c r="B215" s="18">
        <f>B214</f>
        <v>19698</v>
      </c>
      <c r="C215" s="18">
        <f>C214</f>
        <v>21198</v>
      </c>
      <c r="D215" s="83">
        <f>D214</f>
        <v>1500</v>
      </c>
      <c r="E215" s="81" t="str">
        <f t="shared" si="5"/>
        <v/>
      </c>
      <c r="F215" s="81"/>
      <c r="K215" s="3"/>
      <c r="L215" s="2"/>
      <c r="M215" s="2"/>
    </row>
    <row r="216" spans="1:13" x14ac:dyDescent="0.3">
      <c r="A216" s="76">
        <f>A215</f>
        <v>43936</v>
      </c>
      <c r="B216" s="17">
        <f>SUMIF(InputData!$C$2:$C$105,"&lt;="&amp;Production!A216,InputData!$D$2:$D$105)-$I$3</f>
        <v>21198</v>
      </c>
      <c r="C216" s="17">
        <f>SUMIF(InputData!$B$2:$B$105,"&lt;="&amp;Production!A216,InputData!$D$2:$D$105)-Production!$I$3</f>
        <v>21198</v>
      </c>
      <c r="D216" s="82">
        <f>C216-B216</f>
        <v>0</v>
      </c>
      <c r="E216" s="81">
        <f t="shared" si="5"/>
        <v>1500</v>
      </c>
      <c r="F216" s="81"/>
      <c r="K216" s="3"/>
      <c r="L216" s="2"/>
      <c r="M216" s="2"/>
    </row>
    <row r="217" spans="1:13" x14ac:dyDescent="0.3">
      <c r="A217" s="77">
        <f>A216+1</f>
        <v>43937</v>
      </c>
      <c r="B217" s="18">
        <f>B216</f>
        <v>21198</v>
      </c>
      <c r="C217" s="18">
        <f>C216</f>
        <v>21198</v>
      </c>
      <c r="D217" s="83">
        <f>D216</f>
        <v>0</v>
      </c>
      <c r="E217" s="81" t="str">
        <f t="shared" si="5"/>
        <v/>
      </c>
      <c r="F217" s="81"/>
      <c r="K217" s="3"/>
      <c r="L217" s="2"/>
      <c r="M217" s="2"/>
    </row>
    <row r="218" spans="1:13" x14ac:dyDescent="0.3">
      <c r="A218" s="76">
        <f>A217</f>
        <v>43937</v>
      </c>
      <c r="B218" s="17">
        <f>SUMIF(InputData!$C$2:$C$105,"&lt;="&amp;Production!A218,InputData!$D$2:$D$105)-$I$3</f>
        <v>21198</v>
      </c>
      <c r="C218" s="17">
        <f>SUMIF(InputData!$B$2:$B$105,"&lt;="&amp;Production!A218,InputData!$D$2:$D$105)-Production!$I$3</f>
        <v>21198</v>
      </c>
      <c r="D218" s="82">
        <f>C218-B218</f>
        <v>0</v>
      </c>
      <c r="E218" s="81" t="str">
        <f t="shared" si="5"/>
        <v/>
      </c>
      <c r="F218" s="81"/>
      <c r="K218" s="3"/>
      <c r="L218" s="2"/>
      <c r="M218" s="2"/>
    </row>
    <row r="219" spans="1:13" x14ac:dyDescent="0.3">
      <c r="A219" s="77">
        <f>A218+1</f>
        <v>43938</v>
      </c>
      <c r="B219" s="18">
        <f>B218</f>
        <v>21198</v>
      </c>
      <c r="C219" s="18">
        <f>C218</f>
        <v>21198</v>
      </c>
      <c r="D219" s="83">
        <f>D218</f>
        <v>0</v>
      </c>
      <c r="E219" s="81" t="str">
        <f t="shared" si="5"/>
        <v/>
      </c>
      <c r="F219" s="81"/>
      <c r="K219" s="3"/>
      <c r="L219" s="2"/>
      <c r="M219" s="2"/>
    </row>
    <row r="220" spans="1:13" x14ac:dyDescent="0.3">
      <c r="A220" s="76">
        <f>A219</f>
        <v>43938</v>
      </c>
      <c r="B220" s="17">
        <f>SUMIF(InputData!$C$2:$C$105,"&lt;="&amp;Production!A220,InputData!$D$2:$D$105)-$I$3</f>
        <v>21198</v>
      </c>
      <c r="C220" s="17">
        <f>SUMIF(InputData!$B$2:$B$105,"&lt;="&amp;Production!A220,InputData!$D$2:$D$105)-Production!$I$3</f>
        <v>21198</v>
      </c>
      <c r="D220" s="82">
        <f>C220-B220</f>
        <v>0</v>
      </c>
      <c r="E220" s="81" t="str">
        <f t="shared" si="5"/>
        <v/>
      </c>
      <c r="F220" s="81"/>
      <c r="K220" s="3"/>
      <c r="L220" s="2"/>
      <c r="M220" s="2"/>
    </row>
    <row r="221" spans="1:13" x14ac:dyDescent="0.3">
      <c r="A221" s="77">
        <f>A220+1</f>
        <v>43939</v>
      </c>
      <c r="B221" s="18">
        <f>B220</f>
        <v>21198</v>
      </c>
      <c r="C221" s="18">
        <f>C220</f>
        <v>21198</v>
      </c>
      <c r="D221" s="83">
        <f>D220</f>
        <v>0</v>
      </c>
      <c r="E221" s="81" t="str">
        <f t="shared" si="5"/>
        <v/>
      </c>
      <c r="F221" s="81"/>
      <c r="K221" s="3"/>
      <c r="L221" s="2"/>
      <c r="M221" s="2"/>
    </row>
    <row r="222" spans="1:13" x14ac:dyDescent="0.3">
      <c r="A222" s="76">
        <f>A221</f>
        <v>43939</v>
      </c>
      <c r="B222" s="17">
        <f>SUMIF(InputData!$C$2:$C$105,"&lt;="&amp;Production!A222,InputData!$D$2:$D$105)-$I$3</f>
        <v>21198</v>
      </c>
      <c r="C222" s="17">
        <f>SUMIF(InputData!$B$2:$B$105,"&lt;="&amp;Production!A222,InputData!$D$2:$D$105)-Production!$I$3</f>
        <v>21198</v>
      </c>
      <c r="D222" s="82">
        <f>C222-B222</f>
        <v>0</v>
      </c>
      <c r="E222" s="81" t="str">
        <f t="shared" si="5"/>
        <v/>
      </c>
      <c r="F222" s="81"/>
      <c r="K222" s="3"/>
      <c r="L222" s="2"/>
      <c r="M222" s="2"/>
    </row>
    <row r="223" spans="1:13" x14ac:dyDescent="0.3">
      <c r="A223" s="77">
        <f>A222+1</f>
        <v>43940</v>
      </c>
      <c r="B223" s="18">
        <f>B222</f>
        <v>21198</v>
      </c>
      <c r="C223" s="18">
        <f>C222</f>
        <v>21198</v>
      </c>
      <c r="D223" s="83">
        <f>D222</f>
        <v>0</v>
      </c>
      <c r="E223" s="81" t="str">
        <f t="shared" si="5"/>
        <v/>
      </c>
      <c r="F223" s="81"/>
      <c r="K223" s="3"/>
      <c r="L223" s="2"/>
      <c r="M223" s="2"/>
    </row>
    <row r="224" spans="1:13" x14ac:dyDescent="0.3">
      <c r="A224" s="76">
        <f>A223</f>
        <v>43940</v>
      </c>
      <c r="B224" s="17">
        <f>SUMIF(InputData!$C$2:$C$105,"&lt;="&amp;Production!A224,InputData!$D$2:$D$105)-$I$3</f>
        <v>21198</v>
      </c>
      <c r="C224" s="17">
        <f>SUMIF(InputData!$B$2:$B$105,"&lt;="&amp;Production!A224,InputData!$D$2:$D$105)-Production!$I$3</f>
        <v>22013</v>
      </c>
      <c r="D224" s="82">
        <f>C224-B224</f>
        <v>815</v>
      </c>
      <c r="E224" s="81" t="str">
        <f t="shared" si="5"/>
        <v/>
      </c>
      <c r="F224" s="81"/>
      <c r="K224" s="3"/>
      <c r="L224" s="2"/>
      <c r="M224" s="2"/>
    </row>
    <row r="225" spans="1:13" x14ac:dyDescent="0.3">
      <c r="A225" s="77">
        <f>A224+1</f>
        <v>43941</v>
      </c>
      <c r="B225" s="18">
        <f>B224</f>
        <v>21198</v>
      </c>
      <c r="C225" s="18">
        <f>C224</f>
        <v>22013</v>
      </c>
      <c r="D225" s="83">
        <f>D224</f>
        <v>815</v>
      </c>
      <c r="E225" s="81" t="str">
        <f t="shared" si="5"/>
        <v/>
      </c>
      <c r="F225" s="81"/>
      <c r="K225" s="3"/>
      <c r="L225" s="2"/>
      <c r="M225" s="2"/>
    </row>
    <row r="226" spans="1:13" x14ac:dyDescent="0.3">
      <c r="A226" s="76">
        <f>A225</f>
        <v>43941</v>
      </c>
      <c r="B226" s="17">
        <f>SUMIF(InputData!$C$2:$C$105,"&lt;="&amp;Production!A226,InputData!$D$2:$D$105)-$I$3</f>
        <v>21198</v>
      </c>
      <c r="C226" s="17">
        <f>SUMIF(InputData!$B$2:$B$105,"&lt;="&amp;Production!A226,InputData!$D$2:$D$105)-Production!$I$3</f>
        <v>22569</v>
      </c>
      <c r="D226" s="82">
        <f>C226-B226</f>
        <v>1371</v>
      </c>
      <c r="E226" s="81" t="str">
        <f t="shared" si="5"/>
        <v/>
      </c>
      <c r="F226" s="81"/>
      <c r="K226" s="3"/>
      <c r="L226" s="2"/>
      <c r="M226" s="2"/>
    </row>
    <row r="227" spans="1:13" x14ac:dyDescent="0.3">
      <c r="A227" s="77">
        <f>A226+1</f>
        <v>43942</v>
      </c>
      <c r="B227" s="18">
        <f>B226</f>
        <v>21198</v>
      </c>
      <c r="C227" s="18">
        <f>C226</f>
        <v>22569</v>
      </c>
      <c r="D227" s="83">
        <f>D226</f>
        <v>1371</v>
      </c>
      <c r="E227" s="81" t="str">
        <f t="shared" si="5"/>
        <v/>
      </c>
      <c r="F227" s="81"/>
      <c r="K227" s="3"/>
      <c r="L227" s="2"/>
      <c r="M227" s="2"/>
    </row>
    <row r="228" spans="1:13" x14ac:dyDescent="0.3">
      <c r="A228" s="76">
        <f>A227</f>
        <v>43942</v>
      </c>
      <c r="B228" s="17">
        <f>SUMIF(InputData!$C$2:$C$105,"&lt;="&amp;Production!A228,InputData!$D$2:$D$105)-$I$3</f>
        <v>21198</v>
      </c>
      <c r="C228" s="17">
        <f>SUMIF(InputData!$B$2:$B$105,"&lt;="&amp;Production!A228,InputData!$D$2:$D$105)-Production!$I$3</f>
        <v>22569</v>
      </c>
      <c r="D228" s="82">
        <f>C228-B228</f>
        <v>1371</v>
      </c>
      <c r="E228" s="81" t="str">
        <f t="shared" si="5"/>
        <v/>
      </c>
      <c r="F228" s="81"/>
      <c r="K228" s="3"/>
      <c r="L228" s="2"/>
      <c r="M228" s="2"/>
    </row>
    <row r="229" spans="1:13" x14ac:dyDescent="0.3">
      <c r="A229" s="77">
        <f>A228+1</f>
        <v>43943</v>
      </c>
      <c r="B229" s="18">
        <f>B228</f>
        <v>21198</v>
      </c>
      <c r="C229" s="18">
        <f>C228</f>
        <v>22569</v>
      </c>
      <c r="D229" s="83">
        <f>D228</f>
        <v>1371</v>
      </c>
      <c r="E229" s="81" t="str">
        <f t="shared" si="5"/>
        <v/>
      </c>
      <c r="F229" s="81"/>
      <c r="K229" s="3"/>
      <c r="L229" s="2"/>
      <c r="M229" s="2"/>
    </row>
    <row r="230" spans="1:13" x14ac:dyDescent="0.3">
      <c r="A230" s="76">
        <f>A229</f>
        <v>43943</v>
      </c>
      <c r="B230" s="17">
        <f>SUMIF(InputData!$C$2:$C$105,"&lt;="&amp;Production!A230,InputData!$D$2:$D$105)-$I$3</f>
        <v>22569</v>
      </c>
      <c r="C230" s="17">
        <f>SUMIF(InputData!$B$2:$B$105,"&lt;="&amp;Production!A230,InputData!$D$2:$D$105)-Production!$I$3</f>
        <v>22569</v>
      </c>
      <c r="D230" s="82">
        <f>C230-B230</f>
        <v>0</v>
      </c>
      <c r="E230" s="81">
        <f t="shared" si="5"/>
        <v>1371</v>
      </c>
      <c r="F230" s="81"/>
      <c r="K230" s="3"/>
      <c r="L230" s="2"/>
      <c r="M230" s="2"/>
    </row>
    <row r="231" spans="1:13" x14ac:dyDescent="0.3">
      <c r="A231" s="77">
        <f>A230+1</f>
        <v>43944</v>
      </c>
      <c r="B231" s="18">
        <f>B230</f>
        <v>22569</v>
      </c>
      <c r="C231" s="18">
        <f>C230</f>
        <v>22569</v>
      </c>
      <c r="D231" s="83">
        <f>D230</f>
        <v>0</v>
      </c>
      <c r="E231" s="81" t="str">
        <f t="shared" si="5"/>
        <v/>
      </c>
      <c r="F231" s="81"/>
      <c r="K231" s="3"/>
      <c r="L231" s="2"/>
      <c r="M231" s="2"/>
    </row>
    <row r="232" spans="1:13" x14ac:dyDescent="0.3">
      <c r="A232" s="76">
        <f>A231</f>
        <v>43944</v>
      </c>
      <c r="B232" s="17">
        <f>SUMIF(InputData!$C$2:$C$105,"&lt;="&amp;Production!A232,InputData!$D$2:$D$105)-$I$3</f>
        <v>22569</v>
      </c>
      <c r="C232" s="17">
        <f>SUMIF(InputData!$B$2:$B$105,"&lt;="&amp;Production!A232,InputData!$D$2:$D$105)-Production!$I$3</f>
        <v>22569</v>
      </c>
      <c r="D232" s="82">
        <f>C232-B232</f>
        <v>0</v>
      </c>
      <c r="E232" s="81" t="str">
        <f t="shared" si="5"/>
        <v/>
      </c>
      <c r="F232" s="81"/>
      <c r="K232" s="3"/>
      <c r="L232" s="2"/>
      <c r="M232" s="2"/>
    </row>
    <row r="233" spans="1:13" x14ac:dyDescent="0.3">
      <c r="A233" s="77">
        <f>A232+1</f>
        <v>43945</v>
      </c>
      <c r="B233" s="18">
        <f>B232</f>
        <v>22569</v>
      </c>
      <c r="C233" s="18">
        <f>C232</f>
        <v>22569</v>
      </c>
      <c r="D233" s="83">
        <f>D232</f>
        <v>0</v>
      </c>
      <c r="E233" s="81" t="str">
        <f t="shared" si="5"/>
        <v/>
      </c>
      <c r="F233" s="81"/>
      <c r="K233" s="3"/>
      <c r="L233" s="2"/>
      <c r="M233" s="2"/>
    </row>
    <row r="234" spans="1:13" x14ac:dyDescent="0.3">
      <c r="A234" s="76">
        <f>A233</f>
        <v>43945</v>
      </c>
      <c r="B234" s="17">
        <f>SUMIF(InputData!$C$2:$C$105,"&lt;="&amp;Production!A234,InputData!$D$2:$D$105)-$I$3</f>
        <v>22569</v>
      </c>
      <c r="C234" s="17">
        <f>SUMIF(InputData!$B$2:$B$105,"&lt;="&amp;Production!A234,InputData!$D$2:$D$105)-Production!$I$3</f>
        <v>22569</v>
      </c>
      <c r="D234" s="82">
        <f>C234-B234</f>
        <v>0</v>
      </c>
      <c r="E234" s="81" t="str">
        <f t="shared" si="5"/>
        <v/>
      </c>
      <c r="F234" s="81"/>
      <c r="K234" s="3"/>
      <c r="L234" s="2"/>
      <c r="M234" s="2"/>
    </row>
    <row r="235" spans="1:13" x14ac:dyDescent="0.3">
      <c r="A235" s="77">
        <f>A234+1</f>
        <v>43946</v>
      </c>
      <c r="B235" s="18">
        <f>B234</f>
        <v>22569</v>
      </c>
      <c r="C235" s="18">
        <f>C234</f>
        <v>22569</v>
      </c>
      <c r="D235" s="83">
        <f>D234</f>
        <v>0</v>
      </c>
      <c r="E235" s="81" t="str">
        <f t="shared" si="5"/>
        <v/>
      </c>
      <c r="F235" s="81"/>
      <c r="K235" s="3"/>
      <c r="L235" s="2"/>
      <c r="M235" s="2"/>
    </row>
    <row r="236" spans="1:13" x14ac:dyDescent="0.3">
      <c r="A236" s="76">
        <f>A235</f>
        <v>43946</v>
      </c>
      <c r="B236" s="17">
        <f>SUMIF(InputData!$C$2:$C$105,"&lt;="&amp;Production!A236,InputData!$D$2:$D$105)-$I$3</f>
        <v>22569</v>
      </c>
      <c r="C236" s="17">
        <f>SUMIF(InputData!$B$2:$B$105,"&lt;="&amp;Production!A236,InputData!$D$2:$D$105)-Production!$I$3</f>
        <v>22569</v>
      </c>
      <c r="D236" s="82">
        <f>C236-B236</f>
        <v>0</v>
      </c>
      <c r="E236" s="81" t="str">
        <f t="shared" si="5"/>
        <v/>
      </c>
      <c r="F236" s="81"/>
      <c r="K236" s="3"/>
      <c r="L236" s="2"/>
      <c r="M236" s="2"/>
    </row>
    <row r="237" spans="1:13" x14ac:dyDescent="0.3">
      <c r="A237" s="77">
        <f>A236+1</f>
        <v>43947</v>
      </c>
      <c r="B237" s="18">
        <f>B236</f>
        <v>22569</v>
      </c>
      <c r="C237" s="18">
        <f>C236</f>
        <v>22569</v>
      </c>
      <c r="D237" s="83">
        <f>D236</f>
        <v>0</v>
      </c>
      <c r="E237" s="81" t="str">
        <f t="shared" si="5"/>
        <v/>
      </c>
      <c r="F237" s="81"/>
      <c r="K237" s="3"/>
      <c r="L237" s="2"/>
      <c r="M237" s="2"/>
    </row>
    <row r="238" spans="1:13" x14ac:dyDescent="0.3">
      <c r="A238" s="76">
        <f>A237</f>
        <v>43947</v>
      </c>
      <c r="B238" s="17">
        <f>SUMIF(InputData!$C$2:$C$105,"&lt;="&amp;Production!A238,InputData!$D$2:$D$105)-$I$3</f>
        <v>22569</v>
      </c>
      <c r="C238" s="17">
        <f>SUMIF(InputData!$B$2:$B$105,"&lt;="&amp;Production!A238,InputData!$D$2:$D$105)-Production!$I$3</f>
        <v>23339</v>
      </c>
      <c r="D238" s="82">
        <f>C238-B238</f>
        <v>770</v>
      </c>
      <c r="E238" s="81" t="str">
        <f t="shared" si="5"/>
        <v/>
      </c>
      <c r="F238" s="81"/>
      <c r="K238" s="3"/>
      <c r="L238" s="2"/>
      <c r="M238" s="2"/>
    </row>
    <row r="239" spans="1:13" x14ac:dyDescent="0.3">
      <c r="A239" s="77">
        <f>A238+1</f>
        <v>43948</v>
      </c>
      <c r="B239" s="18">
        <f>B238</f>
        <v>22569</v>
      </c>
      <c r="C239" s="18">
        <f>C238</f>
        <v>23339</v>
      </c>
      <c r="D239" s="83">
        <f>D238</f>
        <v>770</v>
      </c>
      <c r="E239" s="81" t="str">
        <f t="shared" si="5"/>
        <v/>
      </c>
      <c r="F239" s="81"/>
      <c r="K239" s="3"/>
      <c r="L239" s="2"/>
      <c r="M239" s="2"/>
    </row>
    <row r="240" spans="1:13" x14ac:dyDescent="0.3">
      <c r="A240" s="76">
        <f>A239</f>
        <v>43948</v>
      </c>
      <c r="B240" s="17">
        <f>SUMIF(InputData!$C$2:$C$105,"&lt;="&amp;Production!A240,InputData!$D$2:$D$105)-$I$3</f>
        <v>22569</v>
      </c>
      <c r="C240" s="17">
        <f>SUMIF(InputData!$B$2:$B$105,"&lt;="&amp;Production!A240,InputData!$D$2:$D$105)-Production!$I$3</f>
        <v>23984</v>
      </c>
      <c r="D240" s="82">
        <f>C240-B240</f>
        <v>1415</v>
      </c>
      <c r="E240" s="81" t="str">
        <f t="shared" si="5"/>
        <v/>
      </c>
      <c r="F240" s="81"/>
      <c r="K240" s="3"/>
      <c r="L240" s="2"/>
      <c r="M240" s="2"/>
    </row>
    <row r="241" spans="1:13" x14ac:dyDescent="0.3">
      <c r="A241" s="77">
        <f>A240+1</f>
        <v>43949</v>
      </c>
      <c r="B241" s="18">
        <f>B240</f>
        <v>22569</v>
      </c>
      <c r="C241" s="18">
        <f>C240</f>
        <v>23984</v>
      </c>
      <c r="D241" s="83">
        <f>D240</f>
        <v>1415</v>
      </c>
      <c r="E241" s="81" t="str">
        <f t="shared" si="5"/>
        <v/>
      </c>
      <c r="F241" s="81"/>
      <c r="K241" s="3"/>
      <c r="L241" s="2"/>
      <c r="M241" s="2"/>
    </row>
    <row r="242" spans="1:13" x14ac:dyDescent="0.3">
      <c r="A242" s="76">
        <f>A241</f>
        <v>43949</v>
      </c>
      <c r="B242" s="17">
        <f>SUMIF(InputData!$C$2:$C$105,"&lt;="&amp;Production!A242,InputData!$D$2:$D$105)-$I$3</f>
        <v>22569</v>
      </c>
      <c r="C242" s="17">
        <f>SUMIF(InputData!$B$2:$B$105,"&lt;="&amp;Production!A242,InputData!$D$2:$D$105)-Production!$I$3</f>
        <v>23984</v>
      </c>
      <c r="D242" s="82">
        <f>C242-B242</f>
        <v>1415</v>
      </c>
      <c r="E242" s="81" t="str">
        <f t="shared" si="5"/>
        <v/>
      </c>
      <c r="F242" s="81"/>
      <c r="K242" s="3"/>
      <c r="L242" s="2"/>
      <c r="M242" s="2"/>
    </row>
    <row r="243" spans="1:13" x14ac:dyDescent="0.3">
      <c r="A243" s="77">
        <f>A242+1</f>
        <v>43950</v>
      </c>
      <c r="B243" s="18">
        <f>B242</f>
        <v>22569</v>
      </c>
      <c r="C243" s="18">
        <f>C242</f>
        <v>23984</v>
      </c>
      <c r="D243" s="83">
        <f>D242</f>
        <v>1415</v>
      </c>
      <c r="E243" s="81" t="str">
        <f t="shared" si="5"/>
        <v/>
      </c>
      <c r="F243" s="81"/>
      <c r="K243" s="3"/>
      <c r="L243" s="2"/>
      <c r="M243" s="2"/>
    </row>
    <row r="244" spans="1:13" x14ac:dyDescent="0.3">
      <c r="A244" s="76">
        <f>A243</f>
        <v>43950</v>
      </c>
      <c r="B244" s="17">
        <f>SUMIF(InputData!$C$2:$C$105,"&lt;="&amp;Production!A244,InputData!$D$2:$D$105)-$I$3</f>
        <v>23984</v>
      </c>
      <c r="C244" s="17">
        <f>SUMIF(InputData!$B$2:$B$105,"&lt;="&amp;Production!A244,InputData!$D$2:$D$105)-Production!$I$3</f>
        <v>23984</v>
      </c>
      <c r="D244" s="82">
        <f>C244-B244</f>
        <v>0</v>
      </c>
      <c r="E244" s="81">
        <f t="shared" si="5"/>
        <v>1415</v>
      </c>
      <c r="F244" s="81"/>
      <c r="K244" s="3"/>
      <c r="L244" s="2"/>
      <c r="M244" s="2"/>
    </row>
    <row r="245" spans="1:13" x14ac:dyDescent="0.3">
      <c r="A245" s="77">
        <f>A244+1</f>
        <v>43951</v>
      </c>
      <c r="B245" s="18">
        <f>B244</f>
        <v>23984</v>
      </c>
      <c r="C245" s="18">
        <f>C244</f>
        <v>23984</v>
      </c>
      <c r="D245" s="83">
        <f>D244</f>
        <v>0</v>
      </c>
      <c r="E245" s="81" t="str">
        <f t="shared" si="5"/>
        <v/>
      </c>
      <c r="F245" s="81"/>
      <c r="K245" s="3"/>
      <c r="L245" s="2"/>
      <c r="M245" s="2"/>
    </row>
    <row r="246" spans="1:13" x14ac:dyDescent="0.3">
      <c r="A246" s="76">
        <f>A245</f>
        <v>43951</v>
      </c>
      <c r="B246" s="17">
        <f>SUMIF(InputData!$C$2:$C$105,"&lt;="&amp;Production!A246,InputData!$D$2:$D$105)-$I$3</f>
        <v>23984</v>
      </c>
      <c r="C246" s="17">
        <f>SUMIF(InputData!$B$2:$B$105,"&lt;="&amp;Production!A246,InputData!$D$2:$D$105)-Production!$I$3</f>
        <v>23984</v>
      </c>
      <c r="D246" s="82">
        <f>C246-B246</f>
        <v>0</v>
      </c>
      <c r="E246" s="81" t="str">
        <f t="shared" si="5"/>
        <v/>
      </c>
      <c r="F246" s="81"/>
      <c r="K246" s="3"/>
      <c r="L246" s="2"/>
      <c r="M246" s="2"/>
    </row>
    <row r="247" spans="1:13" x14ac:dyDescent="0.3">
      <c r="A247" s="77">
        <f>A246+1</f>
        <v>43952</v>
      </c>
      <c r="B247" s="18">
        <f>B246</f>
        <v>23984</v>
      </c>
      <c r="C247" s="18">
        <f>C246</f>
        <v>23984</v>
      </c>
      <c r="D247" s="83">
        <f>D246</f>
        <v>0</v>
      </c>
      <c r="E247" s="81" t="str">
        <f t="shared" si="5"/>
        <v/>
      </c>
      <c r="F247" s="81"/>
      <c r="K247" s="3"/>
      <c r="L247" s="2"/>
      <c r="M247" s="2"/>
    </row>
    <row r="248" spans="1:13" x14ac:dyDescent="0.3">
      <c r="A248" s="76">
        <f>A247</f>
        <v>43952</v>
      </c>
      <c r="B248" s="17">
        <f>SUMIF(InputData!$C$2:$C$105,"&lt;="&amp;Production!A248,InputData!$D$2:$D$105)-$I$3</f>
        <v>23984</v>
      </c>
      <c r="C248" s="17">
        <f>SUMIF(InputData!$B$2:$B$105,"&lt;="&amp;Production!A248,InputData!$D$2:$D$105)-Production!$I$3</f>
        <v>23984</v>
      </c>
      <c r="D248" s="82">
        <f>C248-B248</f>
        <v>0</v>
      </c>
      <c r="E248" s="81" t="str">
        <f t="shared" si="5"/>
        <v/>
      </c>
      <c r="F248" s="81"/>
      <c r="K248" s="3"/>
      <c r="L248" s="2"/>
      <c r="M248" s="2"/>
    </row>
    <row r="249" spans="1:13" x14ac:dyDescent="0.3">
      <c r="A249" s="77">
        <f>A248+1</f>
        <v>43953</v>
      </c>
      <c r="B249" s="18">
        <f>B248</f>
        <v>23984</v>
      </c>
      <c r="C249" s="18">
        <f>C248</f>
        <v>23984</v>
      </c>
      <c r="D249" s="83">
        <f>D248</f>
        <v>0</v>
      </c>
      <c r="E249" s="81" t="str">
        <f t="shared" si="5"/>
        <v/>
      </c>
      <c r="F249" s="81"/>
      <c r="K249" s="3"/>
      <c r="L249" s="2"/>
      <c r="M249" s="2"/>
    </row>
    <row r="250" spans="1:13" x14ac:dyDescent="0.3">
      <c r="A250" s="76">
        <f>A249</f>
        <v>43953</v>
      </c>
      <c r="B250" s="17">
        <f>SUMIF(InputData!$C$2:$C$105,"&lt;="&amp;Production!A250,InputData!$D$2:$D$105)-$I$3</f>
        <v>23984</v>
      </c>
      <c r="C250" s="17">
        <f>SUMIF(InputData!$B$2:$B$105,"&lt;="&amp;Production!A250,InputData!$D$2:$D$105)-Production!$I$3</f>
        <v>23984</v>
      </c>
      <c r="D250" s="82">
        <f>C250-B250</f>
        <v>0</v>
      </c>
      <c r="E250" s="81" t="str">
        <f t="shared" si="5"/>
        <v/>
      </c>
      <c r="F250" s="81"/>
      <c r="K250" s="3"/>
      <c r="L250" s="2"/>
      <c r="M250" s="2"/>
    </row>
    <row r="251" spans="1:13" x14ac:dyDescent="0.3">
      <c r="A251" s="77">
        <f>A250+1</f>
        <v>43954</v>
      </c>
      <c r="B251" s="18">
        <f>B250</f>
        <v>23984</v>
      </c>
      <c r="C251" s="18">
        <f>C250</f>
        <v>23984</v>
      </c>
      <c r="D251" s="83">
        <f>D250</f>
        <v>0</v>
      </c>
      <c r="E251" s="81" t="str">
        <f t="shared" si="5"/>
        <v/>
      </c>
      <c r="F251" s="81"/>
      <c r="K251" s="3"/>
      <c r="L251" s="2"/>
      <c r="M251" s="2"/>
    </row>
    <row r="252" spans="1:13" x14ac:dyDescent="0.3">
      <c r="A252" s="76">
        <f>A251</f>
        <v>43954</v>
      </c>
      <c r="B252" s="17">
        <f>SUMIF(InputData!$C$2:$C$105,"&lt;="&amp;Production!A252,InputData!$D$2:$D$105)-$I$3</f>
        <v>23984</v>
      </c>
      <c r="C252" s="17">
        <f>SUMIF(InputData!$B$2:$B$105,"&lt;="&amp;Production!A252,InputData!$D$2:$D$105)-Production!$I$3</f>
        <v>23984</v>
      </c>
      <c r="D252" s="82">
        <f>C252-B252</f>
        <v>0</v>
      </c>
      <c r="E252" s="81" t="str">
        <f t="shared" si="5"/>
        <v/>
      </c>
      <c r="F252" s="81"/>
      <c r="K252" s="3"/>
      <c r="L252" s="2"/>
      <c r="M252" s="2"/>
    </row>
    <row r="253" spans="1:13" x14ac:dyDescent="0.3">
      <c r="A253" s="77">
        <f>A252+1</f>
        <v>43955</v>
      </c>
      <c r="B253" s="18">
        <f>B252</f>
        <v>23984</v>
      </c>
      <c r="C253" s="18">
        <f>C252</f>
        <v>23984</v>
      </c>
      <c r="D253" s="83">
        <f>D252</f>
        <v>0</v>
      </c>
      <c r="E253" s="81" t="str">
        <f t="shared" si="5"/>
        <v/>
      </c>
      <c r="F253" s="81"/>
      <c r="K253" s="3"/>
      <c r="L253" s="2"/>
      <c r="M253" s="2"/>
    </row>
    <row r="254" spans="1:13" x14ac:dyDescent="0.3">
      <c r="A254" s="76">
        <f>A253</f>
        <v>43955</v>
      </c>
      <c r="B254" s="17">
        <f>SUMIF(InputData!$C$2:$C$105,"&lt;="&amp;Production!A254,InputData!$D$2:$D$105)-$I$3</f>
        <v>23984</v>
      </c>
      <c r="C254" s="17">
        <f>SUMIF(InputData!$B$2:$B$105,"&lt;="&amp;Production!A254,InputData!$D$2:$D$105)-Production!$I$3</f>
        <v>24609</v>
      </c>
      <c r="D254" s="82">
        <f>C254-B254</f>
        <v>625</v>
      </c>
      <c r="E254" s="81" t="str">
        <f t="shared" si="5"/>
        <v/>
      </c>
      <c r="F254" s="81"/>
      <c r="K254" s="3"/>
      <c r="L254" s="2"/>
      <c r="M254" s="2"/>
    </row>
    <row r="255" spans="1:13" x14ac:dyDescent="0.3">
      <c r="A255" s="77">
        <f>A254+1</f>
        <v>43956</v>
      </c>
      <c r="B255" s="18">
        <f>B254</f>
        <v>23984</v>
      </c>
      <c r="C255" s="18">
        <f>C254</f>
        <v>24609</v>
      </c>
      <c r="D255" s="83">
        <f>D254</f>
        <v>625</v>
      </c>
      <c r="E255" s="81" t="str">
        <f t="shared" si="5"/>
        <v/>
      </c>
      <c r="F255" s="81"/>
      <c r="K255" s="3"/>
      <c r="L255" s="2"/>
      <c r="M255" s="2"/>
    </row>
    <row r="256" spans="1:13" x14ac:dyDescent="0.3">
      <c r="A256" s="76">
        <f>A255</f>
        <v>43956</v>
      </c>
      <c r="B256" s="17">
        <f>SUMIF(InputData!$C$2:$C$105,"&lt;="&amp;Production!A256,InputData!$D$2:$D$105)-$I$3</f>
        <v>23984</v>
      </c>
      <c r="C256" s="17">
        <f>SUMIF(InputData!$B$2:$B$105,"&lt;="&amp;Production!A256,InputData!$D$2:$D$105)-Production!$I$3</f>
        <v>24793</v>
      </c>
      <c r="D256" s="82">
        <f>C256-B256</f>
        <v>809</v>
      </c>
      <c r="E256" s="81" t="str">
        <f t="shared" si="5"/>
        <v/>
      </c>
      <c r="F256" s="81"/>
      <c r="K256" s="3"/>
      <c r="L256" s="2"/>
      <c r="M256" s="2"/>
    </row>
    <row r="257" spans="1:13" x14ac:dyDescent="0.3">
      <c r="A257" s="77">
        <f>A256+1</f>
        <v>43957</v>
      </c>
      <c r="B257" s="18">
        <f>B256</f>
        <v>23984</v>
      </c>
      <c r="C257" s="18">
        <f>C256</f>
        <v>24793</v>
      </c>
      <c r="D257" s="83">
        <f>D256</f>
        <v>809</v>
      </c>
      <c r="E257" s="81" t="str">
        <f t="shared" si="5"/>
        <v/>
      </c>
      <c r="F257" s="81"/>
      <c r="K257" s="3"/>
      <c r="L257" s="2"/>
      <c r="M257" s="2"/>
    </row>
    <row r="258" spans="1:13" x14ac:dyDescent="0.3">
      <c r="A258" s="76">
        <f>A257</f>
        <v>43957</v>
      </c>
      <c r="B258" s="17">
        <f>SUMIF(InputData!$C$2:$C$105,"&lt;="&amp;Production!A258,InputData!$D$2:$D$105)-$I$3</f>
        <v>24793</v>
      </c>
      <c r="C258" s="17">
        <f>SUMIF(InputData!$B$2:$B$105,"&lt;="&amp;Production!A258,InputData!$D$2:$D$105)-Production!$I$3</f>
        <v>24793</v>
      </c>
      <c r="D258" s="82">
        <f>C258-B258</f>
        <v>0</v>
      </c>
      <c r="E258" s="81">
        <f t="shared" si="5"/>
        <v>809</v>
      </c>
      <c r="F258" s="81"/>
      <c r="K258" s="3"/>
      <c r="L258" s="2"/>
      <c r="M258" s="2"/>
    </row>
    <row r="259" spans="1:13" x14ac:dyDescent="0.3">
      <c r="A259" s="77">
        <f>A258+1</f>
        <v>43958</v>
      </c>
      <c r="B259" s="18">
        <f>B258</f>
        <v>24793</v>
      </c>
      <c r="C259" s="18">
        <f>C258</f>
        <v>24793</v>
      </c>
      <c r="D259" s="83">
        <f>D258</f>
        <v>0</v>
      </c>
      <c r="E259" s="81" t="str">
        <f t="shared" si="5"/>
        <v/>
      </c>
      <c r="F259" s="81"/>
      <c r="K259" s="3"/>
      <c r="L259" s="2"/>
      <c r="M259" s="2"/>
    </row>
    <row r="260" spans="1:13" x14ac:dyDescent="0.3">
      <c r="A260" s="76">
        <f>A259</f>
        <v>43958</v>
      </c>
      <c r="B260" s="17">
        <f>SUMIF(InputData!$C$2:$C$105,"&lt;="&amp;Production!A260,InputData!$D$2:$D$105)-$I$3</f>
        <v>24793</v>
      </c>
      <c r="C260" s="17">
        <f>SUMIF(InputData!$B$2:$B$105,"&lt;="&amp;Production!A260,InputData!$D$2:$D$105)-Production!$I$3</f>
        <v>24793</v>
      </c>
      <c r="D260" s="82">
        <f>C260-B260</f>
        <v>0</v>
      </c>
      <c r="E260" s="81" t="str">
        <f t="shared" ref="E260:E323" si="6">IF(B260-B259=0,"",B260-B259)</f>
        <v/>
      </c>
      <c r="F260" s="81"/>
      <c r="K260" s="3"/>
      <c r="L260" s="2"/>
      <c r="M260" s="2"/>
    </row>
    <row r="261" spans="1:13" x14ac:dyDescent="0.3">
      <c r="A261" s="77">
        <f>A260+1</f>
        <v>43959</v>
      </c>
      <c r="B261" s="18">
        <f>B260</f>
        <v>24793</v>
      </c>
      <c r="C261" s="18">
        <f>C260</f>
        <v>24793</v>
      </c>
      <c r="D261" s="83">
        <f>D260</f>
        <v>0</v>
      </c>
      <c r="E261" s="81" t="str">
        <f t="shared" si="6"/>
        <v/>
      </c>
      <c r="F261" s="81"/>
      <c r="K261" s="3"/>
      <c r="L261" s="2"/>
      <c r="M261" s="2"/>
    </row>
    <row r="262" spans="1:13" x14ac:dyDescent="0.3">
      <c r="A262" s="76">
        <f>A261</f>
        <v>43959</v>
      </c>
      <c r="B262" s="17">
        <f>SUMIF(InputData!$C$2:$C$105,"&lt;="&amp;Production!A262,InputData!$D$2:$D$105)-$I$3</f>
        <v>24793</v>
      </c>
      <c r="C262" s="17">
        <f>SUMIF(InputData!$B$2:$B$105,"&lt;="&amp;Production!A262,InputData!$D$2:$D$105)-Production!$I$3</f>
        <v>24793</v>
      </c>
      <c r="D262" s="82">
        <f>C262-B262</f>
        <v>0</v>
      </c>
      <c r="E262" s="81" t="str">
        <f t="shared" si="6"/>
        <v/>
      </c>
      <c r="F262" s="81"/>
      <c r="K262" s="3"/>
      <c r="L262" s="2"/>
      <c r="M262" s="2"/>
    </row>
    <row r="263" spans="1:13" x14ac:dyDescent="0.3">
      <c r="A263" s="77">
        <f>A262+1</f>
        <v>43960</v>
      </c>
      <c r="B263" s="18">
        <f>B262</f>
        <v>24793</v>
      </c>
      <c r="C263" s="18">
        <f>C262</f>
        <v>24793</v>
      </c>
      <c r="D263" s="83">
        <f>D262</f>
        <v>0</v>
      </c>
      <c r="E263" s="81" t="str">
        <f t="shared" si="6"/>
        <v/>
      </c>
      <c r="F263" s="81"/>
      <c r="K263" s="3"/>
      <c r="L263" s="2"/>
      <c r="M263" s="2"/>
    </row>
    <row r="264" spans="1:13" x14ac:dyDescent="0.3">
      <c r="A264" s="76">
        <f>A263</f>
        <v>43960</v>
      </c>
      <c r="B264" s="17">
        <f>SUMIF(InputData!$C$2:$C$105,"&lt;="&amp;Production!A264,InputData!$D$2:$D$105)-$I$3</f>
        <v>24793</v>
      </c>
      <c r="C264" s="17">
        <f>SUMIF(InputData!$B$2:$B$105,"&lt;="&amp;Production!A264,InputData!$D$2:$D$105)-Production!$I$3</f>
        <v>24793</v>
      </c>
      <c r="D264" s="82">
        <f>C264-B264</f>
        <v>0</v>
      </c>
      <c r="E264" s="81" t="str">
        <f t="shared" si="6"/>
        <v/>
      </c>
      <c r="F264" s="81"/>
      <c r="K264" s="3"/>
      <c r="L264" s="2"/>
      <c r="M264" s="2"/>
    </row>
    <row r="265" spans="1:13" x14ac:dyDescent="0.3">
      <c r="A265" s="77">
        <f>A264+1</f>
        <v>43961</v>
      </c>
      <c r="B265" s="18">
        <f>B264</f>
        <v>24793</v>
      </c>
      <c r="C265" s="18">
        <f>C264</f>
        <v>24793</v>
      </c>
      <c r="D265" s="83">
        <f>D264</f>
        <v>0</v>
      </c>
      <c r="E265" s="81" t="str">
        <f t="shared" si="6"/>
        <v/>
      </c>
      <c r="F265" s="81"/>
      <c r="K265" s="3"/>
      <c r="L265" s="2"/>
      <c r="M265" s="2"/>
    </row>
    <row r="266" spans="1:13" x14ac:dyDescent="0.3">
      <c r="A266" s="76">
        <f>A265</f>
        <v>43961</v>
      </c>
      <c r="B266" s="17">
        <f>SUMIF(InputData!$C$2:$C$105,"&lt;="&amp;Production!A266,InputData!$D$2:$D$105)-$I$3</f>
        <v>24793</v>
      </c>
      <c r="C266" s="17">
        <f>SUMIF(InputData!$B$2:$B$105,"&lt;="&amp;Production!A266,InputData!$D$2:$D$105)-Production!$I$3</f>
        <v>25733</v>
      </c>
      <c r="D266" s="82">
        <f>C266-B266</f>
        <v>940</v>
      </c>
      <c r="E266" s="81" t="str">
        <f t="shared" si="6"/>
        <v/>
      </c>
      <c r="F266" s="81"/>
      <c r="K266" s="3"/>
      <c r="L266" s="2"/>
      <c r="M266" s="2"/>
    </row>
    <row r="267" spans="1:13" x14ac:dyDescent="0.3">
      <c r="A267" s="77">
        <f>A266+1</f>
        <v>43962</v>
      </c>
      <c r="B267" s="18">
        <f>B266</f>
        <v>24793</v>
      </c>
      <c r="C267" s="18">
        <f>C266</f>
        <v>25733</v>
      </c>
      <c r="D267" s="83">
        <f>D266</f>
        <v>940</v>
      </c>
      <c r="E267" s="81" t="str">
        <f t="shared" si="6"/>
        <v/>
      </c>
      <c r="F267" s="81"/>
      <c r="K267" s="3"/>
      <c r="L267" s="2"/>
      <c r="M267" s="2"/>
    </row>
    <row r="268" spans="1:13" x14ac:dyDescent="0.3">
      <c r="A268" s="76">
        <f>A267</f>
        <v>43962</v>
      </c>
      <c r="B268" s="17">
        <f>SUMIF(InputData!$C$2:$C$105,"&lt;="&amp;Production!A268,InputData!$D$2:$D$105)-$I$3</f>
        <v>24793</v>
      </c>
      <c r="C268" s="17">
        <f>SUMIF(InputData!$B$2:$B$105,"&lt;="&amp;Production!A268,InputData!$D$2:$D$105)-Production!$I$3</f>
        <v>26385</v>
      </c>
      <c r="D268" s="82">
        <f>C268-B268</f>
        <v>1592</v>
      </c>
      <c r="E268" s="81" t="str">
        <f t="shared" si="6"/>
        <v/>
      </c>
      <c r="F268" s="81"/>
      <c r="K268" s="3"/>
      <c r="L268" s="2"/>
      <c r="M268" s="2"/>
    </row>
    <row r="269" spans="1:13" x14ac:dyDescent="0.3">
      <c r="A269" s="77">
        <f>A268+1</f>
        <v>43963</v>
      </c>
      <c r="B269" s="18">
        <f>B268</f>
        <v>24793</v>
      </c>
      <c r="C269" s="18">
        <f>C268</f>
        <v>26385</v>
      </c>
      <c r="D269" s="83">
        <f>D268</f>
        <v>1592</v>
      </c>
      <c r="E269" s="81" t="str">
        <f t="shared" si="6"/>
        <v/>
      </c>
      <c r="F269" s="81"/>
      <c r="K269" s="3"/>
      <c r="L269" s="2"/>
      <c r="M269" s="2"/>
    </row>
    <row r="270" spans="1:13" x14ac:dyDescent="0.3">
      <c r="A270" s="76">
        <f>A269</f>
        <v>43963</v>
      </c>
      <c r="B270" s="17">
        <f>SUMIF(InputData!$C$2:$C$105,"&lt;="&amp;Production!A270,InputData!$D$2:$D$105)-$I$3</f>
        <v>24793</v>
      </c>
      <c r="C270" s="17">
        <f>SUMIF(InputData!$B$2:$B$105,"&lt;="&amp;Production!A270,InputData!$D$2:$D$105)-Production!$I$3</f>
        <v>26385</v>
      </c>
      <c r="D270" s="82">
        <f>C270-B270</f>
        <v>1592</v>
      </c>
      <c r="E270" s="81" t="str">
        <f t="shared" si="6"/>
        <v/>
      </c>
      <c r="F270" s="81"/>
      <c r="K270" s="3"/>
      <c r="L270" s="2"/>
      <c r="M270" s="2"/>
    </row>
    <row r="271" spans="1:13" x14ac:dyDescent="0.3">
      <c r="A271" s="77">
        <f>A270+1</f>
        <v>43964</v>
      </c>
      <c r="B271" s="18">
        <f>B270</f>
        <v>24793</v>
      </c>
      <c r="C271" s="18">
        <f>C270</f>
        <v>26385</v>
      </c>
      <c r="D271" s="83">
        <f>D270</f>
        <v>1592</v>
      </c>
      <c r="E271" s="81" t="str">
        <f t="shared" si="6"/>
        <v/>
      </c>
      <c r="F271" s="81"/>
      <c r="K271" s="3"/>
      <c r="L271" s="2"/>
      <c r="M271" s="2"/>
    </row>
    <row r="272" spans="1:13" x14ac:dyDescent="0.3">
      <c r="A272" s="76">
        <f>A271</f>
        <v>43964</v>
      </c>
      <c r="B272" s="17">
        <f>SUMIF(InputData!$C$2:$C$105,"&lt;="&amp;Production!A272,InputData!$D$2:$D$105)-$I$3</f>
        <v>26385</v>
      </c>
      <c r="C272" s="17">
        <f>SUMIF(InputData!$B$2:$B$105,"&lt;="&amp;Production!A272,InputData!$D$2:$D$105)-Production!$I$3</f>
        <v>26385</v>
      </c>
      <c r="D272" s="82">
        <f>C272-B272</f>
        <v>0</v>
      </c>
      <c r="E272" s="81">
        <f t="shared" si="6"/>
        <v>1592</v>
      </c>
      <c r="F272" s="81"/>
      <c r="K272" s="3"/>
      <c r="L272" s="2"/>
      <c r="M272" s="2"/>
    </row>
    <row r="273" spans="1:13" x14ac:dyDescent="0.3">
      <c r="A273" s="77">
        <f>A272+1</f>
        <v>43965</v>
      </c>
      <c r="B273" s="18">
        <f>B272</f>
        <v>26385</v>
      </c>
      <c r="C273" s="18">
        <f>C272</f>
        <v>26385</v>
      </c>
      <c r="D273" s="83">
        <f>D272</f>
        <v>0</v>
      </c>
      <c r="E273" s="81" t="str">
        <f t="shared" si="6"/>
        <v/>
      </c>
      <c r="F273" s="81"/>
      <c r="K273" s="3"/>
      <c r="L273" s="2"/>
      <c r="M273" s="2"/>
    </row>
    <row r="274" spans="1:13" x14ac:dyDescent="0.3">
      <c r="A274" s="76">
        <f>A273</f>
        <v>43965</v>
      </c>
      <c r="B274" s="17">
        <f>SUMIF(InputData!$C$2:$C$105,"&lt;="&amp;Production!A274,InputData!$D$2:$D$105)-$I$3</f>
        <v>26385</v>
      </c>
      <c r="C274" s="17">
        <f>SUMIF(InputData!$B$2:$B$105,"&lt;="&amp;Production!A274,InputData!$D$2:$D$105)-Production!$I$3</f>
        <v>26385</v>
      </c>
      <c r="D274" s="82">
        <f>C274-B274</f>
        <v>0</v>
      </c>
      <c r="E274" s="81" t="str">
        <f t="shared" si="6"/>
        <v/>
      </c>
      <c r="F274" s="81"/>
      <c r="K274" s="3"/>
      <c r="L274" s="2"/>
      <c r="M274" s="2"/>
    </row>
    <row r="275" spans="1:13" x14ac:dyDescent="0.3">
      <c r="A275" s="77">
        <f>A274+1</f>
        <v>43966</v>
      </c>
      <c r="B275" s="18">
        <f>B274</f>
        <v>26385</v>
      </c>
      <c r="C275" s="18">
        <f>C274</f>
        <v>26385</v>
      </c>
      <c r="D275" s="83">
        <f>D274</f>
        <v>0</v>
      </c>
      <c r="E275" s="81" t="str">
        <f t="shared" si="6"/>
        <v/>
      </c>
      <c r="F275" s="81"/>
      <c r="K275" s="3"/>
      <c r="L275" s="2"/>
      <c r="M275" s="2"/>
    </row>
    <row r="276" spans="1:13" x14ac:dyDescent="0.3">
      <c r="A276" s="76">
        <f>A275</f>
        <v>43966</v>
      </c>
      <c r="B276" s="17">
        <f>SUMIF(InputData!$C$2:$C$105,"&lt;="&amp;Production!A276,InputData!$D$2:$D$105)-$I$3</f>
        <v>26385</v>
      </c>
      <c r="C276" s="17">
        <f>SUMIF(InputData!$B$2:$B$105,"&lt;="&amp;Production!A276,InputData!$D$2:$D$105)-Production!$I$3</f>
        <v>26385</v>
      </c>
      <c r="D276" s="82">
        <f>C276-B276</f>
        <v>0</v>
      </c>
      <c r="E276" s="81" t="str">
        <f t="shared" si="6"/>
        <v/>
      </c>
      <c r="F276" s="81"/>
      <c r="K276" s="3"/>
      <c r="L276" s="2"/>
      <c r="M276" s="2"/>
    </row>
    <row r="277" spans="1:13" x14ac:dyDescent="0.3">
      <c r="A277" s="77">
        <f>A276+1</f>
        <v>43967</v>
      </c>
      <c r="B277" s="18">
        <f>B276</f>
        <v>26385</v>
      </c>
      <c r="C277" s="18">
        <f>C276</f>
        <v>26385</v>
      </c>
      <c r="D277" s="83">
        <f>D276</f>
        <v>0</v>
      </c>
      <c r="E277" s="81" t="str">
        <f t="shared" si="6"/>
        <v/>
      </c>
      <c r="F277" s="81"/>
      <c r="K277" s="3"/>
      <c r="L277" s="2"/>
      <c r="M277" s="2"/>
    </row>
    <row r="278" spans="1:13" x14ac:dyDescent="0.3">
      <c r="A278" s="76">
        <f>A277</f>
        <v>43967</v>
      </c>
      <c r="B278" s="17">
        <f>SUMIF(InputData!$C$2:$C$105,"&lt;="&amp;Production!A278,InputData!$D$2:$D$105)-$I$3</f>
        <v>26385</v>
      </c>
      <c r="C278" s="17">
        <f>SUMIF(InputData!$B$2:$B$105,"&lt;="&amp;Production!A278,InputData!$D$2:$D$105)-Production!$I$3</f>
        <v>26385</v>
      </c>
      <c r="D278" s="82">
        <f>C278-B278</f>
        <v>0</v>
      </c>
      <c r="E278" s="81" t="str">
        <f t="shared" si="6"/>
        <v/>
      </c>
      <c r="F278" s="81"/>
      <c r="K278" s="3"/>
      <c r="L278" s="2"/>
      <c r="M278" s="2"/>
    </row>
    <row r="279" spans="1:13" x14ac:dyDescent="0.3">
      <c r="A279" s="77">
        <f>A278+1</f>
        <v>43968</v>
      </c>
      <c r="B279" s="18">
        <f>B278</f>
        <v>26385</v>
      </c>
      <c r="C279" s="18">
        <f>C278</f>
        <v>26385</v>
      </c>
      <c r="D279" s="83">
        <f>D278</f>
        <v>0</v>
      </c>
      <c r="E279" s="81" t="str">
        <f t="shared" si="6"/>
        <v/>
      </c>
      <c r="F279" s="81"/>
      <c r="K279" s="3"/>
      <c r="L279" s="2"/>
      <c r="M279" s="2"/>
    </row>
    <row r="280" spans="1:13" x14ac:dyDescent="0.3">
      <c r="A280" s="76">
        <f>A279</f>
        <v>43968</v>
      </c>
      <c r="B280" s="17">
        <f>SUMIF(InputData!$C$2:$C$105,"&lt;="&amp;Production!A280,InputData!$D$2:$D$105)-$I$3</f>
        <v>26385</v>
      </c>
      <c r="C280" s="17">
        <f>SUMIF(InputData!$B$2:$B$105,"&lt;="&amp;Production!A280,InputData!$D$2:$D$105)-Production!$I$3</f>
        <v>27210</v>
      </c>
      <c r="D280" s="82">
        <f>C280-B280</f>
        <v>825</v>
      </c>
      <c r="E280" s="81" t="str">
        <f t="shared" si="6"/>
        <v/>
      </c>
      <c r="F280" s="81"/>
      <c r="K280" s="3"/>
      <c r="L280" s="2"/>
      <c r="M280" s="2"/>
    </row>
    <row r="281" spans="1:13" x14ac:dyDescent="0.3">
      <c r="A281" s="77">
        <f>A280+1</f>
        <v>43969</v>
      </c>
      <c r="B281" s="18">
        <f>B280</f>
        <v>26385</v>
      </c>
      <c r="C281" s="18">
        <f>C280</f>
        <v>27210</v>
      </c>
      <c r="D281" s="83">
        <f>D280</f>
        <v>825</v>
      </c>
      <c r="E281" s="81" t="str">
        <f t="shared" si="6"/>
        <v/>
      </c>
      <c r="F281" s="81"/>
      <c r="K281" s="3"/>
      <c r="L281" s="2"/>
      <c r="M281" s="2"/>
    </row>
    <row r="282" spans="1:13" x14ac:dyDescent="0.3">
      <c r="A282" s="76">
        <f>A281</f>
        <v>43969</v>
      </c>
      <c r="B282" s="17">
        <f>SUMIF(InputData!$C$2:$C$105,"&lt;="&amp;Production!A282,InputData!$D$2:$D$105)-$I$3</f>
        <v>26385</v>
      </c>
      <c r="C282" s="17">
        <f>SUMIF(InputData!$B$2:$B$105,"&lt;="&amp;Production!A282,InputData!$D$2:$D$105)-Production!$I$3</f>
        <v>27730</v>
      </c>
      <c r="D282" s="82">
        <f>C282-B282</f>
        <v>1345</v>
      </c>
      <c r="E282" s="81" t="str">
        <f t="shared" si="6"/>
        <v/>
      </c>
      <c r="F282" s="81"/>
      <c r="K282" s="3"/>
      <c r="L282" s="2"/>
      <c r="M282" s="2"/>
    </row>
    <row r="283" spans="1:13" x14ac:dyDescent="0.3">
      <c r="A283" s="77">
        <f>A282+1</f>
        <v>43970</v>
      </c>
      <c r="B283" s="18">
        <f>B282</f>
        <v>26385</v>
      </c>
      <c r="C283" s="18">
        <f>C282</f>
        <v>27730</v>
      </c>
      <c r="D283" s="83">
        <f>D282</f>
        <v>1345</v>
      </c>
      <c r="E283" s="81" t="str">
        <f t="shared" si="6"/>
        <v/>
      </c>
      <c r="F283" s="81"/>
      <c r="K283" s="3"/>
      <c r="L283" s="2"/>
      <c r="M283" s="2"/>
    </row>
    <row r="284" spans="1:13" x14ac:dyDescent="0.3">
      <c r="A284" s="76">
        <f>A283</f>
        <v>43970</v>
      </c>
      <c r="B284" s="17">
        <f>SUMIF(InputData!$C$2:$C$105,"&lt;="&amp;Production!A284,InputData!$D$2:$D$105)-$I$3</f>
        <v>26385</v>
      </c>
      <c r="C284" s="17">
        <f>SUMIF(InputData!$B$2:$B$105,"&lt;="&amp;Production!A284,InputData!$D$2:$D$105)-Production!$I$3</f>
        <v>27730</v>
      </c>
      <c r="D284" s="82">
        <f>C284-B284</f>
        <v>1345</v>
      </c>
      <c r="E284" s="81" t="str">
        <f t="shared" si="6"/>
        <v/>
      </c>
      <c r="F284" s="81"/>
      <c r="K284" s="3"/>
      <c r="L284" s="2"/>
      <c r="M284" s="2"/>
    </row>
    <row r="285" spans="1:13" x14ac:dyDescent="0.3">
      <c r="A285" s="77">
        <f>A284+1</f>
        <v>43971</v>
      </c>
      <c r="B285" s="18">
        <f>B284</f>
        <v>26385</v>
      </c>
      <c r="C285" s="18">
        <f>C284</f>
        <v>27730</v>
      </c>
      <c r="D285" s="83">
        <f>D284</f>
        <v>1345</v>
      </c>
      <c r="E285" s="81" t="str">
        <f t="shared" si="6"/>
        <v/>
      </c>
      <c r="F285" s="81"/>
      <c r="K285" s="3"/>
      <c r="L285" s="2"/>
      <c r="M285" s="2"/>
    </row>
    <row r="286" spans="1:13" x14ac:dyDescent="0.3">
      <c r="A286" s="76">
        <f>A285</f>
        <v>43971</v>
      </c>
      <c r="B286" s="17">
        <f>SUMIF(InputData!$C$2:$C$105,"&lt;="&amp;Production!A286,InputData!$D$2:$D$105)-$I$3</f>
        <v>27730</v>
      </c>
      <c r="C286" s="17">
        <f>SUMIF(InputData!$B$2:$B$105,"&lt;="&amp;Production!A286,InputData!$D$2:$D$105)-Production!$I$3</f>
        <v>27730</v>
      </c>
      <c r="D286" s="82">
        <f>C286-B286</f>
        <v>0</v>
      </c>
      <c r="E286" s="81">
        <f t="shared" si="6"/>
        <v>1345</v>
      </c>
      <c r="F286" s="81"/>
      <c r="K286" s="3"/>
      <c r="L286" s="2"/>
      <c r="M286" s="2"/>
    </row>
    <row r="287" spans="1:13" x14ac:dyDescent="0.3">
      <c r="A287" s="77">
        <f>A286+1</f>
        <v>43972</v>
      </c>
      <c r="B287" s="18">
        <f>B286</f>
        <v>27730</v>
      </c>
      <c r="C287" s="18">
        <f>C286</f>
        <v>27730</v>
      </c>
      <c r="D287" s="83">
        <f>D286</f>
        <v>0</v>
      </c>
      <c r="E287" s="81" t="str">
        <f t="shared" si="6"/>
        <v/>
      </c>
      <c r="F287" s="81"/>
      <c r="K287" s="3"/>
      <c r="L287" s="2"/>
      <c r="M287" s="2"/>
    </row>
    <row r="288" spans="1:13" x14ac:dyDescent="0.3">
      <c r="A288" s="76">
        <f>A287</f>
        <v>43972</v>
      </c>
      <c r="B288" s="17">
        <f>SUMIF(InputData!$C$2:$C$105,"&lt;="&amp;Production!A288,InputData!$D$2:$D$105)-$I$3</f>
        <v>27730</v>
      </c>
      <c r="C288" s="17">
        <f>SUMIF(InputData!$B$2:$B$105,"&lt;="&amp;Production!A288,InputData!$D$2:$D$105)-Production!$I$3</f>
        <v>27730</v>
      </c>
      <c r="D288" s="82">
        <f>C288-B288</f>
        <v>0</v>
      </c>
      <c r="E288" s="81" t="str">
        <f t="shared" si="6"/>
        <v/>
      </c>
      <c r="F288" s="81"/>
      <c r="K288" s="3"/>
      <c r="L288" s="2"/>
      <c r="M288" s="2"/>
    </row>
    <row r="289" spans="1:13" x14ac:dyDescent="0.3">
      <c r="A289" s="77">
        <f>A288+1</f>
        <v>43973</v>
      </c>
      <c r="B289" s="18">
        <f>B288</f>
        <v>27730</v>
      </c>
      <c r="C289" s="18">
        <f>C288</f>
        <v>27730</v>
      </c>
      <c r="D289" s="83">
        <f>D288</f>
        <v>0</v>
      </c>
      <c r="E289" s="81" t="str">
        <f t="shared" si="6"/>
        <v/>
      </c>
      <c r="F289" s="81"/>
      <c r="K289" s="3"/>
      <c r="L289" s="2"/>
      <c r="M289" s="2"/>
    </row>
    <row r="290" spans="1:13" x14ac:dyDescent="0.3">
      <c r="A290" s="76">
        <f>A289</f>
        <v>43973</v>
      </c>
      <c r="B290" s="17">
        <f>SUMIF(InputData!$C$2:$C$105,"&lt;="&amp;Production!A290,InputData!$D$2:$D$105)-$I$3</f>
        <v>27730</v>
      </c>
      <c r="C290" s="17">
        <f>SUMIF(InputData!$B$2:$B$105,"&lt;="&amp;Production!A290,InputData!$D$2:$D$105)-Production!$I$3</f>
        <v>27730</v>
      </c>
      <c r="D290" s="82">
        <f>C290-B290</f>
        <v>0</v>
      </c>
      <c r="E290" s="81" t="str">
        <f t="shared" si="6"/>
        <v/>
      </c>
      <c r="F290" s="81"/>
      <c r="K290" s="3"/>
      <c r="L290" s="2"/>
      <c r="M290" s="2"/>
    </row>
    <row r="291" spans="1:13" x14ac:dyDescent="0.3">
      <c r="A291" s="77">
        <f>A290+1</f>
        <v>43974</v>
      </c>
      <c r="B291" s="18">
        <f>B290</f>
        <v>27730</v>
      </c>
      <c r="C291" s="18">
        <f>C290</f>
        <v>27730</v>
      </c>
      <c r="D291" s="83">
        <f>D290</f>
        <v>0</v>
      </c>
      <c r="E291" s="81" t="str">
        <f t="shared" si="6"/>
        <v/>
      </c>
      <c r="F291" s="81"/>
      <c r="K291" s="3"/>
      <c r="L291" s="2"/>
      <c r="M291" s="2"/>
    </row>
    <row r="292" spans="1:13" x14ac:dyDescent="0.3">
      <c r="A292" s="76">
        <f>A291</f>
        <v>43974</v>
      </c>
      <c r="B292" s="17">
        <f>SUMIF(InputData!$C$2:$C$105,"&lt;="&amp;Production!A292,InputData!$D$2:$D$105)-$I$3</f>
        <v>27730</v>
      </c>
      <c r="C292" s="17">
        <f>SUMIF(InputData!$B$2:$B$105,"&lt;="&amp;Production!A292,InputData!$D$2:$D$105)-Production!$I$3</f>
        <v>27730</v>
      </c>
      <c r="D292" s="82">
        <f>C292-B292</f>
        <v>0</v>
      </c>
      <c r="E292" s="81" t="str">
        <f t="shared" si="6"/>
        <v/>
      </c>
      <c r="F292" s="81"/>
      <c r="K292" s="3"/>
      <c r="L292" s="2"/>
      <c r="M292" s="2"/>
    </row>
    <row r="293" spans="1:13" x14ac:dyDescent="0.3">
      <c r="A293" s="77">
        <f>A292+1</f>
        <v>43975</v>
      </c>
      <c r="B293" s="18">
        <f>B292</f>
        <v>27730</v>
      </c>
      <c r="C293" s="18">
        <f>C292</f>
        <v>27730</v>
      </c>
      <c r="D293" s="83">
        <f>D292</f>
        <v>0</v>
      </c>
      <c r="E293" s="81" t="str">
        <f t="shared" si="6"/>
        <v/>
      </c>
      <c r="F293" s="81"/>
      <c r="K293" s="3"/>
      <c r="L293" s="2"/>
      <c r="M293" s="2"/>
    </row>
    <row r="294" spans="1:13" x14ac:dyDescent="0.3">
      <c r="A294" s="76">
        <f>A293</f>
        <v>43975</v>
      </c>
      <c r="B294" s="17">
        <f>SUMIF(InputData!$C$2:$C$105,"&lt;="&amp;Production!A294,InputData!$D$2:$D$105)-$I$3</f>
        <v>27730</v>
      </c>
      <c r="C294" s="17">
        <f>SUMIF(InputData!$B$2:$B$105,"&lt;="&amp;Production!A294,InputData!$D$2:$D$105)-Production!$I$3</f>
        <v>28510</v>
      </c>
      <c r="D294" s="82">
        <f>C294-B294</f>
        <v>780</v>
      </c>
      <c r="E294" s="81" t="str">
        <f t="shared" si="6"/>
        <v/>
      </c>
      <c r="F294" s="81"/>
      <c r="K294" s="3"/>
      <c r="L294" s="2"/>
      <c r="M294" s="2"/>
    </row>
    <row r="295" spans="1:13" x14ac:dyDescent="0.3">
      <c r="A295" s="77">
        <f>A294+1</f>
        <v>43976</v>
      </c>
      <c r="B295" s="18">
        <f>B294</f>
        <v>27730</v>
      </c>
      <c r="C295" s="18">
        <f>C294</f>
        <v>28510</v>
      </c>
      <c r="D295" s="83">
        <f>D294</f>
        <v>780</v>
      </c>
      <c r="E295" s="81" t="str">
        <f t="shared" si="6"/>
        <v/>
      </c>
      <c r="F295" s="81"/>
      <c r="K295" s="3"/>
      <c r="L295" s="2"/>
      <c r="M295" s="2"/>
    </row>
    <row r="296" spans="1:13" x14ac:dyDescent="0.3">
      <c r="A296" s="76">
        <f>A295</f>
        <v>43976</v>
      </c>
      <c r="B296" s="17">
        <f>SUMIF(InputData!$C$2:$C$105,"&lt;="&amp;Production!A296,InputData!$D$2:$D$105)-$I$3</f>
        <v>27730</v>
      </c>
      <c r="C296" s="17">
        <f>SUMIF(InputData!$B$2:$B$105,"&lt;="&amp;Production!A296,InputData!$D$2:$D$105)-Production!$I$3</f>
        <v>29208</v>
      </c>
      <c r="D296" s="82">
        <f>C296-B296</f>
        <v>1478</v>
      </c>
      <c r="E296" s="81" t="str">
        <f t="shared" si="6"/>
        <v/>
      </c>
      <c r="F296" s="81"/>
      <c r="K296" s="3"/>
      <c r="L296" s="2"/>
      <c r="M296" s="2"/>
    </row>
    <row r="297" spans="1:13" x14ac:dyDescent="0.3">
      <c r="A297" s="77">
        <f>A296+1</f>
        <v>43977</v>
      </c>
      <c r="B297" s="18">
        <f>B296</f>
        <v>27730</v>
      </c>
      <c r="C297" s="18">
        <f>C296</f>
        <v>29208</v>
      </c>
      <c r="D297" s="83">
        <f>D296</f>
        <v>1478</v>
      </c>
      <c r="E297" s="81" t="str">
        <f t="shared" si="6"/>
        <v/>
      </c>
      <c r="F297" s="81"/>
      <c r="K297" s="3"/>
      <c r="L297" s="2"/>
      <c r="M297" s="2"/>
    </row>
    <row r="298" spans="1:13" x14ac:dyDescent="0.3">
      <c r="A298" s="76">
        <f>A297</f>
        <v>43977</v>
      </c>
      <c r="B298" s="17">
        <f>SUMIF(InputData!$C$2:$C$105,"&lt;="&amp;Production!A298,InputData!$D$2:$D$105)-$I$3</f>
        <v>27730</v>
      </c>
      <c r="C298" s="17">
        <f>SUMIF(InputData!$B$2:$B$105,"&lt;="&amp;Production!A298,InputData!$D$2:$D$105)-Production!$I$3</f>
        <v>29208</v>
      </c>
      <c r="D298" s="82">
        <f>C298-B298</f>
        <v>1478</v>
      </c>
      <c r="E298" s="81" t="str">
        <f t="shared" si="6"/>
        <v/>
      </c>
      <c r="F298" s="81"/>
      <c r="K298" s="3"/>
      <c r="L298" s="2"/>
      <c r="M298" s="2"/>
    </row>
    <row r="299" spans="1:13" x14ac:dyDescent="0.3">
      <c r="A299" s="77">
        <f>A298+1</f>
        <v>43978</v>
      </c>
      <c r="B299" s="18">
        <f>B298</f>
        <v>27730</v>
      </c>
      <c r="C299" s="18">
        <f>C298</f>
        <v>29208</v>
      </c>
      <c r="D299" s="83">
        <f>D298</f>
        <v>1478</v>
      </c>
      <c r="E299" s="81" t="str">
        <f t="shared" si="6"/>
        <v/>
      </c>
      <c r="F299" s="81"/>
      <c r="K299" s="3"/>
      <c r="L299" s="2"/>
      <c r="M299" s="2"/>
    </row>
    <row r="300" spans="1:13" x14ac:dyDescent="0.3">
      <c r="A300" s="76">
        <f>A299</f>
        <v>43978</v>
      </c>
      <c r="B300" s="17">
        <f>SUMIF(InputData!$C$2:$C$105,"&lt;="&amp;Production!A300,InputData!$D$2:$D$105)-$I$3</f>
        <v>29208</v>
      </c>
      <c r="C300" s="17">
        <f>SUMIF(InputData!$B$2:$B$105,"&lt;="&amp;Production!A300,InputData!$D$2:$D$105)-Production!$I$3</f>
        <v>29208</v>
      </c>
      <c r="D300" s="82">
        <f>C300-B300</f>
        <v>0</v>
      </c>
      <c r="E300" s="81">
        <f t="shared" si="6"/>
        <v>1478</v>
      </c>
      <c r="F300" s="81"/>
      <c r="K300" s="3"/>
      <c r="L300" s="2"/>
      <c r="M300" s="2"/>
    </row>
    <row r="301" spans="1:13" x14ac:dyDescent="0.3">
      <c r="A301" s="77">
        <f>A300+1</f>
        <v>43979</v>
      </c>
      <c r="B301" s="18">
        <f>B300</f>
        <v>29208</v>
      </c>
      <c r="C301" s="18">
        <f>C300</f>
        <v>29208</v>
      </c>
      <c r="D301" s="83">
        <f>D300</f>
        <v>0</v>
      </c>
      <c r="E301" s="81" t="str">
        <f t="shared" si="6"/>
        <v/>
      </c>
      <c r="F301" s="81"/>
      <c r="K301" s="3"/>
      <c r="L301" s="2"/>
      <c r="M301" s="2"/>
    </row>
    <row r="302" spans="1:13" x14ac:dyDescent="0.3">
      <c r="A302" s="76">
        <f>A301</f>
        <v>43979</v>
      </c>
      <c r="B302" s="17">
        <f>SUMIF(InputData!$C$2:$C$105,"&lt;="&amp;Production!A302,InputData!$D$2:$D$105)-$I$3</f>
        <v>29208</v>
      </c>
      <c r="C302" s="17">
        <f>SUMIF(InputData!$B$2:$B$105,"&lt;="&amp;Production!A302,InputData!$D$2:$D$105)-Production!$I$3</f>
        <v>29208</v>
      </c>
      <c r="D302" s="82">
        <f>C302-B302</f>
        <v>0</v>
      </c>
      <c r="E302" s="81" t="str">
        <f t="shared" si="6"/>
        <v/>
      </c>
      <c r="F302" s="81"/>
      <c r="K302" s="3"/>
      <c r="L302" s="2"/>
      <c r="M302" s="2"/>
    </row>
    <row r="303" spans="1:13" x14ac:dyDescent="0.3">
      <c r="A303" s="77">
        <f>A302+1</f>
        <v>43980</v>
      </c>
      <c r="B303" s="18">
        <f>B302</f>
        <v>29208</v>
      </c>
      <c r="C303" s="18">
        <f>C302</f>
        <v>29208</v>
      </c>
      <c r="D303" s="83">
        <f>D302</f>
        <v>0</v>
      </c>
      <c r="E303" s="81" t="str">
        <f t="shared" si="6"/>
        <v/>
      </c>
      <c r="F303" s="81"/>
      <c r="K303" s="3"/>
      <c r="L303" s="2"/>
      <c r="M303" s="2"/>
    </row>
    <row r="304" spans="1:13" x14ac:dyDescent="0.3">
      <c r="A304" s="76">
        <f>A303</f>
        <v>43980</v>
      </c>
      <c r="B304" s="17">
        <f>SUMIF(InputData!$C$2:$C$105,"&lt;="&amp;Production!A304,InputData!$D$2:$D$105)-$I$3</f>
        <v>29208</v>
      </c>
      <c r="C304" s="17">
        <f>SUMIF(InputData!$B$2:$B$105,"&lt;="&amp;Production!A304,InputData!$D$2:$D$105)-Production!$I$3</f>
        <v>29208</v>
      </c>
      <c r="D304" s="82">
        <f>C304-B304</f>
        <v>0</v>
      </c>
      <c r="E304" s="81" t="str">
        <f t="shared" si="6"/>
        <v/>
      </c>
      <c r="F304" s="81"/>
      <c r="K304" s="3"/>
      <c r="L304" s="2"/>
      <c r="M304" s="2"/>
    </row>
    <row r="305" spans="1:13" x14ac:dyDescent="0.3">
      <c r="A305" s="77">
        <f>A304+1</f>
        <v>43981</v>
      </c>
      <c r="B305" s="18">
        <f>B304</f>
        <v>29208</v>
      </c>
      <c r="C305" s="18">
        <f>C304</f>
        <v>29208</v>
      </c>
      <c r="D305" s="83">
        <f>D304</f>
        <v>0</v>
      </c>
      <c r="E305" s="81" t="str">
        <f t="shared" si="6"/>
        <v/>
      </c>
      <c r="F305" s="81"/>
      <c r="K305" s="3"/>
      <c r="L305" s="2"/>
      <c r="M305" s="2"/>
    </row>
    <row r="306" spans="1:13" x14ac:dyDescent="0.3">
      <c r="A306" s="76">
        <f>A305</f>
        <v>43981</v>
      </c>
      <c r="B306" s="17">
        <f>SUMIF(InputData!$C$2:$C$105,"&lt;="&amp;Production!A306,InputData!$D$2:$D$105)-$I$3</f>
        <v>29208</v>
      </c>
      <c r="C306" s="17">
        <f>SUMIF(InputData!$B$2:$B$105,"&lt;="&amp;Production!A306,InputData!$D$2:$D$105)-Production!$I$3</f>
        <v>29208</v>
      </c>
      <c r="D306" s="82">
        <f>C306-B306</f>
        <v>0</v>
      </c>
      <c r="E306" s="81" t="str">
        <f t="shared" si="6"/>
        <v/>
      </c>
      <c r="F306" s="81"/>
      <c r="K306" s="3"/>
      <c r="L306" s="2"/>
      <c r="M306" s="2"/>
    </row>
    <row r="307" spans="1:13" x14ac:dyDescent="0.3">
      <c r="A307" s="77">
        <f>A306+1</f>
        <v>43982</v>
      </c>
      <c r="B307" s="18">
        <f>B306</f>
        <v>29208</v>
      </c>
      <c r="C307" s="18">
        <f>C306</f>
        <v>29208</v>
      </c>
      <c r="D307" s="83">
        <f>D306</f>
        <v>0</v>
      </c>
      <c r="E307" s="81" t="str">
        <f t="shared" si="6"/>
        <v/>
      </c>
      <c r="F307" s="81"/>
      <c r="K307" s="3"/>
      <c r="L307" s="2"/>
      <c r="M307" s="2"/>
    </row>
    <row r="308" spans="1:13" x14ac:dyDescent="0.3">
      <c r="A308" s="76">
        <f>A307</f>
        <v>43982</v>
      </c>
      <c r="B308" s="17">
        <f>SUMIF(InputData!$C$2:$C$105,"&lt;="&amp;Production!A308,InputData!$D$2:$D$105)-$I$3</f>
        <v>29208</v>
      </c>
      <c r="C308" s="17">
        <f>SUMIF(InputData!$B$2:$B$105,"&lt;="&amp;Production!A308,InputData!$D$2:$D$105)-Production!$I$3</f>
        <v>30923</v>
      </c>
      <c r="D308" s="82">
        <f>C308-B308</f>
        <v>1715</v>
      </c>
      <c r="E308" s="81" t="str">
        <f t="shared" si="6"/>
        <v/>
      </c>
      <c r="F308" s="81"/>
      <c r="K308" s="3"/>
      <c r="L308" s="2"/>
      <c r="M308" s="2"/>
    </row>
    <row r="309" spans="1:13" x14ac:dyDescent="0.3">
      <c r="A309" s="77">
        <f>A308+1</f>
        <v>43983</v>
      </c>
      <c r="B309" s="18">
        <f>B308</f>
        <v>29208</v>
      </c>
      <c r="C309" s="18">
        <f>C308</f>
        <v>30923</v>
      </c>
      <c r="D309" s="83">
        <f>D308</f>
        <v>1715</v>
      </c>
      <c r="E309" s="81" t="str">
        <f t="shared" si="6"/>
        <v/>
      </c>
      <c r="F309" s="81"/>
      <c r="K309" s="3"/>
      <c r="L309" s="2"/>
      <c r="M309" s="2"/>
    </row>
    <row r="310" spans="1:13" x14ac:dyDescent="0.3">
      <c r="A310" s="76">
        <f>A309</f>
        <v>43983</v>
      </c>
      <c r="B310" s="17">
        <f>SUMIF(InputData!$C$2:$C$105,"&lt;="&amp;Production!A310,InputData!$D$2:$D$105)-$I$3</f>
        <v>29208</v>
      </c>
      <c r="C310" s="17">
        <f>SUMIF(InputData!$B$2:$B$105,"&lt;="&amp;Production!A310,InputData!$D$2:$D$105)-Production!$I$3</f>
        <v>30923</v>
      </c>
      <c r="D310" s="82">
        <f>C310-B310</f>
        <v>1715</v>
      </c>
      <c r="E310" s="81" t="str">
        <f t="shared" si="6"/>
        <v/>
      </c>
      <c r="F310" s="81"/>
      <c r="K310" s="3"/>
      <c r="L310" s="2"/>
      <c r="M310" s="2"/>
    </row>
    <row r="311" spans="1:13" x14ac:dyDescent="0.3">
      <c r="A311" s="77">
        <f>A310+1</f>
        <v>43984</v>
      </c>
      <c r="B311" s="18">
        <f>B310</f>
        <v>29208</v>
      </c>
      <c r="C311" s="18">
        <f>C310</f>
        <v>30923</v>
      </c>
      <c r="D311" s="83">
        <f>D310</f>
        <v>1715</v>
      </c>
      <c r="E311" s="81" t="str">
        <f t="shared" si="6"/>
        <v/>
      </c>
      <c r="F311" s="81"/>
      <c r="K311" s="3"/>
      <c r="L311" s="2"/>
      <c r="M311" s="2"/>
    </row>
    <row r="312" spans="1:13" x14ac:dyDescent="0.3">
      <c r="A312" s="76">
        <f>A311</f>
        <v>43984</v>
      </c>
      <c r="B312" s="17">
        <f>SUMIF(InputData!$C$2:$C$105,"&lt;="&amp;Production!A312,InputData!$D$2:$D$105)-$I$3</f>
        <v>29208</v>
      </c>
      <c r="C312" s="17">
        <f>SUMIF(InputData!$B$2:$B$105,"&lt;="&amp;Production!A312,InputData!$D$2:$D$105)-Production!$I$3</f>
        <v>30923</v>
      </c>
      <c r="D312" s="82">
        <f>C312-B312</f>
        <v>1715</v>
      </c>
      <c r="E312" s="81" t="str">
        <f t="shared" si="6"/>
        <v/>
      </c>
      <c r="F312" s="81"/>
      <c r="K312" s="3"/>
      <c r="L312" s="2"/>
      <c r="M312" s="2"/>
    </row>
    <row r="313" spans="1:13" x14ac:dyDescent="0.3">
      <c r="A313" s="77">
        <f>A312+1</f>
        <v>43985</v>
      </c>
      <c r="B313" s="18">
        <f>B312</f>
        <v>29208</v>
      </c>
      <c r="C313" s="18">
        <f>C312</f>
        <v>30923</v>
      </c>
      <c r="D313" s="83">
        <f>D312</f>
        <v>1715</v>
      </c>
      <c r="E313" s="81" t="str">
        <f t="shared" si="6"/>
        <v/>
      </c>
      <c r="F313" s="81"/>
      <c r="K313" s="3"/>
      <c r="L313" s="2"/>
      <c r="M313" s="2"/>
    </row>
    <row r="314" spans="1:13" x14ac:dyDescent="0.3">
      <c r="A314" s="76">
        <f>A313</f>
        <v>43985</v>
      </c>
      <c r="B314" s="17">
        <f>SUMIF(InputData!$C$2:$C$105,"&lt;="&amp;Production!A314,InputData!$D$2:$D$105)-$I$3</f>
        <v>30923</v>
      </c>
      <c r="C314" s="17">
        <f>SUMIF(InputData!$B$2:$B$105,"&lt;="&amp;Production!A314,InputData!$D$2:$D$105)-Production!$I$3</f>
        <v>30923</v>
      </c>
      <c r="D314" s="82">
        <f>C314-B314</f>
        <v>0</v>
      </c>
      <c r="E314" s="81">
        <f t="shared" si="6"/>
        <v>1715</v>
      </c>
      <c r="F314" s="81"/>
      <c r="K314" s="3"/>
      <c r="L314" s="2"/>
      <c r="M314" s="2"/>
    </row>
    <row r="315" spans="1:13" x14ac:dyDescent="0.3">
      <c r="A315" s="77">
        <f>A314+1</f>
        <v>43986</v>
      </c>
      <c r="B315" s="18">
        <f>B314</f>
        <v>30923</v>
      </c>
      <c r="C315" s="18">
        <f>C314</f>
        <v>30923</v>
      </c>
      <c r="D315" s="83">
        <f>D314</f>
        <v>0</v>
      </c>
      <c r="E315" s="81" t="str">
        <f t="shared" si="6"/>
        <v/>
      </c>
      <c r="F315" s="81"/>
      <c r="K315" s="3"/>
      <c r="L315" s="2"/>
      <c r="M315" s="2"/>
    </row>
    <row r="316" spans="1:13" x14ac:dyDescent="0.3">
      <c r="A316" s="76">
        <f>A315</f>
        <v>43986</v>
      </c>
      <c r="B316" s="17">
        <f>SUMIF(InputData!$C$2:$C$105,"&lt;="&amp;Production!A316,InputData!$D$2:$D$105)-$I$3</f>
        <v>30923</v>
      </c>
      <c r="C316" s="17">
        <f>SUMIF(InputData!$B$2:$B$105,"&lt;="&amp;Production!A316,InputData!$D$2:$D$105)-Production!$I$3</f>
        <v>30923</v>
      </c>
      <c r="D316" s="82">
        <f>C316-B316</f>
        <v>0</v>
      </c>
      <c r="E316" s="81" t="str">
        <f t="shared" si="6"/>
        <v/>
      </c>
      <c r="F316" s="81"/>
      <c r="K316" s="3"/>
      <c r="L316" s="2"/>
      <c r="M316" s="2"/>
    </row>
    <row r="317" spans="1:13" x14ac:dyDescent="0.3">
      <c r="A317" s="77">
        <f>A316+1</f>
        <v>43987</v>
      </c>
      <c r="B317" s="18">
        <f>B316</f>
        <v>30923</v>
      </c>
      <c r="C317" s="18">
        <f>C316</f>
        <v>30923</v>
      </c>
      <c r="D317" s="83">
        <f>D316</f>
        <v>0</v>
      </c>
      <c r="E317" s="81" t="str">
        <f t="shared" si="6"/>
        <v/>
      </c>
      <c r="F317" s="81"/>
      <c r="K317" s="3"/>
      <c r="L317" s="2"/>
      <c r="M317" s="2"/>
    </row>
    <row r="318" spans="1:13" x14ac:dyDescent="0.3">
      <c r="A318" s="76">
        <f>A317</f>
        <v>43987</v>
      </c>
      <c r="B318" s="17">
        <f>SUMIF(InputData!$C$2:$C$105,"&lt;="&amp;Production!A318,InputData!$D$2:$D$105)-$I$3</f>
        <v>30923</v>
      </c>
      <c r="C318" s="17">
        <f>SUMIF(InputData!$B$2:$B$105,"&lt;="&amp;Production!A318,InputData!$D$2:$D$105)-Production!$I$3</f>
        <v>30923</v>
      </c>
      <c r="D318" s="82">
        <f>C318-B318</f>
        <v>0</v>
      </c>
      <c r="E318" s="81" t="str">
        <f t="shared" si="6"/>
        <v/>
      </c>
      <c r="F318" s="81"/>
      <c r="K318" s="3"/>
      <c r="L318" s="2"/>
      <c r="M318" s="2"/>
    </row>
    <row r="319" spans="1:13" x14ac:dyDescent="0.3">
      <c r="A319" s="77">
        <f>A318+1</f>
        <v>43988</v>
      </c>
      <c r="B319" s="18">
        <f>B318</f>
        <v>30923</v>
      </c>
      <c r="C319" s="18">
        <f>C318</f>
        <v>30923</v>
      </c>
      <c r="D319" s="83">
        <f>D318</f>
        <v>0</v>
      </c>
      <c r="E319" s="81" t="str">
        <f t="shared" si="6"/>
        <v/>
      </c>
      <c r="F319" s="81"/>
      <c r="K319" s="3"/>
      <c r="L319" s="2"/>
      <c r="M319" s="2"/>
    </row>
    <row r="320" spans="1:13" x14ac:dyDescent="0.3">
      <c r="A320" s="76">
        <f>A319</f>
        <v>43988</v>
      </c>
      <c r="B320" s="17">
        <f>SUMIF(InputData!$C$2:$C$105,"&lt;="&amp;Production!A320,InputData!$D$2:$D$105)-$I$3</f>
        <v>30923</v>
      </c>
      <c r="C320" s="17">
        <f>SUMIF(InputData!$B$2:$B$105,"&lt;="&amp;Production!A320,InputData!$D$2:$D$105)-Production!$I$3</f>
        <v>30923</v>
      </c>
      <c r="D320" s="82">
        <f>C320-B320</f>
        <v>0</v>
      </c>
      <c r="E320" s="81" t="str">
        <f t="shared" si="6"/>
        <v/>
      </c>
      <c r="F320" s="81"/>
      <c r="K320" s="3"/>
      <c r="L320" s="2"/>
      <c r="M320" s="2"/>
    </row>
    <row r="321" spans="1:13" x14ac:dyDescent="0.3">
      <c r="A321" s="77">
        <f>A320+1</f>
        <v>43989</v>
      </c>
      <c r="B321" s="18">
        <f>B320</f>
        <v>30923</v>
      </c>
      <c r="C321" s="18">
        <f>C320</f>
        <v>30923</v>
      </c>
      <c r="D321" s="83">
        <f>D320</f>
        <v>0</v>
      </c>
      <c r="E321" s="81" t="str">
        <f t="shared" si="6"/>
        <v/>
      </c>
      <c r="F321" s="81"/>
      <c r="K321" s="3"/>
      <c r="L321" s="2"/>
      <c r="M321" s="2"/>
    </row>
    <row r="322" spans="1:13" x14ac:dyDescent="0.3">
      <c r="A322" s="76">
        <f>A321</f>
        <v>43989</v>
      </c>
      <c r="B322" s="17">
        <f>SUMIF(InputData!$C$2:$C$105,"&lt;="&amp;Production!A322,InputData!$D$2:$D$105)-$I$3</f>
        <v>30923</v>
      </c>
      <c r="C322" s="17">
        <f>SUMIF(InputData!$B$2:$B$105,"&lt;="&amp;Production!A322,InputData!$D$2:$D$105)-Production!$I$3</f>
        <v>31738</v>
      </c>
      <c r="D322" s="82">
        <f>C322-B322</f>
        <v>815</v>
      </c>
      <c r="E322" s="81" t="str">
        <f t="shared" si="6"/>
        <v/>
      </c>
      <c r="F322" s="81"/>
      <c r="K322" s="3"/>
      <c r="L322" s="2"/>
      <c r="M322" s="2"/>
    </row>
    <row r="323" spans="1:13" x14ac:dyDescent="0.3">
      <c r="A323" s="77">
        <f>A322+1</f>
        <v>43990</v>
      </c>
      <c r="B323" s="18">
        <f>B322</f>
        <v>30923</v>
      </c>
      <c r="C323" s="18">
        <f>C322</f>
        <v>31738</v>
      </c>
      <c r="D323" s="83">
        <f>D322</f>
        <v>815</v>
      </c>
      <c r="E323" s="81" t="str">
        <f t="shared" si="6"/>
        <v/>
      </c>
      <c r="F323" s="81"/>
      <c r="K323" s="3"/>
      <c r="L323" s="2"/>
      <c r="M323" s="2"/>
    </row>
    <row r="324" spans="1:13" x14ac:dyDescent="0.3">
      <c r="A324" s="76">
        <f>A323</f>
        <v>43990</v>
      </c>
      <c r="B324" s="17">
        <f>SUMIF(InputData!$C$2:$C$105,"&lt;="&amp;Production!A324,InputData!$D$2:$D$105)-$I$3</f>
        <v>30923</v>
      </c>
      <c r="C324" s="17">
        <f>SUMIF(InputData!$B$2:$B$105,"&lt;="&amp;Production!A324,InputData!$D$2:$D$105)-Production!$I$3</f>
        <v>31738</v>
      </c>
      <c r="D324" s="82">
        <f>C324-B324</f>
        <v>815</v>
      </c>
      <c r="E324" s="81" t="str">
        <f t="shared" ref="E324:E387" si="7">IF(B324-B323=0,"",B324-B323)</f>
        <v/>
      </c>
      <c r="F324" s="81"/>
      <c r="K324" s="3"/>
      <c r="L324" s="2"/>
      <c r="M324" s="2"/>
    </row>
    <row r="325" spans="1:13" x14ac:dyDescent="0.3">
      <c r="A325" s="77">
        <f>A324+1</f>
        <v>43991</v>
      </c>
      <c r="B325" s="18">
        <f>B324</f>
        <v>30923</v>
      </c>
      <c r="C325" s="18">
        <f>C324</f>
        <v>31738</v>
      </c>
      <c r="D325" s="83">
        <f>D324</f>
        <v>815</v>
      </c>
      <c r="E325" s="81" t="str">
        <f t="shared" si="7"/>
        <v/>
      </c>
      <c r="F325" s="81"/>
      <c r="K325" s="3"/>
      <c r="L325" s="2"/>
      <c r="M325" s="2"/>
    </row>
    <row r="326" spans="1:13" x14ac:dyDescent="0.3">
      <c r="A326" s="76">
        <f>A325</f>
        <v>43991</v>
      </c>
      <c r="B326" s="17">
        <f>SUMIF(InputData!$C$2:$C$105,"&lt;="&amp;Production!A326,InputData!$D$2:$D$105)-$I$3</f>
        <v>30923</v>
      </c>
      <c r="C326" s="17">
        <f>SUMIF(InputData!$B$2:$B$105,"&lt;="&amp;Production!A326,InputData!$D$2:$D$105)-Production!$I$3</f>
        <v>32138</v>
      </c>
      <c r="D326" s="82">
        <f>C326-B326</f>
        <v>1215</v>
      </c>
      <c r="E326" s="81" t="str">
        <f t="shared" si="7"/>
        <v/>
      </c>
      <c r="F326" s="81"/>
      <c r="K326" s="3"/>
      <c r="L326" s="2"/>
      <c r="M326" s="2"/>
    </row>
    <row r="327" spans="1:13" x14ac:dyDescent="0.3">
      <c r="A327" s="77">
        <f>A326+1</f>
        <v>43992</v>
      </c>
      <c r="B327" s="18">
        <f>B326</f>
        <v>30923</v>
      </c>
      <c r="C327" s="18">
        <f>C326</f>
        <v>32138</v>
      </c>
      <c r="D327" s="83">
        <f>D326</f>
        <v>1215</v>
      </c>
      <c r="E327" s="81" t="str">
        <f t="shared" si="7"/>
        <v/>
      </c>
      <c r="F327" s="81"/>
      <c r="K327" s="3"/>
      <c r="L327" s="2"/>
      <c r="M327" s="2"/>
    </row>
    <row r="328" spans="1:13" x14ac:dyDescent="0.3">
      <c r="A328" s="76">
        <f>A327</f>
        <v>43992</v>
      </c>
      <c r="B328" s="17">
        <f>SUMIF(InputData!$C$2:$C$105,"&lt;="&amp;Production!A328,InputData!$D$2:$D$105)-$I$3</f>
        <v>32138</v>
      </c>
      <c r="C328" s="17">
        <f>SUMIF(InputData!$B$2:$B$105,"&lt;="&amp;Production!A328,InputData!$D$2:$D$105)-Production!$I$3</f>
        <v>32138</v>
      </c>
      <c r="D328" s="82">
        <f>C328-B328</f>
        <v>0</v>
      </c>
      <c r="E328" s="81">
        <f t="shared" si="7"/>
        <v>1215</v>
      </c>
      <c r="F328" s="81"/>
      <c r="K328" s="3"/>
      <c r="L328" s="2"/>
      <c r="M328" s="2"/>
    </row>
    <row r="329" spans="1:13" x14ac:dyDescent="0.3">
      <c r="A329" s="77">
        <f>A328+1</f>
        <v>43993</v>
      </c>
      <c r="B329" s="18">
        <f>B328</f>
        <v>32138</v>
      </c>
      <c r="C329" s="18">
        <f>C328</f>
        <v>32138</v>
      </c>
      <c r="D329" s="83">
        <f>D328</f>
        <v>0</v>
      </c>
      <c r="E329" s="81" t="str">
        <f t="shared" si="7"/>
        <v/>
      </c>
      <c r="F329" s="81"/>
      <c r="K329" s="3"/>
      <c r="L329" s="2"/>
      <c r="M329" s="2"/>
    </row>
    <row r="330" spans="1:13" x14ac:dyDescent="0.3">
      <c r="A330" s="76">
        <f>A329</f>
        <v>43993</v>
      </c>
      <c r="B330" s="17">
        <f>SUMIF(InputData!$C$2:$C$105,"&lt;="&amp;Production!A330,InputData!$D$2:$D$105)-$I$3</f>
        <v>32138</v>
      </c>
      <c r="C330" s="17">
        <f>SUMIF(InputData!$B$2:$B$105,"&lt;="&amp;Production!A330,InputData!$D$2:$D$105)-Production!$I$3</f>
        <v>32138</v>
      </c>
      <c r="D330" s="82">
        <f>C330-B330</f>
        <v>0</v>
      </c>
      <c r="E330" s="81" t="str">
        <f t="shared" si="7"/>
        <v/>
      </c>
      <c r="F330" s="81"/>
      <c r="K330" s="3"/>
      <c r="L330" s="2"/>
      <c r="M330" s="2"/>
    </row>
    <row r="331" spans="1:13" x14ac:dyDescent="0.3">
      <c r="A331" s="77">
        <f>A330+1</f>
        <v>43994</v>
      </c>
      <c r="B331" s="18">
        <f>B330</f>
        <v>32138</v>
      </c>
      <c r="C331" s="18">
        <f>C330</f>
        <v>32138</v>
      </c>
      <c r="D331" s="83">
        <f>D330</f>
        <v>0</v>
      </c>
      <c r="E331" s="81" t="str">
        <f t="shared" si="7"/>
        <v/>
      </c>
      <c r="F331" s="81"/>
      <c r="K331" s="3"/>
      <c r="L331" s="2"/>
      <c r="M331" s="2"/>
    </row>
    <row r="332" spans="1:13" x14ac:dyDescent="0.3">
      <c r="A332" s="76">
        <f>A331</f>
        <v>43994</v>
      </c>
      <c r="B332" s="17">
        <f>SUMIF(InputData!$C$2:$C$105,"&lt;="&amp;Production!A332,InputData!$D$2:$D$105)-$I$3</f>
        <v>32138</v>
      </c>
      <c r="C332" s="17">
        <f>SUMIF(InputData!$B$2:$B$105,"&lt;="&amp;Production!A332,InputData!$D$2:$D$105)-Production!$I$3</f>
        <v>32138</v>
      </c>
      <c r="D332" s="82">
        <f>C332-B332</f>
        <v>0</v>
      </c>
      <c r="E332" s="81" t="str">
        <f t="shared" si="7"/>
        <v/>
      </c>
      <c r="F332" s="81"/>
      <c r="K332" s="3"/>
      <c r="L332" s="2"/>
      <c r="M332" s="2"/>
    </row>
    <row r="333" spans="1:13" x14ac:dyDescent="0.3">
      <c r="A333" s="77">
        <f>A332+1</f>
        <v>43995</v>
      </c>
      <c r="B333" s="18">
        <f>B332</f>
        <v>32138</v>
      </c>
      <c r="C333" s="18">
        <f>C332</f>
        <v>32138</v>
      </c>
      <c r="D333" s="83">
        <f>D332</f>
        <v>0</v>
      </c>
      <c r="E333" s="81" t="str">
        <f t="shared" si="7"/>
        <v/>
      </c>
      <c r="F333" s="81"/>
      <c r="K333" s="3"/>
      <c r="L333" s="2"/>
      <c r="M333" s="2"/>
    </row>
    <row r="334" spans="1:13" x14ac:dyDescent="0.3">
      <c r="A334" s="76">
        <f>A333</f>
        <v>43995</v>
      </c>
      <c r="B334" s="17">
        <f>SUMIF(InputData!$C$2:$C$105,"&lt;="&amp;Production!A334,InputData!$D$2:$D$105)-$I$3</f>
        <v>32138</v>
      </c>
      <c r="C334" s="17">
        <f>SUMIF(InputData!$B$2:$B$105,"&lt;="&amp;Production!A334,InputData!$D$2:$D$105)-Production!$I$3</f>
        <v>32138</v>
      </c>
      <c r="D334" s="82">
        <f>C334-B334</f>
        <v>0</v>
      </c>
      <c r="E334" s="81" t="str">
        <f t="shared" si="7"/>
        <v/>
      </c>
      <c r="F334" s="81"/>
      <c r="K334" s="3"/>
      <c r="L334" s="2"/>
      <c r="M334" s="2"/>
    </row>
    <row r="335" spans="1:13" x14ac:dyDescent="0.3">
      <c r="A335" s="77">
        <f>A334+1</f>
        <v>43996</v>
      </c>
      <c r="B335" s="18">
        <f>B334</f>
        <v>32138</v>
      </c>
      <c r="C335" s="18">
        <f>C334</f>
        <v>32138</v>
      </c>
      <c r="D335" s="83">
        <f>D334</f>
        <v>0</v>
      </c>
      <c r="E335" s="81" t="str">
        <f t="shared" si="7"/>
        <v/>
      </c>
      <c r="F335" s="81"/>
      <c r="K335" s="3"/>
      <c r="L335" s="2"/>
      <c r="M335" s="2"/>
    </row>
    <row r="336" spans="1:13" x14ac:dyDescent="0.3">
      <c r="A336" s="76">
        <f>A335</f>
        <v>43996</v>
      </c>
      <c r="B336" s="17">
        <f>SUMIF(InputData!$C$2:$C$105,"&lt;="&amp;Production!A336,InputData!$D$2:$D$105)-$I$3</f>
        <v>32138</v>
      </c>
      <c r="C336" s="17">
        <f>SUMIF(InputData!$B$2:$B$105,"&lt;="&amp;Production!A336,InputData!$D$2:$D$105)-Production!$I$3</f>
        <v>32993</v>
      </c>
      <c r="D336" s="82">
        <f>C336-B336</f>
        <v>855</v>
      </c>
      <c r="E336" s="81" t="str">
        <f t="shared" si="7"/>
        <v/>
      </c>
      <c r="F336" s="81"/>
      <c r="K336" s="3"/>
      <c r="L336" s="2"/>
      <c r="M336" s="2"/>
    </row>
    <row r="337" spans="1:13" x14ac:dyDescent="0.3">
      <c r="A337" s="77">
        <f>A336+1</f>
        <v>43997</v>
      </c>
      <c r="B337" s="18">
        <f>B336</f>
        <v>32138</v>
      </c>
      <c r="C337" s="18">
        <f>C336</f>
        <v>32993</v>
      </c>
      <c r="D337" s="83">
        <f>D336</f>
        <v>855</v>
      </c>
      <c r="E337" s="81" t="str">
        <f t="shared" si="7"/>
        <v/>
      </c>
      <c r="F337" s="81"/>
      <c r="K337" s="3"/>
      <c r="L337" s="2"/>
      <c r="M337" s="2"/>
    </row>
    <row r="338" spans="1:13" x14ac:dyDescent="0.3">
      <c r="A338" s="76">
        <f>A337</f>
        <v>43997</v>
      </c>
      <c r="B338" s="17">
        <f>SUMIF(InputData!$C$2:$C$105,"&lt;="&amp;Production!A338,InputData!$D$2:$D$105)-$I$3</f>
        <v>32138</v>
      </c>
      <c r="C338" s="17">
        <f>SUMIF(InputData!$B$2:$B$105,"&lt;="&amp;Production!A338,InputData!$D$2:$D$105)-Production!$I$3</f>
        <v>33481</v>
      </c>
      <c r="D338" s="82">
        <f>C338-B338</f>
        <v>1343</v>
      </c>
      <c r="E338" s="81" t="str">
        <f t="shared" si="7"/>
        <v/>
      </c>
      <c r="F338" s="81"/>
      <c r="K338" s="3"/>
      <c r="L338" s="2"/>
      <c r="M338" s="2"/>
    </row>
    <row r="339" spans="1:13" x14ac:dyDescent="0.3">
      <c r="A339" s="77">
        <f>A338+1</f>
        <v>43998</v>
      </c>
      <c r="B339" s="18">
        <f>B338</f>
        <v>32138</v>
      </c>
      <c r="C339" s="18">
        <f>C338</f>
        <v>33481</v>
      </c>
      <c r="D339" s="83">
        <f>D338</f>
        <v>1343</v>
      </c>
      <c r="E339" s="81" t="str">
        <f t="shared" si="7"/>
        <v/>
      </c>
      <c r="F339" s="81"/>
      <c r="K339" s="3"/>
      <c r="L339" s="2"/>
      <c r="M339" s="2"/>
    </row>
    <row r="340" spans="1:13" x14ac:dyDescent="0.3">
      <c r="A340" s="76">
        <f>A339</f>
        <v>43998</v>
      </c>
      <c r="B340" s="17">
        <f>SUMIF(InputData!$C$2:$C$105,"&lt;="&amp;Production!A340,InputData!$D$2:$D$105)-$I$3</f>
        <v>32138</v>
      </c>
      <c r="C340" s="17">
        <f>SUMIF(InputData!$B$2:$B$105,"&lt;="&amp;Production!A340,InputData!$D$2:$D$105)-Production!$I$3</f>
        <v>33481</v>
      </c>
      <c r="D340" s="82">
        <f>C340-B340</f>
        <v>1343</v>
      </c>
      <c r="E340" s="81" t="str">
        <f t="shared" si="7"/>
        <v/>
      </c>
      <c r="F340" s="81"/>
      <c r="K340" s="3"/>
      <c r="L340" s="2"/>
      <c r="M340" s="2"/>
    </row>
    <row r="341" spans="1:13" x14ac:dyDescent="0.3">
      <c r="A341" s="77">
        <f>A340+1</f>
        <v>43999</v>
      </c>
      <c r="B341" s="18">
        <f>B340</f>
        <v>32138</v>
      </c>
      <c r="C341" s="18">
        <f>C340</f>
        <v>33481</v>
      </c>
      <c r="D341" s="83">
        <f>D340</f>
        <v>1343</v>
      </c>
      <c r="E341" s="81" t="str">
        <f t="shared" si="7"/>
        <v/>
      </c>
      <c r="F341" s="81"/>
      <c r="K341" s="3"/>
      <c r="L341" s="2"/>
      <c r="M341" s="2"/>
    </row>
    <row r="342" spans="1:13" x14ac:dyDescent="0.3">
      <c r="A342" s="76">
        <f>A341</f>
        <v>43999</v>
      </c>
      <c r="B342" s="17">
        <f>SUMIF(InputData!$C$2:$C$105,"&lt;="&amp;Production!A342,InputData!$D$2:$D$105)-$I$3</f>
        <v>33481</v>
      </c>
      <c r="C342" s="17">
        <f>SUMIF(InputData!$B$2:$B$105,"&lt;="&amp;Production!A342,InputData!$D$2:$D$105)-Production!$I$3</f>
        <v>33481</v>
      </c>
      <c r="D342" s="82">
        <f>C342-B342</f>
        <v>0</v>
      </c>
      <c r="E342" s="81">
        <f t="shared" si="7"/>
        <v>1343</v>
      </c>
      <c r="F342" s="81"/>
      <c r="K342" s="3"/>
      <c r="L342" s="2"/>
      <c r="M342" s="2"/>
    </row>
    <row r="343" spans="1:13" x14ac:dyDescent="0.3">
      <c r="A343" s="77">
        <f>A342+1</f>
        <v>44000</v>
      </c>
      <c r="B343" s="18">
        <f>B342</f>
        <v>33481</v>
      </c>
      <c r="C343" s="18">
        <f>C342</f>
        <v>33481</v>
      </c>
      <c r="D343" s="83">
        <f>D342</f>
        <v>0</v>
      </c>
      <c r="E343" s="81" t="str">
        <f t="shared" si="7"/>
        <v/>
      </c>
      <c r="F343" s="81"/>
      <c r="K343" s="3"/>
      <c r="L343" s="2"/>
      <c r="M343" s="2"/>
    </row>
    <row r="344" spans="1:13" x14ac:dyDescent="0.3">
      <c r="A344" s="76">
        <f>A343</f>
        <v>44000</v>
      </c>
      <c r="B344" s="17">
        <f>SUMIF(InputData!$C$2:$C$105,"&lt;="&amp;Production!A344,InputData!$D$2:$D$105)-$I$3</f>
        <v>33481</v>
      </c>
      <c r="C344" s="17">
        <f>SUMIF(InputData!$B$2:$B$105,"&lt;="&amp;Production!A344,InputData!$D$2:$D$105)-Production!$I$3</f>
        <v>33481</v>
      </c>
      <c r="D344" s="82">
        <f>C344-B344</f>
        <v>0</v>
      </c>
      <c r="E344" s="81" t="str">
        <f t="shared" si="7"/>
        <v/>
      </c>
      <c r="F344" s="81"/>
      <c r="K344" s="3"/>
      <c r="L344" s="2"/>
      <c r="M344" s="2"/>
    </row>
    <row r="345" spans="1:13" x14ac:dyDescent="0.3">
      <c r="A345" s="77">
        <f>A344+1</f>
        <v>44001</v>
      </c>
      <c r="B345" s="18">
        <f>B344</f>
        <v>33481</v>
      </c>
      <c r="C345" s="18">
        <f>C344</f>
        <v>33481</v>
      </c>
      <c r="D345" s="83">
        <f>D344</f>
        <v>0</v>
      </c>
      <c r="E345" s="81" t="str">
        <f t="shared" si="7"/>
        <v/>
      </c>
      <c r="F345" s="81"/>
      <c r="K345" s="3"/>
      <c r="L345" s="2"/>
      <c r="M345" s="2"/>
    </row>
    <row r="346" spans="1:13" x14ac:dyDescent="0.3">
      <c r="A346" s="76">
        <f>A345</f>
        <v>44001</v>
      </c>
      <c r="B346" s="17">
        <f>SUMIF(InputData!$C$2:$C$105,"&lt;="&amp;Production!A346,InputData!$D$2:$D$105)-$I$3</f>
        <v>33481</v>
      </c>
      <c r="C346" s="17">
        <f>SUMIF(InputData!$B$2:$B$105,"&lt;="&amp;Production!A346,InputData!$D$2:$D$105)-Production!$I$3</f>
        <v>33481</v>
      </c>
      <c r="D346" s="82">
        <f>C346-B346</f>
        <v>0</v>
      </c>
      <c r="E346" s="81" t="str">
        <f t="shared" si="7"/>
        <v/>
      </c>
      <c r="F346" s="81"/>
      <c r="K346" s="3"/>
      <c r="L346" s="2"/>
      <c r="M346" s="2"/>
    </row>
    <row r="347" spans="1:13" x14ac:dyDescent="0.3">
      <c r="A347" s="77">
        <f>A346+1</f>
        <v>44002</v>
      </c>
      <c r="B347" s="18">
        <f>B346</f>
        <v>33481</v>
      </c>
      <c r="C347" s="18">
        <f>C346</f>
        <v>33481</v>
      </c>
      <c r="D347" s="83">
        <f>D346</f>
        <v>0</v>
      </c>
      <c r="E347" s="81" t="str">
        <f t="shared" si="7"/>
        <v/>
      </c>
      <c r="F347" s="81"/>
      <c r="K347" s="3"/>
      <c r="L347" s="2"/>
      <c r="M347" s="2"/>
    </row>
    <row r="348" spans="1:13" x14ac:dyDescent="0.3">
      <c r="A348" s="76">
        <f>A347</f>
        <v>44002</v>
      </c>
      <c r="B348" s="17">
        <f>SUMIF(InputData!$C$2:$C$105,"&lt;="&amp;Production!A348,InputData!$D$2:$D$105)-$I$3</f>
        <v>33481</v>
      </c>
      <c r="C348" s="17">
        <f>SUMIF(InputData!$B$2:$B$105,"&lt;="&amp;Production!A348,InputData!$D$2:$D$105)-Production!$I$3</f>
        <v>33481</v>
      </c>
      <c r="D348" s="82">
        <f>C348-B348</f>
        <v>0</v>
      </c>
      <c r="E348" s="81" t="str">
        <f t="shared" si="7"/>
        <v/>
      </c>
      <c r="F348" s="81"/>
      <c r="K348" s="3"/>
      <c r="L348" s="2"/>
      <c r="M348" s="2"/>
    </row>
    <row r="349" spans="1:13" x14ac:dyDescent="0.3">
      <c r="A349" s="77">
        <f>A348+1</f>
        <v>44003</v>
      </c>
      <c r="B349" s="18">
        <f>B348</f>
        <v>33481</v>
      </c>
      <c r="C349" s="18">
        <f>C348</f>
        <v>33481</v>
      </c>
      <c r="D349" s="83">
        <f>D348</f>
        <v>0</v>
      </c>
      <c r="E349" s="81" t="str">
        <f t="shared" si="7"/>
        <v/>
      </c>
      <c r="F349" s="81"/>
      <c r="K349" s="3"/>
      <c r="L349" s="2"/>
      <c r="M349" s="2"/>
    </row>
    <row r="350" spans="1:13" x14ac:dyDescent="0.3">
      <c r="A350" s="76">
        <f>A349</f>
        <v>44003</v>
      </c>
      <c r="B350" s="17">
        <f>SUMIF(InputData!$C$2:$C$105,"&lt;="&amp;Production!A350,InputData!$D$2:$D$105)-$I$3</f>
        <v>33481</v>
      </c>
      <c r="C350" s="17">
        <f>SUMIF(InputData!$B$2:$B$105,"&lt;="&amp;Production!A350,InputData!$D$2:$D$105)-Production!$I$3</f>
        <v>35133</v>
      </c>
      <c r="D350" s="82">
        <f>C350-B350</f>
        <v>1652</v>
      </c>
      <c r="E350" s="81" t="str">
        <f t="shared" si="7"/>
        <v/>
      </c>
      <c r="F350" s="81"/>
      <c r="K350" s="3"/>
      <c r="L350" s="2"/>
      <c r="M350" s="2"/>
    </row>
    <row r="351" spans="1:13" x14ac:dyDescent="0.3">
      <c r="A351" s="77">
        <f>A350+1</f>
        <v>44004</v>
      </c>
      <c r="B351" s="18">
        <f>B350</f>
        <v>33481</v>
      </c>
      <c r="C351" s="18">
        <f>C350</f>
        <v>35133</v>
      </c>
      <c r="D351" s="83">
        <f>D350</f>
        <v>1652</v>
      </c>
      <c r="E351" s="81" t="str">
        <f t="shared" si="7"/>
        <v/>
      </c>
      <c r="F351" s="81"/>
      <c r="K351" s="3"/>
      <c r="L351" s="2"/>
      <c r="M351" s="2"/>
    </row>
    <row r="352" spans="1:13" x14ac:dyDescent="0.3">
      <c r="A352" s="76">
        <f>A351</f>
        <v>44004</v>
      </c>
      <c r="B352" s="17">
        <f>SUMIF(InputData!$C$2:$C$105,"&lt;="&amp;Production!A352,InputData!$D$2:$D$105)-$I$3</f>
        <v>33481</v>
      </c>
      <c r="C352" s="17">
        <f>SUMIF(InputData!$B$2:$B$105,"&lt;="&amp;Production!A352,InputData!$D$2:$D$105)-Production!$I$3</f>
        <v>35133</v>
      </c>
      <c r="D352" s="82">
        <f>C352-B352</f>
        <v>1652</v>
      </c>
      <c r="E352" s="81" t="str">
        <f t="shared" si="7"/>
        <v/>
      </c>
      <c r="F352" s="81"/>
      <c r="K352" s="3"/>
      <c r="L352" s="2"/>
      <c r="M352" s="2"/>
    </row>
    <row r="353" spans="1:13" x14ac:dyDescent="0.3">
      <c r="A353" s="77">
        <f>A352+1</f>
        <v>44005</v>
      </c>
      <c r="B353" s="18">
        <f>B352</f>
        <v>33481</v>
      </c>
      <c r="C353" s="18">
        <f>C352</f>
        <v>35133</v>
      </c>
      <c r="D353" s="83">
        <f>D352</f>
        <v>1652</v>
      </c>
      <c r="E353" s="81" t="str">
        <f t="shared" si="7"/>
        <v/>
      </c>
      <c r="F353" s="81"/>
      <c r="K353" s="3"/>
      <c r="L353" s="2"/>
      <c r="M353" s="2"/>
    </row>
    <row r="354" spans="1:13" x14ac:dyDescent="0.3">
      <c r="A354" s="76">
        <f>A353</f>
        <v>44005</v>
      </c>
      <c r="B354" s="17">
        <f>SUMIF(InputData!$C$2:$C$105,"&lt;="&amp;Production!A354,InputData!$D$2:$D$105)-$I$3</f>
        <v>33481</v>
      </c>
      <c r="C354" s="17">
        <f>SUMIF(InputData!$B$2:$B$105,"&lt;="&amp;Production!A354,InputData!$D$2:$D$105)-Production!$I$3</f>
        <v>35133</v>
      </c>
      <c r="D354" s="82">
        <f>C354-B354</f>
        <v>1652</v>
      </c>
      <c r="E354" s="81" t="str">
        <f t="shared" si="7"/>
        <v/>
      </c>
      <c r="F354" s="81"/>
      <c r="K354" s="3"/>
      <c r="L354" s="2"/>
      <c r="M354" s="2"/>
    </row>
    <row r="355" spans="1:13" x14ac:dyDescent="0.3">
      <c r="A355" s="77">
        <f>A354+1</f>
        <v>44006</v>
      </c>
      <c r="B355" s="18">
        <f>B354</f>
        <v>33481</v>
      </c>
      <c r="C355" s="18">
        <f>C354</f>
        <v>35133</v>
      </c>
      <c r="D355" s="83">
        <f>D354</f>
        <v>1652</v>
      </c>
      <c r="E355" s="81" t="str">
        <f t="shared" si="7"/>
        <v/>
      </c>
      <c r="F355" s="81"/>
      <c r="K355" s="3"/>
      <c r="L355" s="2"/>
      <c r="M355" s="2"/>
    </row>
    <row r="356" spans="1:13" x14ac:dyDescent="0.3">
      <c r="A356" s="76">
        <f>A355</f>
        <v>44006</v>
      </c>
      <c r="B356" s="17">
        <f>SUMIF(InputData!$C$2:$C$105,"&lt;="&amp;Production!A356,InputData!$D$2:$D$105)-$I$3</f>
        <v>35133</v>
      </c>
      <c r="C356" s="17">
        <f>SUMIF(InputData!$B$2:$B$105,"&lt;="&amp;Production!A356,InputData!$D$2:$D$105)-Production!$I$3</f>
        <v>35133</v>
      </c>
      <c r="D356" s="82">
        <f>C356-B356</f>
        <v>0</v>
      </c>
      <c r="E356" s="81">
        <f t="shared" si="7"/>
        <v>1652</v>
      </c>
      <c r="F356" s="81"/>
      <c r="K356" s="3"/>
      <c r="L356" s="2"/>
      <c r="M356" s="2"/>
    </row>
    <row r="357" spans="1:13" x14ac:dyDescent="0.3">
      <c r="A357" s="77">
        <f>A356+1</f>
        <v>44007</v>
      </c>
      <c r="B357" s="18">
        <f>B356</f>
        <v>35133</v>
      </c>
      <c r="C357" s="18">
        <f>C356</f>
        <v>35133</v>
      </c>
      <c r="D357" s="83">
        <f>D356</f>
        <v>0</v>
      </c>
      <c r="E357" s="81" t="str">
        <f t="shared" si="7"/>
        <v/>
      </c>
      <c r="F357" s="81"/>
      <c r="K357" s="3"/>
      <c r="L357" s="2"/>
      <c r="M357" s="2"/>
    </row>
    <row r="358" spans="1:13" x14ac:dyDescent="0.3">
      <c r="A358" s="76">
        <f>A357</f>
        <v>44007</v>
      </c>
      <c r="B358" s="17">
        <f>SUMIF(InputData!$C$2:$C$105,"&lt;="&amp;Production!A358,InputData!$D$2:$D$105)-$I$3</f>
        <v>35133</v>
      </c>
      <c r="C358" s="17">
        <f>SUMIF(InputData!$B$2:$B$105,"&lt;="&amp;Production!A358,InputData!$D$2:$D$105)-Production!$I$3</f>
        <v>35133</v>
      </c>
      <c r="D358" s="82">
        <f>C358-B358</f>
        <v>0</v>
      </c>
      <c r="E358" s="81" t="str">
        <f t="shared" si="7"/>
        <v/>
      </c>
      <c r="F358" s="81"/>
      <c r="K358" s="3"/>
      <c r="L358" s="2"/>
      <c r="M358" s="2"/>
    </row>
    <row r="359" spans="1:13" x14ac:dyDescent="0.3">
      <c r="A359" s="77">
        <f>A358+1</f>
        <v>44008</v>
      </c>
      <c r="B359" s="18">
        <f>B358</f>
        <v>35133</v>
      </c>
      <c r="C359" s="18">
        <f>C358</f>
        <v>35133</v>
      </c>
      <c r="D359" s="83">
        <f>D358</f>
        <v>0</v>
      </c>
      <c r="E359" s="81" t="str">
        <f t="shared" si="7"/>
        <v/>
      </c>
      <c r="F359" s="81"/>
      <c r="K359" s="3"/>
      <c r="L359" s="2"/>
      <c r="M359" s="2"/>
    </row>
    <row r="360" spans="1:13" x14ac:dyDescent="0.3">
      <c r="A360" s="76">
        <f>A359</f>
        <v>44008</v>
      </c>
      <c r="B360" s="17">
        <f>SUMIF(InputData!$C$2:$C$105,"&lt;="&amp;Production!A360,InputData!$D$2:$D$105)-$I$3</f>
        <v>35133</v>
      </c>
      <c r="C360" s="17">
        <f>SUMIF(InputData!$B$2:$B$105,"&lt;="&amp;Production!A360,InputData!$D$2:$D$105)-Production!$I$3</f>
        <v>35133</v>
      </c>
      <c r="D360" s="82">
        <f>C360-B360</f>
        <v>0</v>
      </c>
      <c r="E360" s="81" t="str">
        <f t="shared" si="7"/>
        <v/>
      </c>
      <c r="F360" s="81"/>
      <c r="K360" s="3"/>
      <c r="L360" s="2"/>
      <c r="M360" s="2"/>
    </row>
    <row r="361" spans="1:13" x14ac:dyDescent="0.3">
      <c r="A361" s="77">
        <f>A360+1</f>
        <v>44009</v>
      </c>
      <c r="B361" s="18">
        <f>B360</f>
        <v>35133</v>
      </c>
      <c r="C361" s="18">
        <f>C360</f>
        <v>35133</v>
      </c>
      <c r="D361" s="83">
        <f>D360</f>
        <v>0</v>
      </c>
      <c r="E361" s="81" t="str">
        <f t="shared" si="7"/>
        <v/>
      </c>
      <c r="F361" s="81"/>
      <c r="K361" s="3"/>
      <c r="L361" s="2"/>
      <c r="M361" s="2"/>
    </row>
    <row r="362" spans="1:13" x14ac:dyDescent="0.3">
      <c r="A362" s="76">
        <f>A361</f>
        <v>44009</v>
      </c>
      <c r="B362" s="17">
        <f>SUMIF(InputData!$C$2:$C$105,"&lt;="&amp;Production!A362,InputData!$D$2:$D$105)-$I$3</f>
        <v>35133</v>
      </c>
      <c r="C362" s="17">
        <f>SUMIF(InputData!$B$2:$B$105,"&lt;="&amp;Production!A362,InputData!$D$2:$D$105)-Production!$I$3</f>
        <v>35133</v>
      </c>
      <c r="D362" s="82">
        <f>C362-B362</f>
        <v>0</v>
      </c>
      <c r="E362" s="81" t="str">
        <f t="shared" si="7"/>
        <v/>
      </c>
      <c r="F362" s="81"/>
      <c r="K362" s="3"/>
      <c r="L362" s="2"/>
      <c r="M362" s="2"/>
    </row>
    <row r="363" spans="1:13" x14ac:dyDescent="0.3">
      <c r="A363" s="77">
        <f>A362+1</f>
        <v>44010</v>
      </c>
      <c r="B363" s="18">
        <f>B362</f>
        <v>35133</v>
      </c>
      <c r="C363" s="18">
        <f>C362</f>
        <v>35133</v>
      </c>
      <c r="D363" s="83">
        <f>D362</f>
        <v>0</v>
      </c>
      <c r="E363" s="81" t="str">
        <f t="shared" si="7"/>
        <v/>
      </c>
      <c r="F363" s="81"/>
      <c r="K363" s="3"/>
      <c r="L363" s="2"/>
      <c r="M363" s="2"/>
    </row>
    <row r="364" spans="1:13" x14ac:dyDescent="0.3">
      <c r="A364" s="76">
        <f>A363</f>
        <v>44010</v>
      </c>
      <c r="B364" s="17">
        <f>SUMIF(InputData!$C$2:$C$105,"&lt;="&amp;Production!A364,InputData!$D$2:$D$105)-$I$3</f>
        <v>35133</v>
      </c>
      <c r="C364" s="17">
        <f>SUMIF(InputData!$B$2:$B$105,"&lt;="&amp;Production!A364,InputData!$D$2:$D$105)-Production!$I$3</f>
        <v>36770</v>
      </c>
      <c r="D364" s="82">
        <f>C364-B364</f>
        <v>1637</v>
      </c>
      <c r="E364" s="81" t="str">
        <f t="shared" si="7"/>
        <v/>
      </c>
      <c r="F364" s="81"/>
      <c r="K364" s="3"/>
      <c r="L364" s="2"/>
      <c r="M364" s="2"/>
    </row>
    <row r="365" spans="1:13" x14ac:dyDescent="0.3">
      <c r="A365" s="77">
        <f>A364+1</f>
        <v>44011</v>
      </c>
      <c r="B365" s="18">
        <f>B364</f>
        <v>35133</v>
      </c>
      <c r="C365" s="18">
        <f>C364</f>
        <v>36770</v>
      </c>
      <c r="D365" s="83">
        <f>D364</f>
        <v>1637</v>
      </c>
      <c r="E365" s="81" t="str">
        <f t="shared" si="7"/>
        <v/>
      </c>
      <c r="F365" s="81"/>
      <c r="K365" s="3"/>
      <c r="L365" s="2"/>
      <c r="M365" s="2"/>
    </row>
    <row r="366" spans="1:13" x14ac:dyDescent="0.3">
      <c r="A366" s="76">
        <f>A365</f>
        <v>44011</v>
      </c>
      <c r="B366" s="17">
        <f>SUMIF(InputData!$C$2:$C$105,"&lt;="&amp;Production!A366,InputData!$D$2:$D$105)-$I$3</f>
        <v>35133</v>
      </c>
      <c r="C366" s="17">
        <f>SUMIF(InputData!$B$2:$B$105,"&lt;="&amp;Production!A366,InputData!$D$2:$D$105)-Production!$I$3</f>
        <v>36770</v>
      </c>
      <c r="D366" s="82">
        <f>C366-B366</f>
        <v>1637</v>
      </c>
      <c r="E366" s="81" t="str">
        <f t="shared" si="7"/>
        <v/>
      </c>
      <c r="F366" s="81"/>
      <c r="K366" s="3"/>
      <c r="L366" s="2"/>
      <c r="M366" s="2"/>
    </row>
    <row r="367" spans="1:13" x14ac:dyDescent="0.3">
      <c r="A367" s="77">
        <f>A366+1</f>
        <v>44012</v>
      </c>
      <c r="B367" s="18">
        <f>B366</f>
        <v>35133</v>
      </c>
      <c r="C367" s="18">
        <f>C366</f>
        <v>36770</v>
      </c>
      <c r="D367" s="83">
        <f>D366</f>
        <v>1637</v>
      </c>
      <c r="E367" s="81" t="str">
        <f t="shared" si="7"/>
        <v/>
      </c>
      <c r="F367" s="81"/>
      <c r="K367" s="3"/>
      <c r="L367" s="2"/>
      <c r="M367" s="2"/>
    </row>
    <row r="368" spans="1:13" x14ac:dyDescent="0.3">
      <c r="A368" s="76">
        <f>A367</f>
        <v>44012</v>
      </c>
      <c r="B368" s="17">
        <f>SUMIF(InputData!$C$2:$C$105,"&lt;="&amp;Production!A368,InputData!$D$2:$D$105)-$I$3</f>
        <v>35133</v>
      </c>
      <c r="C368" s="17">
        <f>SUMIF(InputData!$B$2:$B$105,"&lt;="&amp;Production!A368,InputData!$D$2:$D$105)-Production!$I$3</f>
        <v>36770</v>
      </c>
      <c r="D368" s="82">
        <f>C368-B368</f>
        <v>1637</v>
      </c>
      <c r="E368" s="81" t="str">
        <f t="shared" si="7"/>
        <v/>
      </c>
      <c r="F368" s="81"/>
      <c r="K368" s="3"/>
      <c r="L368" s="2"/>
      <c r="M368" s="2"/>
    </row>
    <row r="369" spans="1:13" x14ac:dyDescent="0.3">
      <c r="A369" s="77">
        <f>A368+1</f>
        <v>44013</v>
      </c>
      <c r="B369" s="18">
        <f>B368</f>
        <v>35133</v>
      </c>
      <c r="C369" s="18">
        <f>C368</f>
        <v>36770</v>
      </c>
      <c r="D369" s="83">
        <f>D368</f>
        <v>1637</v>
      </c>
      <c r="E369" s="81" t="str">
        <f t="shared" si="7"/>
        <v/>
      </c>
      <c r="F369" s="81"/>
      <c r="K369" s="3"/>
      <c r="L369" s="2"/>
      <c r="M369" s="2"/>
    </row>
    <row r="370" spans="1:13" x14ac:dyDescent="0.3">
      <c r="A370" s="76">
        <f>A369</f>
        <v>44013</v>
      </c>
      <c r="B370" s="17">
        <f>SUMIF(InputData!$C$2:$C$105,"&lt;="&amp;Production!A370,InputData!$D$2:$D$105)-$I$3</f>
        <v>36770</v>
      </c>
      <c r="C370" s="17">
        <f>SUMIF(InputData!$B$2:$B$105,"&lt;="&amp;Production!A370,InputData!$D$2:$D$105)-Production!$I$3</f>
        <v>36770</v>
      </c>
      <c r="D370" s="82">
        <f>C370-B370</f>
        <v>0</v>
      </c>
      <c r="E370" s="81">
        <f t="shared" si="7"/>
        <v>1637</v>
      </c>
      <c r="F370" s="81"/>
      <c r="K370" s="3"/>
      <c r="L370" s="2"/>
      <c r="M370" s="2"/>
    </row>
    <row r="371" spans="1:13" x14ac:dyDescent="0.3">
      <c r="A371" s="77">
        <f>A370+1</f>
        <v>44014</v>
      </c>
      <c r="B371" s="18">
        <f>B370</f>
        <v>36770</v>
      </c>
      <c r="C371" s="18">
        <f>C370</f>
        <v>36770</v>
      </c>
      <c r="D371" s="83">
        <f>D370</f>
        <v>0</v>
      </c>
      <c r="E371" s="81" t="str">
        <f t="shared" si="7"/>
        <v/>
      </c>
      <c r="F371" s="81"/>
      <c r="K371" s="3"/>
      <c r="L371" s="2"/>
      <c r="M371" s="2"/>
    </row>
    <row r="372" spans="1:13" x14ac:dyDescent="0.3">
      <c r="A372" s="76">
        <f>A371</f>
        <v>44014</v>
      </c>
      <c r="B372" s="17">
        <f>SUMIF(InputData!$C$2:$C$105,"&lt;="&amp;Production!A372,InputData!$D$2:$D$105)-$I$3</f>
        <v>36770</v>
      </c>
      <c r="C372" s="17">
        <f>SUMIF(InputData!$B$2:$B$105,"&lt;="&amp;Production!A372,InputData!$D$2:$D$105)-Production!$I$3</f>
        <v>36770</v>
      </c>
      <c r="D372" s="82">
        <f>C372-B372</f>
        <v>0</v>
      </c>
      <c r="E372" s="81" t="str">
        <f t="shared" si="7"/>
        <v/>
      </c>
      <c r="F372" s="81"/>
      <c r="K372" s="3"/>
      <c r="L372" s="2"/>
      <c r="M372" s="2"/>
    </row>
    <row r="373" spans="1:13" x14ac:dyDescent="0.3">
      <c r="A373" s="77">
        <f>A372+1</f>
        <v>44015</v>
      </c>
      <c r="B373" s="18">
        <f>B372</f>
        <v>36770</v>
      </c>
      <c r="C373" s="18">
        <f>C372</f>
        <v>36770</v>
      </c>
      <c r="D373" s="83">
        <f>D372</f>
        <v>0</v>
      </c>
      <c r="E373" s="81" t="str">
        <f t="shared" si="7"/>
        <v/>
      </c>
      <c r="F373" s="81"/>
      <c r="K373" s="3"/>
      <c r="L373" s="2"/>
      <c r="M373" s="2"/>
    </row>
    <row r="374" spans="1:13" x14ac:dyDescent="0.3">
      <c r="A374" s="76">
        <f>A373</f>
        <v>44015</v>
      </c>
      <c r="B374" s="17">
        <f>SUMIF(InputData!$C$2:$C$105,"&lt;="&amp;Production!A374,InputData!$D$2:$D$105)-$I$3</f>
        <v>36770</v>
      </c>
      <c r="C374" s="17">
        <f>SUMIF(InputData!$B$2:$B$105,"&lt;="&amp;Production!A374,InputData!$D$2:$D$105)-Production!$I$3</f>
        <v>36770</v>
      </c>
      <c r="D374" s="82">
        <f>C374-B374</f>
        <v>0</v>
      </c>
      <c r="E374" s="81" t="str">
        <f t="shared" si="7"/>
        <v/>
      </c>
      <c r="F374" s="81"/>
      <c r="K374" s="3"/>
      <c r="L374" s="2"/>
      <c r="M374" s="2"/>
    </row>
    <row r="375" spans="1:13" x14ac:dyDescent="0.3">
      <c r="A375" s="77">
        <f>A374+1</f>
        <v>44016</v>
      </c>
      <c r="B375" s="18">
        <f>B374</f>
        <v>36770</v>
      </c>
      <c r="C375" s="18">
        <f>C374</f>
        <v>36770</v>
      </c>
      <c r="D375" s="83">
        <f>D374</f>
        <v>0</v>
      </c>
      <c r="E375" s="81" t="str">
        <f t="shared" si="7"/>
        <v/>
      </c>
      <c r="F375" s="81"/>
      <c r="K375" s="3"/>
      <c r="L375" s="2"/>
      <c r="M375" s="2"/>
    </row>
    <row r="376" spans="1:13" x14ac:dyDescent="0.3">
      <c r="A376" s="76">
        <f>A375</f>
        <v>44016</v>
      </c>
      <c r="B376" s="17">
        <f>SUMIF(InputData!$C$2:$C$105,"&lt;="&amp;Production!A376,InputData!$D$2:$D$105)-$I$3</f>
        <v>36770</v>
      </c>
      <c r="C376" s="17">
        <f>SUMIF(InputData!$B$2:$B$105,"&lt;="&amp;Production!A376,InputData!$D$2:$D$105)-Production!$I$3</f>
        <v>36770</v>
      </c>
      <c r="D376" s="82">
        <f>C376-B376</f>
        <v>0</v>
      </c>
      <c r="E376" s="81" t="str">
        <f t="shared" si="7"/>
        <v/>
      </c>
      <c r="F376" s="81"/>
      <c r="K376" s="3"/>
      <c r="L376" s="2"/>
      <c r="M376" s="2"/>
    </row>
    <row r="377" spans="1:13" x14ac:dyDescent="0.3">
      <c r="A377" s="77">
        <f>A376+1</f>
        <v>44017</v>
      </c>
      <c r="B377" s="18">
        <f>B376</f>
        <v>36770</v>
      </c>
      <c r="C377" s="18">
        <f>C376</f>
        <v>36770</v>
      </c>
      <c r="D377" s="83">
        <f>D376</f>
        <v>0</v>
      </c>
      <c r="E377" s="81" t="str">
        <f t="shared" si="7"/>
        <v/>
      </c>
      <c r="F377" s="81"/>
      <c r="K377" s="3"/>
      <c r="L377" s="2"/>
      <c r="M377" s="2"/>
    </row>
    <row r="378" spans="1:13" x14ac:dyDescent="0.3">
      <c r="A378" s="76">
        <f>A377</f>
        <v>44017</v>
      </c>
      <c r="B378" s="17">
        <f>SUMIF(InputData!$C$2:$C$105,"&lt;="&amp;Production!A378,InputData!$D$2:$D$105)-$I$3</f>
        <v>36770</v>
      </c>
      <c r="C378" s="17">
        <f>SUMIF(InputData!$B$2:$B$105,"&lt;="&amp;Production!A378,InputData!$D$2:$D$105)-Production!$I$3</f>
        <v>37680</v>
      </c>
      <c r="D378" s="82">
        <f>C378-B378</f>
        <v>910</v>
      </c>
      <c r="E378" s="81" t="str">
        <f t="shared" si="7"/>
        <v/>
      </c>
      <c r="F378" s="81"/>
      <c r="K378" s="3"/>
      <c r="L378" s="2"/>
      <c r="M378" s="2"/>
    </row>
    <row r="379" spans="1:13" x14ac:dyDescent="0.3">
      <c r="A379" s="77">
        <f>A378+1</f>
        <v>44018</v>
      </c>
      <c r="B379" s="18">
        <f>B378</f>
        <v>36770</v>
      </c>
      <c r="C379" s="18">
        <f>C378</f>
        <v>37680</v>
      </c>
      <c r="D379" s="83">
        <f>D378</f>
        <v>910</v>
      </c>
      <c r="E379" s="81" t="str">
        <f t="shared" si="7"/>
        <v/>
      </c>
      <c r="F379" s="81"/>
      <c r="K379" s="3"/>
      <c r="L379" s="2"/>
      <c r="M379" s="2"/>
    </row>
    <row r="380" spans="1:13" x14ac:dyDescent="0.3">
      <c r="A380" s="76">
        <f>A379</f>
        <v>44018</v>
      </c>
      <c r="B380" s="17">
        <f>SUMIF(InputData!$C$2:$C$105,"&lt;="&amp;Production!A380,InputData!$D$2:$D$105)-$I$3</f>
        <v>36770</v>
      </c>
      <c r="C380" s="17">
        <f>SUMIF(InputData!$B$2:$B$105,"&lt;="&amp;Production!A380,InputData!$D$2:$D$105)-Production!$I$3</f>
        <v>38360</v>
      </c>
      <c r="D380" s="82">
        <f>C380-B380</f>
        <v>1590</v>
      </c>
      <c r="E380" s="81" t="str">
        <f t="shared" si="7"/>
        <v/>
      </c>
      <c r="F380" s="81"/>
      <c r="K380" s="3"/>
      <c r="L380" s="2"/>
      <c r="M380" s="2"/>
    </row>
    <row r="381" spans="1:13" x14ac:dyDescent="0.3">
      <c r="A381" s="77">
        <f>A380+1</f>
        <v>44019</v>
      </c>
      <c r="B381" s="18">
        <f>B380</f>
        <v>36770</v>
      </c>
      <c r="C381" s="18">
        <f>C380</f>
        <v>38360</v>
      </c>
      <c r="D381" s="83">
        <f>D380</f>
        <v>1590</v>
      </c>
      <c r="E381" s="81" t="str">
        <f t="shared" si="7"/>
        <v/>
      </c>
      <c r="F381" s="81"/>
      <c r="K381" s="3"/>
      <c r="L381" s="2"/>
      <c r="M381" s="2"/>
    </row>
    <row r="382" spans="1:13" x14ac:dyDescent="0.3">
      <c r="A382" s="76">
        <f>A381</f>
        <v>44019</v>
      </c>
      <c r="B382" s="17">
        <f>SUMIF(InputData!$C$2:$C$105,"&lt;="&amp;Production!A382,InputData!$D$2:$D$105)-$I$3</f>
        <v>36770</v>
      </c>
      <c r="C382" s="17">
        <f>SUMIF(InputData!$B$2:$B$105,"&lt;="&amp;Production!A382,InputData!$D$2:$D$105)-Production!$I$3</f>
        <v>38360</v>
      </c>
      <c r="D382" s="82">
        <f>C382-B382</f>
        <v>1590</v>
      </c>
      <c r="E382" s="81" t="str">
        <f t="shared" si="7"/>
        <v/>
      </c>
      <c r="F382" s="81"/>
      <c r="K382" s="3"/>
      <c r="L382" s="2"/>
      <c r="M382" s="2"/>
    </row>
    <row r="383" spans="1:13" x14ac:dyDescent="0.3">
      <c r="A383" s="77">
        <f>A382+1</f>
        <v>44020</v>
      </c>
      <c r="B383" s="18">
        <f>B382</f>
        <v>36770</v>
      </c>
      <c r="C383" s="18">
        <f>C382</f>
        <v>38360</v>
      </c>
      <c r="D383" s="83">
        <f>D382</f>
        <v>1590</v>
      </c>
      <c r="E383" s="81" t="str">
        <f t="shared" si="7"/>
        <v/>
      </c>
      <c r="F383" s="81"/>
      <c r="K383" s="3"/>
      <c r="L383" s="2"/>
      <c r="M383" s="2"/>
    </row>
    <row r="384" spans="1:13" x14ac:dyDescent="0.3">
      <c r="A384" s="76">
        <f>A383</f>
        <v>44020</v>
      </c>
      <c r="B384" s="17">
        <f>SUMIF(InputData!$C$2:$C$105,"&lt;="&amp;Production!A384,InputData!$D$2:$D$105)-$I$3</f>
        <v>38360</v>
      </c>
      <c r="C384" s="17">
        <f>SUMIF(InputData!$B$2:$B$105,"&lt;="&amp;Production!A384,InputData!$D$2:$D$105)-Production!$I$3</f>
        <v>38360</v>
      </c>
      <c r="D384" s="82">
        <f>C384-B384</f>
        <v>0</v>
      </c>
      <c r="E384" s="81">
        <f t="shared" si="7"/>
        <v>1590</v>
      </c>
      <c r="F384" s="81"/>
      <c r="K384" s="3"/>
      <c r="L384" s="2"/>
      <c r="M384" s="2"/>
    </row>
    <row r="385" spans="1:13" x14ac:dyDescent="0.3">
      <c r="A385" s="77">
        <f>A384+1</f>
        <v>44021</v>
      </c>
      <c r="B385" s="18">
        <f>B384</f>
        <v>38360</v>
      </c>
      <c r="C385" s="18">
        <f>C384</f>
        <v>38360</v>
      </c>
      <c r="D385" s="83">
        <f>D384</f>
        <v>0</v>
      </c>
      <c r="E385" s="81" t="str">
        <f t="shared" si="7"/>
        <v/>
      </c>
      <c r="F385" s="81"/>
      <c r="K385" s="3"/>
      <c r="L385" s="2"/>
      <c r="M385" s="2"/>
    </row>
    <row r="386" spans="1:13" x14ac:dyDescent="0.3">
      <c r="A386" s="76">
        <f>A385</f>
        <v>44021</v>
      </c>
      <c r="B386" s="17">
        <f>SUMIF(InputData!$C$2:$C$105,"&lt;="&amp;Production!A386,InputData!$D$2:$D$105)-$I$3</f>
        <v>38360</v>
      </c>
      <c r="C386" s="17">
        <f>SUMIF(InputData!$B$2:$B$105,"&lt;="&amp;Production!A386,InputData!$D$2:$D$105)-Production!$I$3</f>
        <v>38360</v>
      </c>
      <c r="D386" s="82">
        <f>C386-B386</f>
        <v>0</v>
      </c>
      <c r="E386" s="81" t="str">
        <f t="shared" si="7"/>
        <v/>
      </c>
      <c r="F386" s="81"/>
      <c r="K386" s="3"/>
      <c r="L386" s="2"/>
      <c r="M386" s="2"/>
    </row>
    <row r="387" spans="1:13" x14ac:dyDescent="0.3">
      <c r="A387" s="77">
        <f>A386+1</f>
        <v>44022</v>
      </c>
      <c r="B387" s="18">
        <f>B386</f>
        <v>38360</v>
      </c>
      <c r="C387" s="18">
        <f>C386</f>
        <v>38360</v>
      </c>
      <c r="D387" s="83">
        <f>D386</f>
        <v>0</v>
      </c>
      <c r="E387" s="81" t="str">
        <f t="shared" si="7"/>
        <v/>
      </c>
      <c r="F387" s="81"/>
      <c r="K387" s="3"/>
      <c r="L387" s="2"/>
      <c r="M387" s="2"/>
    </row>
    <row r="388" spans="1:13" x14ac:dyDescent="0.3">
      <c r="A388" s="76">
        <f>A387</f>
        <v>44022</v>
      </c>
      <c r="B388" s="17">
        <f>SUMIF(InputData!$C$2:$C$105,"&lt;="&amp;Production!A388,InputData!$D$2:$D$105)-$I$3</f>
        <v>38360</v>
      </c>
      <c r="C388" s="17">
        <f>SUMIF(InputData!$B$2:$B$105,"&lt;="&amp;Production!A388,InputData!$D$2:$D$105)-Production!$I$3</f>
        <v>38360</v>
      </c>
      <c r="D388" s="82">
        <f>C388-B388</f>
        <v>0</v>
      </c>
      <c r="E388" s="81" t="str">
        <f t="shared" ref="E388:E451" si="8">IF(B388-B387=0,"",B388-B387)</f>
        <v/>
      </c>
      <c r="F388" s="81"/>
      <c r="K388" s="3"/>
      <c r="L388" s="2"/>
      <c r="M388" s="2"/>
    </row>
    <row r="389" spans="1:13" x14ac:dyDescent="0.3">
      <c r="A389" s="77">
        <f>A388+1</f>
        <v>44023</v>
      </c>
      <c r="B389" s="18">
        <f>B388</f>
        <v>38360</v>
      </c>
      <c r="C389" s="18">
        <f>C388</f>
        <v>38360</v>
      </c>
      <c r="D389" s="83">
        <f>D388</f>
        <v>0</v>
      </c>
      <c r="E389" s="81" t="str">
        <f t="shared" si="8"/>
        <v/>
      </c>
      <c r="F389" s="81"/>
      <c r="K389" s="3"/>
      <c r="L389" s="2"/>
      <c r="M389" s="2"/>
    </row>
    <row r="390" spans="1:13" x14ac:dyDescent="0.3">
      <c r="A390" s="76">
        <f>A389</f>
        <v>44023</v>
      </c>
      <c r="B390" s="17">
        <f>SUMIF(InputData!$C$2:$C$105,"&lt;="&amp;Production!A390,InputData!$D$2:$D$105)-$I$3</f>
        <v>38360</v>
      </c>
      <c r="C390" s="17">
        <f>SUMIF(InputData!$B$2:$B$105,"&lt;="&amp;Production!A390,InputData!$D$2:$D$105)-Production!$I$3</f>
        <v>38360</v>
      </c>
      <c r="D390" s="82">
        <f>C390-B390</f>
        <v>0</v>
      </c>
      <c r="E390" s="81" t="str">
        <f t="shared" si="8"/>
        <v/>
      </c>
      <c r="F390" s="81"/>
      <c r="K390" s="3"/>
      <c r="L390" s="2"/>
      <c r="M390" s="2"/>
    </row>
    <row r="391" spans="1:13" x14ac:dyDescent="0.3">
      <c r="A391" s="77">
        <f>A390+1</f>
        <v>44024</v>
      </c>
      <c r="B391" s="18">
        <f>B390</f>
        <v>38360</v>
      </c>
      <c r="C391" s="18">
        <f>C390</f>
        <v>38360</v>
      </c>
      <c r="D391" s="83">
        <f>D390</f>
        <v>0</v>
      </c>
      <c r="E391" s="81" t="str">
        <f t="shared" si="8"/>
        <v/>
      </c>
      <c r="F391" s="81"/>
      <c r="K391" s="3"/>
      <c r="L391" s="2"/>
      <c r="M391" s="2"/>
    </row>
    <row r="392" spans="1:13" x14ac:dyDescent="0.3">
      <c r="A392" s="76">
        <f>A391</f>
        <v>44024</v>
      </c>
      <c r="B392" s="17">
        <f>SUMIF(InputData!$C$2:$C$105,"&lt;="&amp;Production!A392,InputData!$D$2:$D$105)-$I$3</f>
        <v>38360</v>
      </c>
      <c r="C392" s="17">
        <f>SUMIF(InputData!$B$2:$B$105,"&lt;="&amp;Production!A392,InputData!$D$2:$D$105)-Production!$I$3</f>
        <v>39265</v>
      </c>
      <c r="D392" s="82">
        <f>C392-B392</f>
        <v>905</v>
      </c>
      <c r="E392" s="81" t="str">
        <f t="shared" si="8"/>
        <v/>
      </c>
      <c r="F392" s="81"/>
      <c r="K392" s="3"/>
      <c r="L392" s="2"/>
      <c r="M392" s="2"/>
    </row>
    <row r="393" spans="1:13" x14ac:dyDescent="0.3">
      <c r="A393" s="77">
        <f>A392+1</f>
        <v>44025</v>
      </c>
      <c r="B393" s="18">
        <f>B392</f>
        <v>38360</v>
      </c>
      <c r="C393" s="18">
        <f>C392</f>
        <v>39265</v>
      </c>
      <c r="D393" s="83">
        <f>D392</f>
        <v>905</v>
      </c>
      <c r="E393" s="81" t="str">
        <f t="shared" si="8"/>
        <v/>
      </c>
      <c r="F393" s="81"/>
      <c r="K393" s="3"/>
      <c r="L393" s="2"/>
      <c r="M393" s="2"/>
    </row>
    <row r="394" spans="1:13" x14ac:dyDescent="0.3">
      <c r="A394" s="76">
        <f>A393</f>
        <v>44025</v>
      </c>
      <c r="B394" s="17">
        <f>SUMIF(InputData!$C$2:$C$105,"&lt;="&amp;Production!A394,InputData!$D$2:$D$105)-$I$3</f>
        <v>38360</v>
      </c>
      <c r="C394" s="17">
        <f>SUMIF(InputData!$B$2:$B$105,"&lt;="&amp;Production!A394,InputData!$D$2:$D$105)-Production!$I$3</f>
        <v>39759</v>
      </c>
      <c r="D394" s="82">
        <f>C394-B394</f>
        <v>1399</v>
      </c>
      <c r="E394" s="81" t="str">
        <f t="shared" si="8"/>
        <v/>
      </c>
      <c r="F394" s="81"/>
      <c r="K394" s="3"/>
      <c r="L394" s="2"/>
      <c r="M394" s="2"/>
    </row>
    <row r="395" spans="1:13" x14ac:dyDescent="0.3">
      <c r="A395" s="77">
        <f>A394+1</f>
        <v>44026</v>
      </c>
      <c r="B395" s="18">
        <f>B394</f>
        <v>38360</v>
      </c>
      <c r="C395" s="18">
        <f>C394</f>
        <v>39759</v>
      </c>
      <c r="D395" s="83">
        <f>D394</f>
        <v>1399</v>
      </c>
      <c r="E395" s="81" t="str">
        <f t="shared" si="8"/>
        <v/>
      </c>
      <c r="F395" s="81"/>
      <c r="K395" s="3"/>
      <c r="L395" s="2"/>
      <c r="M395" s="2"/>
    </row>
    <row r="396" spans="1:13" x14ac:dyDescent="0.3">
      <c r="A396" s="76">
        <f>A395</f>
        <v>44026</v>
      </c>
      <c r="B396" s="17">
        <f>SUMIF(InputData!$C$2:$C$105,"&lt;="&amp;Production!A396,InputData!$D$2:$D$105)-$I$3</f>
        <v>38360</v>
      </c>
      <c r="C396" s="17">
        <f>SUMIF(InputData!$B$2:$B$105,"&lt;="&amp;Production!A396,InputData!$D$2:$D$105)-Production!$I$3</f>
        <v>39759</v>
      </c>
      <c r="D396" s="82">
        <f>C396-B396</f>
        <v>1399</v>
      </c>
      <c r="E396" s="81" t="str">
        <f t="shared" si="8"/>
        <v/>
      </c>
      <c r="F396" s="81"/>
      <c r="K396" s="3"/>
      <c r="L396" s="2"/>
      <c r="M396" s="2"/>
    </row>
    <row r="397" spans="1:13" x14ac:dyDescent="0.3">
      <c r="A397" s="77">
        <f>A396+1</f>
        <v>44027</v>
      </c>
      <c r="B397" s="18">
        <f>B396</f>
        <v>38360</v>
      </c>
      <c r="C397" s="18">
        <f>C396</f>
        <v>39759</v>
      </c>
      <c r="D397" s="83">
        <f>D396</f>
        <v>1399</v>
      </c>
      <c r="E397" s="81" t="str">
        <f t="shared" si="8"/>
        <v/>
      </c>
      <c r="F397" s="81"/>
      <c r="K397" s="3"/>
      <c r="L397" s="2"/>
      <c r="M397" s="2"/>
    </row>
    <row r="398" spans="1:13" x14ac:dyDescent="0.3">
      <c r="A398" s="76">
        <f>A397</f>
        <v>44027</v>
      </c>
      <c r="B398" s="17">
        <f>SUMIF(InputData!$C$2:$C$105,"&lt;="&amp;Production!A398,InputData!$D$2:$D$105)-$I$3</f>
        <v>39759</v>
      </c>
      <c r="C398" s="17">
        <f>SUMIF(InputData!$B$2:$B$105,"&lt;="&amp;Production!A398,InputData!$D$2:$D$105)-Production!$I$3</f>
        <v>39759</v>
      </c>
      <c r="D398" s="82">
        <f>C398-B398</f>
        <v>0</v>
      </c>
      <c r="E398" s="81">
        <f t="shared" si="8"/>
        <v>1399</v>
      </c>
      <c r="F398" s="81"/>
      <c r="K398" s="3"/>
      <c r="L398" s="2"/>
      <c r="M398" s="2"/>
    </row>
    <row r="399" spans="1:13" x14ac:dyDescent="0.3">
      <c r="A399" s="77">
        <f>A398+1</f>
        <v>44028</v>
      </c>
      <c r="B399" s="18">
        <f>B398</f>
        <v>39759</v>
      </c>
      <c r="C399" s="18">
        <f>C398</f>
        <v>39759</v>
      </c>
      <c r="D399" s="83">
        <f>D398</f>
        <v>0</v>
      </c>
      <c r="E399" s="81" t="str">
        <f t="shared" si="8"/>
        <v/>
      </c>
      <c r="F399" s="81"/>
      <c r="K399" s="3"/>
      <c r="L399" s="2"/>
      <c r="M399" s="2"/>
    </row>
    <row r="400" spans="1:13" x14ac:dyDescent="0.3">
      <c r="A400" s="76">
        <f>A399</f>
        <v>44028</v>
      </c>
      <c r="B400" s="17">
        <f>SUMIF(InputData!$C$2:$C$105,"&lt;="&amp;Production!A400,InputData!$D$2:$D$105)-$I$3</f>
        <v>39759</v>
      </c>
      <c r="C400" s="17">
        <f>SUMIF(InputData!$B$2:$B$105,"&lt;="&amp;Production!A400,InputData!$D$2:$D$105)-Production!$I$3</f>
        <v>39759</v>
      </c>
      <c r="D400" s="82">
        <f>C400-B400</f>
        <v>0</v>
      </c>
      <c r="E400" s="81" t="str">
        <f t="shared" si="8"/>
        <v/>
      </c>
      <c r="F400" s="81"/>
      <c r="K400" s="3"/>
      <c r="L400" s="2"/>
      <c r="M400" s="2"/>
    </row>
    <row r="401" spans="1:13" x14ac:dyDescent="0.3">
      <c r="A401" s="77">
        <f>A400+1</f>
        <v>44029</v>
      </c>
      <c r="B401" s="18">
        <f>B400</f>
        <v>39759</v>
      </c>
      <c r="C401" s="18">
        <f>C400</f>
        <v>39759</v>
      </c>
      <c r="D401" s="83">
        <f>D400</f>
        <v>0</v>
      </c>
      <c r="E401" s="81" t="str">
        <f t="shared" si="8"/>
        <v/>
      </c>
      <c r="F401" s="81"/>
      <c r="K401" s="3"/>
      <c r="L401" s="2"/>
      <c r="M401" s="2"/>
    </row>
    <row r="402" spans="1:13" x14ac:dyDescent="0.3">
      <c r="A402" s="76">
        <f>A401</f>
        <v>44029</v>
      </c>
      <c r="B402" s="17">
        <f>SUMIF(InputData!$C$2:$C$105,"&lt;="&amp;Production!A402,InputData!$D$2:$D$105)-$I$3</f>
        <v>39759</v>
      </c>
      <c r="C402" s="17">
        <f>SUMIF(InputData!$B$2:$B$105,"&lt;="&amp;Production!A402,InputData!$D$2:$D$105)-Production!$I$3</f>
        <v>39759</v>
      </c>
      <c r="D402" s="82">
        <f>C402-B402</f>
        <v>0</v>
      </c>
      <c r="E402" s="81" t="str">
        <f t="shared" si="8"/>
        <v/>
      </c>
      <c r="F402" s="81"/>
      <c r="K402" s="3"/>
      <c r="L402" s="2"/>
      <c r="M402" s="2"/>
    </row>
    <row r="403" spans="1:13" x14ac:dyDescent="0.3">
      <c r="A403" s="77">
        <f>A402+1</f>
        <v>44030</v>
      </c>
      <c r="B403" s="18">
        <f>B402</f>
        <v>39759</v>
      </c>
      <c r="C403" s="18">
        <f>C402</f>
        <v>39759</v>
      </c>
      <c r="D403" s="83">
        <f>D402</f>
        <v>0</v>
      </c>
      <c r="E403" s="81" t="str">
        <f t="shared" si="8"/>
        <v/>
      </c>
      <c r="F403" s="81"/>
      <c r="K403" s="3"/>
      <c r="L403" s="2"/>
      <c r="M403" s="2"/>
    </row>
    <row r="404" spans="1:13" x14ac:dyDescent="0.3">
      <c r="A404" s="76">
        <f>A403</f>
        <v>44030</v>
      </c>
      <c r="B404" s="17">
        <f>SUMIF(InputData!$C$2:$C$105,"&lt;="&amp;Production!A404,InputData!$D$2:$D$105)-$I$3</f>
        <v>39759</v>
      </c>
      <c r="C404" s="17">
        <f>SUMIF(InputData!$B$2:$B$105,"&lt;="&amp;Production!A404,InputData!$D$2:$D$105)-Production!$I$3</f>
        <v>39759</v>
      </c>
      <c r="D404" s="82">
        <f>C404-B404</f>
        <v>0</v>
      </c>
      <c r="E404" s="81" t="str">
        <f t="shared" si="8"/>
        <v/>
      </c>
      <c r="F404" s="81"/>
      <c r="K404" s="3"/>
      <c r="L404" s="2"/>
      <c r="M404" s="2"/>
    </row>
    <row r="405" spans="1:13" x14ac:dyDescent="0.3">
      <c r="A405" s="77">
        <f>A404+1</f>
        <v>44031</v>
      </c>
      <c r="B405" s="18">
        <f>B404</f>
        <v>39759</v>
      </c>
      <c r="C405" s="18">
        <f>C404</f>
        <v>39759</v>
      </c>
      <c r="D405" s="83">
        <f>D404</f>
        <v>0</v>
      </c>
      <c r="E405" s="81" t="str">
        <f t="shared" si="8"/>
        <v/>
      </c>
      <c r="F405" s="81"/>
      <c r="K405" s="3"/>
      <c r="L405" s="2"/>
      <c r="M405" s="2"/>
    </row>
    <row r="406" spans="1:13" x14ac:dyDescent="0.3">
      <c r="A406" s="76">
        <f>A405</f>
        <v>44031</v>
      </c>
      <c r="B406" s="17">
        <f>SUMIF(InputData!$C$2:$C$105,"&lt;="&amp;Production!A406,InputData!$D$2:$D$105)-$I$3</f>
        <v>39759</v>
      </c>
      <c r="C406" s="17">
        <f>SUMIF(InputData!$B$2:$B$105,"&lt;="&amp;Production!A406,InputData!$D$2:$D$105)-Production!$I$3</f>
        <v>41379</v>
      </c>
      <c r="D406" s="82">
        <f>C406-B406</f>
        <v>1620</v>
      </c>
      <c r="E406" s="81" t="str">
        <f t="shared" si="8"/>
        <v/>
      </c>
      <c r="F406" s="81"/>
      <c r="K406" s="3"/>
      <c r="L406" s="2"/>
      <c r="M406" s="2"/>
    </row>
    <row r="407" spans="1:13" x14ac:dyDescent="0.3">
      <c r="A407" s="77">
        <f>A406+1</f>
        <v>44032</v>
      </c>
      <c r="B407" s="18">
        <f>B406</f>
        <v>39759</v>
      </c>
      <c r="C407" s="18">
        <f>C406</f>
        <v>41379</v>
      </c>
      <c r="D407" s="83">
        <f>D406</f>
        <v>1620</v>
      </c>
      <c r="E407" s="81" t="str">
        <f t="shared" si="8"/>
        <v/>
      </c>
      <c r="F407" s="81"/>
      <c r="K407" s="3"/>
      <c r="L407" s="2"/>
      <c r="M407" s="2"/>
    </row>
    <row r="408" spans="1:13" x14ac:dyDescent="0.3">
      <c r="A408" s="76">
        <f>A407</f>
        <v>44032</v>
      </c>
      <c r="B408" s="17">
        <f>SUMIF(InputData!$C$2:$C$105,"&lt;="&amp;Production!A408,InputData!$D$2:$D$105)-$I$3</f>
        <v>39759</v>
      </c>
      <c r="C408" s="17">
        <f>SUMIF(InputData!$B$2:$B$105,"&lt;="&amp;Production!A408,InputData!$D$2:$D$105)-Production!$I$3</f>
        <v>41379</v>
      </c>
      <c r="D408" s="82">
        <f>C408-B408</f>
        <v>1620</v>
      </c>
      <c r="E408" s="81" t="str">
        <f t="shared" si="8"/>
        <v/>
      </c>
      <c r="F408" s="81"/>
      <c r="K408" s="3"/>
      <c r="L408" s="2"/>
      <c r="M408" s="2"/>
    </row>
    <row r="409" spans="1:13" x14ac:dyDescent="0.3">
      <c r="A409" s="77">
        <f>A408+1</f>
        <v>44033</v>
      </c>
      <c r="B409" s="18">
        <f>B408</f>
        <v>39759</v>
      </c>
      <c r="C409" s="18">
        <f>C408</f>
        <v>41379</v>
      </c>
      <c r="D409" s="83">
        <f>D408</f>
        <v>1620</v>
      </c>
      <c r="E409" s="81" t="str">
        <f t="shared" si="8"/>
        <v/>
      </c>
      <c r="F409" s="81"/>
      <c r="K409" s="3"/>
      <c r="L409" s="2"/>
      <c r="M409" s="2"/>
    </row>
    <row r="410" spans="1:13" x14ac:dyDescent="0.3">
      <c r="A410" s="76">
        <f>A409</f>
        <v>44033</v>
      </c>
      <c r="B410" s="17">
        <f>SUMIF(InputData!$C$2:$C$105,"&lt;="&amp;Production!A410,InputData!$D$2:$D$105)-$I$3</f>
        <v>39759</v>
      </c>
      <c r="C410" s="17">
        <f>SUMIF(InputData!$B$2:$B$105,"&lt;="&amp;Production!A410,InputData!$D$2:$D$105)-Production!$I$3</f>
        <v>41379</v>
      </c>
      <c r="D410" s="82">
        <f>C410-B410</f>
        <v>1620</v>
      </c>
      <c r="E410" s="81" t="str">
        <f t="shared" si="8"/>
        <v/>
      </c>
      <c r="F410" s="81"/>
      <c r="K410" s="3"/>
      <c r="L410" s="2"/>
      <c r="M410" s="2"/>
    </row>
    <row r="411" spans="1:13" x14ac:dyDescent="0.3">
      <c r="A411" s="77">
        <f>A410+1</f>
        <v>44034</v>
      </c>
      <c r="B411" s="18">
        <f>B410</f>
        <v>39759</v>
      </c>
      <c r="C411" s="18">
        <f>C410</f>
        <v>41379</v>
      </c>
      <c r="D411" s="83">
        <f>D410</f>
        <v>1620</v>
      </c>
      <c r="E411" s="81" t="str">
        <f t="shared" si="8"/>
        <v/>
      </c>
      <c r="F411" s="81"/>
      <c r="K411" s="3"/>
      <c r="L411" s="2"/>
      <c r="M411" s="2"/>
    </row>
    <row r="412" spans="1:13" x14ac:dyDescent="0.3">
      <c r="A412" s="76">
        <f>A411</f>
        <v>44034</v>
      </c>
      <c r="B412" s="17">
        <f>SUMIF(InputData!$C$2:$C$105,"&lt;="&amp;Production!A412,InputData!$D$2:$D$105)-$I$3</f>
        <v>41379</v>
      </c>
      <c r="C412" s="17">
        <f>SUMIF(InputData!$B$2:$B$105,"&lt;="&amp;Production!A412,InputData!$D$2:$D$105)-Production!$I$3</f>
        <v>41379</v>
      </c>
      <c r="D412" s="82">
        <f>C412-B412</f>
        <v>0</v>
      </c>
      <c r="E412" s="81">
        <f t="shared" si="8"/>
        <v>1620</v>
      </c>
      <c r="F412" s="81"/>
      <c r="K412" s="3"/>
      <c r="L412" s="2"/>
      <c r="M412" s="2"/>
    </row>
    <row r="413" spans="1:13" x14ac:dyDescent="0.3">
      <c r="A413" s="77">
        <f>A412+1</f>
        <v>44035</v>
      </c>
      <c r="B413" s="18">
        <f>B412</f>
        <v>41379</v>
      </c>
      <c r="C413" s="18">
        <f>C412</f>
        <v>41379</v>
      </c>
      <c r="D413" s="83">
        <f>D412</f>
        <v>0</v>
      </c>
      <c r="E413" s="81" t="str">
        <f t="shared" si="8"/>
        <v/>
      </c>
      <c r="F413" s="81"/>
      <c r="K413" s="3"/>
      <c r="L413" s="2"/>
      <c r="M413" s="2"/>
    </row>
    <row r="414" spans="1:13" x14ac:dyDescent="0.3">
      <c r="A414" s="76">
        <f>A413</f>
        <v>44035</v>
      </c>
      <c r="B414" s="17">
        <f>SUMIF(InputData!$C$2:$C$105,"&lt;="&amp;Production!A414,InputData!$D$2:$D$105)-$I$3</f>
        <v>41379</v>
      </c>
      <c r="C414" s="17">
        <f>SUMIF(InputData!$B$2:$B$105,"&lt;="&amp;Production!A414,InputData!$D$2:$D$105)-Production!$I$3</f>
        <v>41379</v>
      </c>
      <c r="D414" s="82">
        <f>C414-B414</f>
        <v>0</v>
      </c>
      <c r="E414" s="81" t="str">
        <f t="shared" si="8"/>
        <v/>
      </c>
      <c r="F414" s="81"/>
      <c r="K414" s="3"/>
      <c r="L414" s="2"/>
      <c r="M414" s="2"/>
    </row>
    <row r="415" spans="1:13" x14ac:dyDescent="0.3">
      <c r="A415" s="77">
        <f>A414+1</f>
        <v>44036</v>
      </c>
      <c r="B415" s="18">
        <f>B414</f>
        <v>41379</v>
      </c>
      <c r="C415" s="18">
        <f>C414</f>
        <v>41379</v>
      </c>
      <c r="D415" s="83">
        <f>D414</f>
        <v>0</v>
      </c>
      <c r="E415" s="81" t="str">
        <f t="shared" si="8"/>
        <v/>
      </c>
      <c r="F415" s="81"/>
      <c r="K415" s="3"/>
      <c r="L415" s="2"/>
      <c r="M415" s="2"/>
    </row>
    <row r="416" spans="1:13" x14ac:dyDescent="0.3">
      <c r="A416" s="76">
        <f>A415</f>
        <v>44036</v>
      </c>
      <c r="B416" s="17">
        <f>SUMIF(InputData!$C$2:$C$105,"&lt;="&amp;Production!A416,InputData!$D$2:$D$105)-$I$3</f>
        <v>41379</v>
      </c>
      <c r="C416" s="17">
        <f>SUMIF(InputData!$B$2:$B$105,"&lt;="&amp;Production!A416,InputData!$D$2:$D$105)-Production!$I$3</f>
        <v>41379</v>
      </c>
      <c r="D416" s="82">
        <f>C416-B416</f>
        <v>0</v>
      </c>
      <c r="E416" s="81" t="str">
        <f t="shared" si="8"/>
        <v/>
      </c>
      <c r="F416" s="81"/>
      <c r="K416" s="3"/>
      <c r="L416" s="2"/>
      <c r="M416" s="2"/>
    </row>
    <row r="417" spans="1:13" x14ac:dyDescent="0.3">
      <c r="A417" s="77">
        <f>A416+1</f>
        <v>44037</v>
      </c>
      <c r="B417" s="18">
        <f>B416</f>
        <v>41379</v>
      </c>
      <c r="C417" s="18">
        <f>C416</f>
        <v>41379</v>
      </c>
      <c r="D417" s="83">
        <f>D416</f>
        <v>0</v>
      </c>
      <c r="E417" s="81" t="str">
        <f t="shared" si="8"/>
        <v/>
      </c>
      <c r="F417" s="81"/>
      <c r="K417" s="3"/>
      <c r="L417" s="2"/>
      <c r="M417" s="2"/>
    </row>
    <row r="418" spans="1:13" x14ac:dyDescent="0.3">
      <c r="A418" s="76">
        <f>A417</f>
        <v>44037</v>
      </c>
      <c r="B418" s="17">
        <f>SUMIF(InputData!$C$2:$C$105,"&lt;="&amp;Production!A418,InputData!$D$2:$D$105)-$I$3</f>
        <v>41379</v>
      </c>
      <c r="C418" s="17">
        <f>SUMIF(InputData!$B$2:$B$105,"&lt;="&amp;Production!A418,InputData!$D$2:$D$105)-Production!$I$3</f>
        <v>41379</v>
      </c>
      <c r="D418" s="82">
        <f>C418-B418</f>
        <v>0</v>
      </c>
      <c r="E418" s="81" t="str">
        <f t="shared" si="8"/>
        <v/>
      </c>
      <c r="F418" s="81"/>
      <c r="K418" s="3"/>
      <c r="L418" s="2"/>
      <c r="M418" s="2"/>
    </row>
    <row r="419" spans="1:13" x14ac:dyDescent="0.3">
      <c r="A419" s="77">
        <f>A418+1</f>
        <v>44038</v>
      </c>
      <c r="B419" s="18">
        <f>B418</f>
        <v>41379</v>
      </c>
      <c r="C419" s="18">
        <f>C418</f>
        <v>41379</v>
      </c>
      <c r="D419" s="83">
        <f>D418</f>
        <v>0</v>
      </c>
      <c r="E419" s="81" t="str">
        <f t="shared" si="8"/>
        <v/>
      </c>
      <c r="F419" s="81"/>
      <c r="K419" s="3"/>
      <c r="L419" s="2"/>
      <c r="M419" s="2"/>
    </row>
    <row r="420" spans="1:13" x14ac:dyDescent="0.3">
      <c r="A420" s="76">
        <f>A419</f>
        <v>44038</v>
      </c>
      <c r="B420" s="17">
        <f>SUMIF(InputData!$C$2:$C$105,"&lt;="&amp;Production!A420,InputData!$D$2:$D$105)-$I$3</f>
        <v>41379</v>
      </c>
      <c r="C420" s="17">
        <f>SUMIF(InputData!$B$2:$B$105,"&lt;="&amp;Production!A420,InputData!$D$2:$D$105)-Production!$I$3</f>
        <v>42259</v>
      </c>
      <c r="D420" s="82">
        <f>C420-B420</f>
        <v>880</v>
      </c>
      <c r="E420" s="81" t="str">
        <f t="shared" si="8"/>
        <v/>
      </c>
      <c r="F420" s="81"/>
      <c r="K420" s="3"/>
      <c r="L420" s="2"/>
      <c r="M420" s="2"/>
    </row>
    <row r="421" spans="1:13" x14ac:dyDescent="0.3">
      <c r="A421" s="77">
        <f>A420+1</f>
        <v>44039</v>
      </c>
      <c r="B421" s="18">
        <f>B420</f>
        <v>41379</v>
      </c>
      <c r="C421" s="18">
        <f>C420</f>
        <v>42259</v>
      </c>
      <c r="D421" s="83">
        <f>D420</f>
        <v>880</v>
      </c>
      <c r="E421" s="81" t="str">
        <f t="shared" si="8"/>
        <v/>
      </c>
      <c r="F421" s="81"/>
      <c r="K421" s="3"/>
      <c r="L421" s="2"/>
      <c r="M421" s="2"/>
    </row>
    <row r="422" spans="1:13" x14ac:dyDescent="0.3">
      <c r="A422" s="76">
        <f>A421</f>
        <v>44039</v>
      </c>
      <c r="B422" s="17">
        <f>SUMIF(InputData!$C$2:$C$105,"&lt;="&amp;Production!A422,InputData!$D$2:$D$105)-$I$3</f>
        <v>41379</v>
      </c>
      <c r="C422" s="17">
        <f>SUMIF(InputData!$B$2:$B$105,"&lt;="&amp;Production!A422,InputData!$D$2:$D$105)-Production!$I$3</f>
        <v>42957</v>
      </c>
      <c r="D422" s="82">
        <f>C422-B422</f>
        <v>1578</v>
      </c>
      <c r="E422" s="81" t="str">
        <f t="shared" si="8"/>
        <v/>
      </c>
      <c r="F422" s="81"/>
      <c r="K422" s="3"/>
      <c r="L422" s="2"/>
      <c r="M422" s="2"/>
    </row>
    <row r="423" spans="1:13" x14ac:dyDescent="0.3">
      <c r="A423" s="77">
        <f>A422+1</f>
        <v>44040</v>
      </c>
      <c r="B423" s="18">
        <f>B422</f>
        <v>41379</v>
      </c>
      <c r="C423" s="18">
        <f>C422</f>
        <v>42957</v>
      </c>
      <c r="D423" s="83">
        <f>D422</f>
        <v>1578</v>
      </c>
      <c r="E423" s="81" t="str">
        <f t="shared" si="8"/>
        <v/>
      </c>
      <c r="F423" s="81"/>
      <c r="K423" s="3"/>
      <c r="L423" s="2"/>
      <c r="M423" s="2"/>
    </row>
    <row r="424" spans="1:13" x14ac:dyDescent="0.3">
      <c r="A424" s="76">
        <f>A423</f>
        <v>44040</v>
      </c>
      <c r="B424" s="17">
        <f>SUMIF(InputData!$C$2:$C$105,"&lt;="&amp;Production!A424,InputData!$D$2:$D$105)-$I$3</f>
        <v>41379</v>
      </c>
      <c r="C424" s="17">
        <f>SUMIF(InputData!$B$2:$B$105,"&lt;="&amp;Production!A424,InputData!$D$2:$D$105)-Production!$I$3</f>
        <v>42957</v>
      </c>
      <c r="D424" s="82">
        <f>C424-B424</f>
        <v>1578</v>
      </c>
      <c r="E424" s="81" t="str">
        <f t="shared" si="8"/>
        <v/>
      </c>
      <c r="F424" s="81"/>
      <c r="K424" s="3"/>
      <c r="L424" s="2"/>
      <c r="M424" s="2"/>
    </row>
    <row r="425" spans="1:13" x14ac:dyDescent="0.3">
      <c r="A425" s="77">
        <f>A424+1</f>
        <v>44041</v>
      </c>
      <c r="B425" s="18">
        <f>B424</f>
        <v>41379</v>
      </c>
      <c r="C425" s="18">
        <f>C424</f>
        <v>42957</v>
      </c>
      <c r="D425" s="83">
        <f>D424</f>
        <v>1578</v>
      </c>
      <c r="E425" s="81" t="str">
        <f t="shared" si="8"/>
        <v/>
      </c>
      <c r="F425" s="81"/>
      <c r="K425" s="3"/>
      <c r="L425" s="2"/>
      <c r="M425" s="2"/>
    </row>
    <row r="426" spans="1:13" x14ac:dyDescent="0.3">
      <c r="A426" s="76">
        <f>A425</f>
        <v>44041</v>
      </c>
      <c r="B426" s="17">
        <f>SUMIF(InputData!$C$2:$C$105,"&lt;="&amp;Production!A426,InputData!$D$2:$D$105)-$I$3</f>
        <v>42957</v>
      </c>
      <c r="C426" s="17">
        <f>SUMIF(InputData!$B$2:$B$105,"&lt;="&amp;Production!A426,InputData!$D$2:$D$105)-Production!$I$3</f>
        <v>42957</v>
      </c>
      <c r="D426" s="82">
        <f>C426-B426</f>
        <v>0</v>
      </c>
      <c r="E426" s="81">
        <f t="shared" si="8"/>
        <v>1578</v>
      </c>
      <c r="F426" s="81"/>
      <c r="K426" s="3"/>
      <c r="L426" s="2"/>
      <c r="M426" s="2"/>
    </row>
    <row r="427" spans="1:13" x14ac:dyDescent="0.3">
      <c r="A427" s="77">
        <f>A426+1</f>
        <v>44042</v>
      </c>
      <c r="B427" s="18">
        <f>B426</f>
        <v>42957</v>
      </c>
      <c r="C427" s="18">
        <f>C426</f>
        <v>42957</v>
      </c>
      <c r="D427" s="83">
        <f>D426</f>
        <v>0</v>
      </c>
      <c r="E427" s="81" t="str">
        <f t="shared" si="8"/>
        <v/>
      </c>
      <c r="F427" s="81"/>
      <c r="K427" s="3"/>
      <c r="L427" s="2"/>
      <c r="M427" s="2"/>
    </row>
    <row r="428" spans="1:13" x14ac:dyDescent="0.3">
      <c r="A428" s="76">
        <f>A427</f>
        <v>44042</v>
      </c>
      <c r="B428" s="17">
        <f>SUMIF(InputData!$C$2:$C$105,"&lt;="&amp;Production!A428,InputData!$D$2:$D$105)-$I$3</f>
        <v>42957</v>
      </c>
      <c r="C428" s="17">
        <f>SUMIF(InputData!$B$2:$B$105,"&lt;="&amp;Production!A428,InputData!$D$2:$D$105)-Production!$I$3</f>
        <v>42957</v>
      </c>
      <c r="D428" s="82">
        <f>C428-B428</f>
        <v>0</v>
      </c>
      <c r="E428" s="81" t="str">
        <f t="shared" si="8"/>
        <v/>
      </c>
      <c r="F428" s="81"/>
      <c r="K428" s="3"/>
      <c r="L428" s="2"/>
      <c r="M428" s="2"/>
    </row>
    <row r="429" spans="1:13" x14ac:dyDescent="0.3">
      <c r="A429" s="77">
        <f>A428+1</f>
        <v>44043</v>
      </c>
      <c r="B429" s="18">
        <f>B428</f>
        <v>42957</v>
      </c>
      <c r="C429" s="18">
        <f>C428</f>
        <v>42957</v>
      </c>
      <c r="D429" s="83">
        <f>D428</f>
        <v>0</v>
      </c>
      <c r="E429" s="81" t="str">
        <f t="shared" si="8"/>
        <v/>
      </c>
      <c r="F429" s="81"/>
      <c r="K429" s="3"/>
      <c r="L429" s="2"/>
      <c r="M429" s="2"/>
    </row>
    <row r="430" spans="1:13" x14ac:dyDescent="0.3">
      <c r="A430" s="76">
        <f>A429</f>
        <v>44043</v>
      </c>
      <c r="B430" s="17">
        <f>SUMIF(InputData!$C$2:$C$105,"&lt;="&amp;Production!A430,InputData!$D$2:$D$105)-$I$3</f>
        <v>42957</v>
      </c>
      <c r="C430" s="17">
        <f>SUMIF(InputData!$B$2:$B$105,"&lt;="&amp;Production!A430,InputData!$D$2:$D$105)-Production!$I$3</f>
        <v>42957</v>
      </c>
      <c r="D430" s="82">
        <f>C430-B430</f>
        <v>0</v>
      </c>
      <c r="E430" s="81" t="str">
        <f t="shared" si="8"/>
        <v/>
      </c>
      <c r="F430" s="81"/>
      <c r="K430" s="3"/>
      <c r="L430" s="2"/>
      <c r="M430" s="2"/>
    </row>
    <row r="431" spans="1:13" x14ac:dyDescent="0.3">
      <c r="A431" s="77">
        <f>A430+1</f>
        <v>44044</v>
      </c>
      <c r="B431" s="18">
        <f>B430</f>
        <v>42957</v>
      </c>
      <c r="C431" s="18">
        <f>C430</f>
        <v>42957</v>
      </c>
      <c r="D431" s="83">
        <f>D430</f>
        <v>0</v>
      </c>
      <c r="E431" s="81" t="str">
        <f t="shared" si="8"/>
        <v/>
      </c>
      <c r="F431" s="81"/>
      <c r="K431" s="3"/>
      <c r="L431" s="2"/>
      <c r="M431" s="2"/>
    </row>
    <row r="432" spans="1:13" x14ac:dyDescent="0.3">
      <c r="A432" s="76">
        <f>A431</f>
        <v>44044</v>
      </c>
      <c r="B432" s="17">
        <f>SUMIF(InputData!$C$2:$C$105,"&lt;="&amp;Production!A432,InputData!$D$2:$D$105)-$I$3</f>
        <v>42957</v>
      </c>
      <c r="C432" s="17">
        <f>SUMIF(InputData!$B$2:$B$105,"&lt;="&amp;Production!A432,InputData!$D$2:$D$105)-Production!$I$3</f>
        <v>42957</v>
      </c>
      <c r="D432" s="82">
        <f>C432-B432</f>
        <v>0</v>
      </c>
      <c r="E432" s="81" t="str">
        <f t="shared" si="8"/>
        <v/>
      </c>
      <c r="F432" s="81"/>
      <c r="K432" s="3"/>
      <c r="L432" s="2"/>
      <c r="M432" s="2"/>
    </row>
    <row r="433" spans="1:13" x14ac:dyDescent="0.3">
      <c r="A433" s="77">
        <f>A432+1</f>
        <v>44045</v>
      </c>
      <c r="B433" s="18">
        <f>B432</f>
        <v>42957</v>
      </c>
      <c r="C433" s="18">
        <f>C432</f>
        <v>42957</v>
      </c>
      <c r="D433" s="83">
        <f>D432</f>
        <v>0</v>
      </c>
      <c r="E433" s="81" t="str">
        <f t="shared" si="8"/>
        <v/>
      </c>
      <c r="F433" s="81"/>
      <c r="K433" s="3"/>
      <c r="L433" s="2"/>
      <c r="M433" s="2"/>
    </row>
    <row r="434" spans="1:13" x14ac:dyDescent="0.3">
      <c r="A434" s="76">
        <f>A433</f>
        <v>44045</v>
      </c>
      <c r="B434" s="17">
        <f>SUMIF(InputData!$C$2:$C$105,"&lt;="&amp;Production!A434,InputData!$D$2:$D$105)-$I$3</f>
        <v>42957</v>
      </c>
      <c r="C434" s="17">
        <f>SUMIF(InputData!$B$2:$B$105,"&lt;="&amp;Production!A434,InputData!$D$2:$D$105)-Production!$I$3</f>
        <v>44607</v>
      </c>
      <c r="D434" s="82">
        <f>C434-B434</f>
        <v>1650</v>
      </c>
      <c r="E434" s="81" t="str">
        <f t="shared" si="8"/>
        <v/>
      </c>
      <c r="F434" s="81"/>
      <c r="K434" s="3"/>
      <c r="L434" s="2"/>
      <c r="M434" s="2"/>
    </row>
    <row r="435" spans="1:13" x14ac:dyDescent="0.3">
      <c r="A435" s="77">
        <f>A434+1</f>
        <v>44046</v>
      </c>
      <c r="B435" s="18">
        <f>B434</f>
        <v>42957</v>
      </c>
      <c r="C435" s="18">
        <f>C434</f>
        <v>44607</v>
      </c>
      <c r="D435" s="83">
        <f>D434</f>
        <v>1650</v>
      </c>
      <c r="E435" s="81" t="str">
        <f t="shared" si="8"/>
        <v/>
      </c>
      <c r="F435" s="81"/>
      <c r="K435" s="3"/>
      <c r="L435" s="2"/>
      <c r="M435" s="2"/>
    </row>
    <row r="436" spans="1:13" x14ac:dyDescent="0.3">
      <c r="A436" s="76">
        <f>A435</f>
        <v>44046</v>
      </c>
      <c r="B436" s="17">
        <f>SUMIF(InputData!$C$2:$C$105,"&lt;="&amp;Production!A436,InputData!$D$2:$D$105)-$I$3</f>
        <v>42957</v>
      </c>
      <c r="C436" s="17">
        <f>SUMIF(InputData!$B$2:$B$105,"&lt;="&amp;Production!A436,InputData!$D$2:$D$105)-Production!$I$3</f>
        <v>44607</v>
      </c>
      <c r="D436" s="82">
        <f>C436-B436</f>
        <v>1650</v>
      </c>
      <c r="E436" s="81" t="str">
        <f t="shared" si="8"/>
        <v/>
      </c>
      <c r="F436" s="81"/>
      <c r="K436" s="3"/>
      <c r="L436" s="2"/>
      <c r="M436" s="2"/>
    </row>
    <row r="437" spans="1:13" x14ac:dyDescent="0.3">
      <c r="A437" s="77">
        <f>A436+1</f>
        <v>44047</v>
      </c>
      <c r="B437" s="18">
        <f>B436</f>
        <v>42957</v>
      </c>
      <c r="C437" s="18">
        <f>C436</f>
        <v>44607</v>
      </c>
      <c r="D437" s="83">
        <f>D436</f>
        <v>1650</v>
      </c>
      <c r="E437" s="81" t="str">
        <f t="shared" si="8"/>
        <v/>
      </c>
      <c r="F437" s="81"/>
      <c r="K437" s="3"/>
      <c r="L437" s="2"/>
      <c r="M437" s="2"/>
    </row>
    <row r="438" spans="1:13" x14ac:dyDescent="0.3">
      <c r="A438" s="76">
        <f>A437</f>
        <v>44047</v>
      </c>
      <c r="B438" s="17">
        <f>SUMIF(InputData!$C$2:$C$105,"&lt;="&amp;Production!A438,InputData!$D$2:$D$105)-$I$3</f>
        <v>42957</v>
      </c>
      <c r="C438" s="17">
        <f>SUMIF(InputData!$B$2:$B$105,"&lt;="&amp;Production!A438,InputData!$D$2:$D$105)-Production!$I$3</f>
        <v>44607</v>
      </c>
      <c r="D438" s="82">
        <f>C438-B438</f>
        <v>1650</v>
      </c>
      <c r="E438" s="81" t="str">
        <f t="shared" si="8"/>
        <v/>
      </c>
      <c r="F438" s="81"/>
      <c r="K438" s="3"/>
      <c r="L438" s="2"/>
      <c r="M438" s="2"/>
    </row>
    <row r="439" spans="1:13" x14ac:dyDescent="0.3">
      <c r="A439" s="77">
        <f>A438+1</f>
        <v>44048</v>
      </c>
      <c r="B439" s="18">
        <f>B438</f>
        <v>42957</v>
      </c>
      <c r="C439" s="18">
        <f>C438</f>
        <v>44607</v>
      </c>
      <c r="D439" s="83">
        <f>D438</f>
        <v>1650</v>
      </c>
      <c r="E439" s="81" t="str">
        <f t="shared" si="8"/>
        <v/>
      </c>
      <c r="F439" s="81"/>
      <c r="K439" s="3"/>
      <c r="L439" s="2"/>
      <c r="M439" s="2"/>
    </row>
    <row r="440" spans="1:13" x14ac:dyDescent="0.3">
      <c r="A440" s="76">
        <f>A439</f>
        <v>44048</v>
      </c>
      <c r="B440" s="17">
        <f>SUMIF(InputData!$C$2:$C$105,"&lt;="&amp;Production!A440,InputData!$D$2:$D$105)-$I$3</f>
        <v>44607</v>
      </c>
      <c r="C440" s="17">
        <f>SUMIF(InputData!$B$2:$B$105,"&lt;="&amp;Production!A440,InputData!$D$2:$D$105)-Production!$I$3</f>
        <v>44607</v>
      </c>
      <c r="D440" s="82">
        <f>C440-B440</f>
        <v>0</v>
      </c>
      <c r="E440" s="81">
        <f t="shared" si="8"/>
        <v>1650</v>
      </c>
      <c r="F440" s="81"/>
      <c r="K440" s="3"/>
      <c r="L440" s="2"/>
      <c r="M440" s="2"/>
    </row>
    <row r="441" spans="1:13" x14ac:dyDescent="0.3">
      <c r="A441" s="77">
        <f>A440+1</f>
        <v>44049</v>
      </c>
      <c r="B441" s="18">
        <f>B440</f>
        <v>44607</v>
      </c>
      <c r="C441" s="18">
        <f>C440</f>
        <v>44607</v>
      </c>
      <c r="D441" s="83">
        <f>D440</f>
        <v>0</v>
      </c>
      <c r="E441" s="81" t="str">
        <f t="shared" si="8"/>
        <v/>
      </c>
      <c r="F441" s="81"/>
      <c r="K441" s="3"/>
      <c r="L441" s="2"/>
      <c r="M441" s="2"/>
    </row>
    <row r="442" spans="1:13" x14ac:dyDescent="0.3">
      <c r="A442" s="76">
        <f>A441</f>
        <v>44049</v>
      </c>
      <c r="B442" s="17">
        <f>SUMIF(InputData!$C$2:$C$105,"&lt;="&amp;Production!A442,InputData!$D$2:$D$105)-$I$3</f>
        <v>44607</v>
      </c>
      <c r="C442" s="17">
        <f>SUMIF(InputData!$B$2:$B$105,"&lt;="&amp;Production!A442,InputData!$D$2:$D$105)-Production!$I$3</f>
        <v>44607</v>
      </c>
      <c r="D442" s="82">
        <f>C442-B442</f>
        <v>0</v>
      </c>
      <c r="E442" s="81" t="str">
        <f t="shared" si="8"/>
        <v/>
      </c>
      <c r="F442" s="81"/>
      <c r="K442" s="3"/>
      <c r="L442" s="2"/>
      <c r="M442" s="2"/>
    </row>
    <row r="443" spans="1:13" x14ac:dyDescent="0.3">
      <c r="A443" s="77">
        <f>A442+1</f>
        <v>44050</v>
      </c>
      <c r="B443" s="18">
        <f>B442</f>
        <v>44607</v>
      </c>
      <c r="C443" s="18">
        <f>C442</f>
        <v>44607</v>
      </c>
      <c r="D443" s="83">
        <f>D442</f>
        <v>0</v>
      </c>
      <c r="E443" s="81" t="str">
        <f t="shared" si="8"/>
        <v/>
      </c>
      <c r="F443" s="81"/>
      <c r="K443" s="3"/>
      <c r="L443" s="2"/>
      <c r="M443" s="2"/>
    </row>
    <row r="444" spans="1:13" x14ac:dyDescent="0.3">
      <c r="A444" s="76">
        <f>A443</f>
        <v>44050</v>
      </c>
      <c r="B444" s="17">
        <f>SUMIF(InputData!$C$2:$C$105,"&lt;="&amp;Production!A444,InputData!$D$2:$D$105)-$I$3</f>
        <v>44607</v>
      </c>
      <c r="C444" s="17">
        <f>SUMIF(InputData!$B$2:$B$105,"&lt;="&amp;Production!A444,InputData!$D$2:$D$105)-Production!$I$3</f>
        <v>44607</v>
      </c>
      <c r="D444" s="82">
        <f>C444-B444</f>
        <v>0</v>
      </c>
      <c r="E444" s="81" t="str">
        <f t="shared" si="8"/>
        <v/>
      </c>
      <c r="F444" s="81"/>
      <c r="K444" s="3"/>
      <c r="L444" s="2"/>
      <c r="M444" s="2"/>
    </row>
    <row r="445" spans="1:13" x14ac:dyDescent="0.3">
      <c r="A445" s="77">
        <f>A444+1</f>
        <v>44051</v>
      </c>
      <c r="B445" s="18">
        <f>B444</f>
        <v>44607</v>
      </c>
      <c r="C445" s="18">
        <f>C444</f>
        <v>44607</v>
      </c>
      <c r="D445" s="83">
        <f>D444</f>
        <v>0</v>
      </c>
      <c r="E445" s="81" t="str">
        <f t="shared" si="8"/>
        <v/>
      </c>
      <c r="F445" s="81"/>
      <c r="K445" s="3"/>
      <c r="L445" s="2"/>
      <c r="M445" s="2"/>
    </row>
    <row r="446" spans="1:13" x14ac:dyDescent="0.3">
      <c r="A446" s="76">
        <f>A445</f>
        <v>44051</v>
      </c>
      <c r="B446" s="17">
        <f>SUMIF(InputData!$C$2:$C$105,"&lt;="&amp;Production!A446,InputData!$D$2:$D$105)-$I$3</f>
        <v>44607</v>
      </c>
      <c r="C446" s="17">
        <f>SUMIF(InputData!$B$2:$B$105,"&lt;="&amp;Production!A446,InputData!$D$2:$D$105)-Production!$I$3</f>
        <v>44607</v>
      </c>
      <c r="D446" s="82">
        <f>C446-B446</f>
        <v>0</v>
      </c>
      <c r="E446" s="81" t="str">
        <f t="shared" si="8"/>
        <v/>
      </c>
      <c r="F446" s="81"/>
      <c r="K446" s="3"/>
      <c r="L446" s="2"/>
      <c r="M446" s="2"/>
    </row>
    <row r="447" spans="1:13" x14ac:dyDescent="0.3">
      <c r="A447" s="77">
        <f>A446+1</f>
        <v>44052</v>
      </c>
      <c r="B447" s="18">
        <f>B446</f>
        <v>44607</v>
      </c>
      <c r="C447" s="18">
        <f>C446</f>
        <v>44607</v>
      </c>
      <c r="D447" s="83">
        <f>D446</f>
        <v>0</v>
      </c>
      <c r="E447" s="81" t="str">
        <f t="shared" si="8"/>
        <v/>
      </c>
      <c r="F447" s="81"/>
      <c r="K447" s="3"/>
      <c r="L447" s="2"/>
      <c r="M447" s="2"/>
    </row>
    <row r="448" spans="1:13" x14ac:dyDescent="0.3">
      <c r="A448" s="76">
        <f>A447</f>
        <v>44052</v>
      </c>
      <c r="B448" s="17">
        <f>SUMIF(InputData!$C$2:$C$105,"&lt;="&amp;Production!A448,InputData!$D$2:$D$105)-$I$3</f>
        <v>44607</v>
      </c>
      <c r="C448" s="17">
        <f>SUMIF(InputData!$B$2:$B$105,"&lt;="&amp;Production!A448,InputData!$D$2:$D$105)-Production!$I$3</f>
        <v>45407</v>
      </c>
      <c r="D448" s="82">
        <f>C448-B448</f>
        <v>800</v>
      </c>
      <c r="E448" s="81" t="str">
        <f t="shared" si="8"/>
        <v/>
      </c>
      <c r="F448" s="81"/>
      <c r="K448" s="3"/>
      <c r="L448" s="2"/>
      <c r="M448" s="2"/>
    </row>
    <row r="449" spans="1:13" x14ac:dyDescent="0.3">
      <c r="A449" s="77">
        <f>A448+1</f>
        <v>44053</v>
      </c>
      <c r="B449" s="18">
        <f>B448</f>
        <v>44607</v>
      </c>
      <c r="C449" s="18">
        <f>C448</f>
        <v>45407</v>
      </c>
      <c r="D449" s="83">
        <f>D448</f>
        <v>800</v>
      </c>
      <c r="E449" s="81" t="str">
        <f t="shared" si="8"/>
        <v/>
      </c>
      <c r="F449" s="81"/>
      <c r="K449" s="3"/>
      <c r="L449" s="2"/>
      <c r="M449" s="2"/>
    </row>
    <row r="450" spans="1:13" x14ac:dyDescent="0.3">
      <c r="A450" s="76">
        <f>A449</f>
        <v>44053</v>
      </c>
      <c r="B450" s="17">
        <f>SUMIF(InputData!$C$2:$C$105,"&lt;="&amp;Production!A450,InputData!$D$2:$D$105)-$I$3</f>
        <v>44607</v>
      </c>
      <c r="C450" s="17">
        <f>SUMIF(InputData!$B$2:$B$105,"&lt;="&amp;Production!A450,InputData!$D$2:$D$105)-Production!$I$3</f>
        <v>45933</v>
      </c>
      <c r="D450" s="82">
        <f>C450-B450</f>
        <v>1326</v>
      </c>
      <c r="E450" s="81" t="str">
        <f t="shared" si="8"/>
        <v/>
      </c>
      <c r="F450" s="81"/>
      <c r="K450" s="3"/>
      <c r="L450" s="2"/>
      <c r="M450" s="2"/>
    </row>
    <row r="451" spans="1:13" x14ac:dyDescent="0.3">
      <c r="A451" s="77">
        <f>A450+1</f>
        <v>44054</v>
      </c>
      <c r="B451" s="18">
        <f>B450</f>
        <v>44607</v>
      </c>
      <c r="C451" s="18">
        <f>C450</f>
        <v>45933</v>
      </c>
      <c r="D451" s="83">
        <f>D450</f>
        <v>1326</v>
      </c>
      <c r="E451" s="81" t="str">
        <f t="shared" si="8"/>
        <v/>
      </c>
      <c r="F451" s="81"/>
      <c r="K451" s="3"/>
      <c r="L451" s="2"/>
      <c r="M451" s="2"/>
    </row>
    <row r="452" spans="1:13" x14ac:dyDescent="0.3">
      <c r="A452" s="76">
        <f>A451</f>
        <v>44054</v>
      </c>
      <c r="B452" s="17">
        <f>SUMIF(InputData!$C$2:$C$105,"&lt;="&amp;Production!A452,InputData!$D$2:$D$105)-$I$3</f>
        <v>44607</v>
      </c>
      <c r="C452" s="17">
        <f>SUMIF(InputData!$B$2:$B$105,"&lt;="&amp;Production!A452,InputData!$D$2:$D$105)-Production!$I$3</f>
        <v>45933</v>
      </c>
      <c r="D452" s="82">
        <f>C452-B452</f>
        <v>1326</v>
      </c>
      <c r="E452" s="81" t="str">
        <f t="shared" ref="E452:E515" si="9">IF(B452-B451=0,"",B452-B451)</f>
        <v/>
      </c>
      <c r="F452" s="81"/>
      <c r="K452" s="3"/>
      <c r="L452" s="2"/>
      <c r="M452" s="2"/>
    </row>
    <row r="453" spans="1:13" x14ac:dyDescent="0.3">
      <c r="A453" s="77">
        <f>A452+1</f>
        <v>44055</v>
      </c>
      <c r="B453" s="18">
        <f>B452</f>
        <v>44607</v>
      </c>
      <c r="C453" s="18">
        <f>C452</f>
        <v>45933</v>
      </c>
      <c r="D453" s="83">
        <f>D452</f>
        <v>1326</v>
      </c>
      <c r="E453" s="81" t="str">
        <f t="shared" si="9"/>
        <v/>
      </c>
      <c r="F453" s="81"/>
      <c r="K453" s="3"/>
      <c r="L453" s="2"/>
      <c r="M453" s="2"/>
    </row>
    <row r="454" spans="1:13" x14ac:dyDescent="0.3">
      <c r="A454" s="76">
        <f>A453</f>
        <v>44055</v>
      </c>
      <c r="B454" s="17">
        <f>SUMIF(InputData!$C$2:$C$105,"&lt;="&amp;Production!A454,InputData!$D$2:$D$105)-$I$3</f>
        <v>45933</v>
      </c>
      <c r="C454" s="17">
        <f>SUMIF(InputData!$B$2:$B$105,"&lt;="&amp;Production!A454,InputData!$D$2:$D$105)-Production!$I$3</f>
        <v>45933</v>
      </c>
      <c r="D454" s="82">
        <f>C454-B454</f>
        <v>0</v>
      </c>
      <c r="E454" s="81">
        <f t="shared" si="9"/>
        <v>1326</v>
      </c>
      <c r="F454" s="81"/>
      <c r="K454" s="3"/>
      <c r="L454" s="2"/>
      <c r="M454" s="2"/>
    </row>
    <row r="455" spans="1:13" x14ac:dyDescent="0.3">
      <c r="A455" s="77">
        <f>A454+1</f>
        <v>44056</v>
      </c>
      <c r="B455" s="18">
        <f>B454</f>
        <v>45933</v>
      </c>
      <c r="C455" s="18">
        <f>C454</f>
        <v>45933</v>
      </c>
      <c r="D455" s="83">
        <f>D454</f>
        <v>0</v>
      </c>
      <c r="E455" s="81" t="str">
        <f t="shared" si="9"/>
        <v/>
      </c>
      <c r="F455" s="81"/>
      <c r="K455" s="3"/>
      <c r="L455" s="2"/>
      <c r="M455" s="2"/>
    </row>
    <row r="456" spans="1:13" x14ac:dyDescent="0.3">
      <c r="A456" s="76">
        <f>A455</f>
        <v>44056</v>
      </c>
      <c r="B456" s="17">
        <f>SUMIF(InputData!$C$2:$C$105,"&lt;="&amp;Production!A456,InputData!$D$2:$D$105)-$I$3</f>
        <v>45933</v>
      </c>
      <c r="C456" s="17">
        <f>SUMIF(InputData!$B$2:$B$105,"&lt;="&amp;Production!A456,InputData!$D$2:$D$105)-Production!$I$3</f>
        <v>45933</v>
      </c>
      <c r="D456" s="82">
        <f>C456-B456</f>
        <v>0</v>
      </c>
      <c r="E456" s="81" t="str">
        <f t="shared" si="9"/>
        <v/>
      </c>
      <c r="F456" s="81"/>
      <c r="K456" s="3"/>
      <c r="L456" s="2"/>
      <c r="M456" s="2"/>
    </row>
    <row r="457" spans="1:13" x14ac:dyDescent="0.3">
      <c r="A457" s="77">
        <f>A456+1</f>
        <v>44057</v>
      </c>
      <c r="B457" s="18">
        <f>B456</f>
        <v>45933</v>
      </c>
      <c r="C457" s="18">
        <f>C456</f>
        <v>45933</v>
      </c>
      <c r="D457" s="83">
        <f>D456</f>
        <v>0</v>
      </c>
      <c r="E457" s="81" t="str">
        <f t="shared" si="9"/>
        <v/>
      </c>
      <c r="F457" s="81"/>
      <c r="K457" s="3"/>
      <c r="L457" s="2"/>
      <c r="M457" s="2"/>
    </row>
    <row r="458" spans="1:13" x14ac:dyDescent="0.3">
      <c r="A458" s="76">
        <f>A457</f>
        <v>44057</v>
      </c>
      <c r="B458" s="17">
        <f>SUMIF(InputData!$C$2:$C$105,"&lt;="&amp;Production!A458,InputData!$D$2:$D$105)-$I$3</f>
        <v>45933</v>
      </c>
      <c r="C458" s="17">
        <f>SUMIF(InputData!$B$2:$B$105,"&lt;="&amp;Production!A458,InputData!$D$2:$D$105)-Production!$I$3</f>
        <v>45933</v>
      </c>
      <c r="D458" s="82">
        <f>C458-B458</f>
        <v>0</v>
      </c>
      <c r="E458" s="81" t="str">
        <f t="shared" si="9"/>
        <v/>
      </c>
      <c r="F458" s="81"/>
      <c r="K458" s="3"/>
      <c r="L458" s="2"/>
      <c r="M458" s="2"/>
    </row>
    <row r="459" spans="1:13" x14ac:dyDescent="0.3">
      <c r="A459" s="77">
        <f>A458+1</f>
        <v>44058</v>
      </c>
      <c r="B459" s="18">
        <f>B458</f>
        <v>45933</v>
      </c>
      <c r="C459" s="18">
        <f>C458</f>
        <v>45933</v>
      </c>
      <c r="D459" s="83">
        <f>D458</f>
        <v>0</v>
      </c>
      <c r="E459" s="81" t="str">
        <f t="shared" si="9"/>
        <v/>
      </c>
      <c r="F459" s="81"/>
      <c r="K459" s="3"/>
      <c r="L459" s="2"/>
      <c r="M459" s="2"/>
    </row>
    <row r="460" spans="1:13" x14ac:dyDescent="0.3">
      <c r="A460" s="76">
        <f>A459</f>
        <v>44058</v>
      </c>
      <c r="B460" s="17">
        <f>SUMIF(InputData!$C$2:$C$105,"&lt;="&amp;Production!A460,InputData!$D$2:$D$105)-$I$3</f>
        <v>45933</v>
      </c>
      <c r="C460" s="17">
        <f>SUMIF(InputData!$B$2:$B$105,"&lt;="&amp;Production!A460,InputData!$D$2:$D$105)-Production!$I$3</f>
        <v>45933</v>
      </c>
      <c r="D460" s="82">
        <f>C460-B460</f>
        <v>0</v>
      </c>
      <c r="E460" s="81" t="str">
        <f t="shared" si="9"/>
        <v/>
      </c>
      <c r="F460" s="81"/>
      <c r="K460" s="3"/>
      <c r="L460" s="2"/>
      <c r="M460" s="2"/>
    </row>
    <row r="461" spans="1:13" x14ac:dyDescent="0.3">
      <c r="A461" s="77">
        <f>A460+1</f>
        <v>44059</v>
      </c>
      <c r="B461" s="18">
        <f>B460</f>
        <v>45933</v>
      </c>
      <c r="C461" s="18">
        <f>C460</f>
        <v>45933</v>
      </c>
      <c r="D461" s="83">
        <f>D460</f>
        <v>0</v>
      </c>
      <c r="E461" s="81" t="str">
        <f t="shared" si="9"/>
        <v/>
      </c>
      <c r="F461" s="81"/>
      <c r="K461" s="3"/>
      <c r="L461" s="2"/>
      <c r="M461" s="2"/>
    </row>
    <row r="462" spans="1:13" x14ac:dyDescent="0.3">
      <c r="A462" s="76">
        <f>A461</f>
        <v>44059</v>
      </c>
      <c r="B462" s="17">
        <f>SUMIF(InputData!$C$2:$C$105,"&lt;="&amp;Production!A462,InputData!$D$2:$D$105)-$I$3</f>
        <v>45933</v>
      </c>
      <c r="C462" s="17">
        <f>SUMIF(InputData!$B$2:$B$105,"&lt;="&amp;Production!A462,InputData!$D$2:$D$105)-Production!$I$3</f>
        <v>46778</v>
      </c>
      <c r="D462" s="82">
        <f>C462-B462</f>
        <v>845</v>
      </c>
      <c r="E462" s="81" t="str">
        <f t="shared" si="9"/>
        <v/>
      </c>
      <c r="F462" s="81"/>
      <c r="K462" s="3"/>
      <c r="L462" s="2"/>
      <c r="M462" s="2"/>
    </row>
    <row r="463" spans="1:13" x14ac:dyDescent="0.3">
      <c r="A463" s="77">
        <f>A462+1</f>
        <v>44060</v>
      </c>
      <c r="B463" s="18">
        <f>B462</f>
        <v>45933</v>
      </c>
      <c r="C463" s="18">
        <f>C462</f>
        <v>46778</v>
      </c>
      <c r="D463" s="83">
        <f>D462</f>
        <v>845</v>
      </c>
      <c r="E463" s="81" t="str">
        <f t="shared" si="9"/>
        <v/>
      </c>
      <c r="F463" s="81"/>
      <c r="K463" s="3"/>
      <c r="L463" s="2"/>
      <c r="M463" s="2"/>
    </row>
    <row r="464" spans="1:13" x14ac:dyDescent="0.3">
      <c r="A464" s="76">
        <f>A463</f>
        <v>44060</v>
      </c>
      <c r="B464" s="17">
        <f>SUMIF(InputData!$C$2:$C$105,"&lt;="&amp;Production!A464,InputData!$D$2:$D$105)-$I$3</f>
        <v>45933</v>
      </c>
      <c r="C464" s="17">
        <f>SUMIF(InputData!$B$2:$B$105,"&lt;="&amp;Production!A464,InputData!$D$2:$D$105)-Production!$I$3</f>
        <v>47360</v>
      </c>
      <c r="D464" s="82">
        <f>C464-B464</f>
        <v>1427</v>
      </c>
      <c r="E464" s="81" t="str">
        <f t="shared" si="9"/>
        <v/>
      </c>
      <c r="F464" s="81"/>
      <c r="K464" s="3"/>
      <c r="L464" s="2"/>
      <c r="M464" s="2"/>
    </row>
    <row r="465" spans="1:13" x14ac:dyDescent="0.3">
      <c r="A465" s="77">
        <f>A464+1</f>
        <v>44061</v>
      </c>
      <c r="B465" s="18">
        <f>B464</f>
        <v>45933</v>
      </c>
      <c r="C465" s="18">
        <f>C464</f>
        <v>47360</v>
      </c>
      <c r="D465" s="83">
        <f>D464</f>
        <v>1427</v>
      </c>
      <c r="E465" s="81" t="str">
        <f t="shared" si="9"/>
        <v/>
      </c>
      <c r="F465" s="81"/>
      <c r="K465" s="3"/>
      <c r="L465" s="2"/>
      <c r="M465" s="2"/>
    </row>
    <row r="466" spans="1:13" x14ac:dyDescent="0.3">
      <c r="A466" s="76">
        <f>A465</f>
        <v>44061</v>
      </c>
      <c r="B466" s="17">
        <f>SUMIF(InputData!$C$2:$C$105,"&lt;="&amp;Production!A466,InputData!$D$2:$D$105)-$I$3</f>
        <v>45933</v>
      </c>
      <c r="C466" s="17">
        <f>SUMIF(InputData!$B$2:$B$105,"&lt;="&amp;Production!A466,InputData!$D$2:$D$105)-Production!$I$3</f>
        <v>47360</v>
      </c>
      <c r="D466" s="82">
        <f>C466-B466</f>
        <v>1427</v>
      </c>
      <c r="E466" s="81" t="str">
        <f t="shared" si="9"/>
        <v/>
      </c>
      <c r="F466" s="81"/>
      <c r="K466" s="3"/>
      <c r="L466" s="2"/>
      <c r="M466" s="2"/>
    </row>
    <row r="467" spans="1:13" x14ac:dyDescent="0.3">
      <c r="A467" s="77">
        <f>A466+1</f>
        <v>44062</v>
      </c>
      <c r="B467" s="18">
        <f>B466</f>
        <v>45933</v>
      </c>
      <c r="C467" s="18">
        <f>C466</f>
        <v>47360</v>
      </c>
      <c r="D467" s="83">
        <f>D466</f>
        <v>1427</v>
      </c>
      <c r="E467" s="81" t="str">
        <f t="shared" si="9"/>
        <v/>
      </c>
      <c r="F467" s="81"/>
      <c r="K467" s="3"/>
      <c r="L467" s="2"/>
      <c r="M467" s="2"/>
    </row>
    <row r="468" spans="1:13" x14ac:dyDescent="0.3">
      <c r="A468" s="76">
        <f>A467</f>
        <v>44062</v>
      </c>
      <c r="B468" s="17">
        <f>SUMIF(InputData!$C$2:$C$105,"&lt;="&amp;Production!A468,InputData!$D$2:$D$105)-$I$3</f>
        <v>47360</v>
      </c>
      <c r="C468" s="17">
        <f>SUMIF(InputData!$B$2:$B$105,"&lt;="&amp;Production!A468,InputData!$D$2:$D$105)-Production!$I$3</f>
        <v>47360</v>
      </c>
      <c r="D468" s="82">
        <f>C468-B468</f>
        <v>0</v>
      </c>
      <c r="E468" s="81">
        <f t="shared" si="9"/>
        <v>1427</v>
      </c>
      <c r="F468" s="81"/>
      <c r="K468" s="3"/>
      <c r="L468" s="2"/>
      <c r="M468" s="2"/>
    </row>
    <row r="469" spans="1:13" x14ac:dyDescent="0.3">
      <c r="A469" s="77">
        <f>A468+1</f>
        <v>44063</v>
      </c>
      <c r="B469" s="18">
        <f>B468</f>
        <v>47360</v>
      </c>
      <c r="C469" s="18">
        <f>C468</f>
        <v>47360</v>
      </c>
      <c r="D469" s="83">
        <f>D468</f>
        <v>0</v>
      </c>
      <c r="E469" s="81" t="str">
        <f t="shared" si="9"/>
        <v/>
      </c>
      <c r="F469" s="81"/>
      <c r="K469" s="3"/>
      <c r="L469" s="2"/>
      <c r="M469" s="2"/>
    </row>
    <row r="470" spans="1:13" x14ac:dyDescent="0.3">
      <c r="A470" s="76">
        <f>A469</f>
        <v>44063</v>
      </c>
      <c r="B470" s="17">
        <f>SUMIF(InputData!$C$2:$C$105,"&lt;="&amp;Production!A470,InputData!$D$2:$D$105)-$I$3</f>
        <v>47360</v>
      </c>
      <c r="C470" s="17">
        <f>SUMIF(InputData!$B$2:$B$105,"&lt;="&amp;Production!A470,InputData!$D$2:$D$105)-Production!$I$3</f>
        <v>47360</v>
      </c>
      <c r="D470" s="82">
        <f>C470-B470</f>
        <v>0</v>
      </c>
      <c r="E470" s="81" t="str">
        <f t="shared" si="9"/>
        <v/>
      </c>
      <c r="F470" s="81"/>
      <c r="K470" s="3"/>
      <c r="L470" s="2"/>
      <c r="M470" s="2"/>
    </row>
    <row r="471" spans="1:13" x14ac:dyDescent="0.3">
      <c r="A471" s="77">
        <f>A470+1</f>
        <v>44064</v>
      </c>
      <c r="B471" s="18">
        <f>B470</f>
        <v>47360</v>
      </c>
      <c r="C471" s="18">
        <f>C470</f>
        <v>47360</v>
      </c>
      <c r="D471" s="83">
        <f>D470</f>
        <v>0</v>
      </c>
      <c r="E471" s="81" t="str">
        <f t="shared" si="9"/>
        <v/>
      </c>
      <c r="F471" s="81"/>
      <c r="K471" s="3"/>
      <c r="L471" s="2"/>
      <c r="M471" s="2"/>
    </row>
    <row r="472" spans="1:13" x14ac:dyDescent="0.3">
      <c r="A472" s="76">
        <f>A471</f>
        <v>44064</v>
      </c>
      <c r="B472" s="17">
        <f>SUMIF(InputData!$C$2:$C$105,"&lt;="&amp;Production!A472,InputData!$D$2:$D$105)-$I$3</f>
        <v>47360</v>
      </c>
      <c r="C472" s="17">
        <f>SUMIF(InputData!$B$2:$B$105,"&lt;="&amp;Production!A472,InputData!$D$2:$D$105)-Production!$I$3</f>
        <v>47360</v>
      </c>
      <c r="D472" s="82">
        <f>C472-B472</f>
        <v>0</v>
      </c>
      <c r="E472" s="81" t="str">
        <f t="shared" si="9"/>
        <v/>
      </c>
      <c r="F472" s="81"/>
      <c r="K472" s="3"/>
      <c r="L472" s="2"/>
      <c r="M472" s="2"/>
    </row>
    <row r="473" spans="1:13" x14ac:dyDescent="0.3">
      <c r="A473" s="77">
        <f>A472+1</f>
        <v>44065</v>
      </c>
      <c r="B473" s="18">
        <f>B472</f>
        <v>47360</v>
      </c>
      <c r="C473" s="18">
        <f>C472</f>
        <v>47360</v>
      </c>
      <c r="D473" s="83">
        <f>D472</f>
        <v>0</v>
      </c>
      <c r="E473" s="81" t="str">
        <f t="shared" si="9"/>
        <v/>
      </c>
      <c r="F473" s="81"/>
      <c r="K473" s="3"/>
      <c r="L473" s="2"/>
      <c r="M473" s="2"/>
    </row>
    <row r="474" spans="1:13" x14ac:dyDescent="0.3">
      <c r="A474" s="76">
        <f>A473</f>
        <v>44065</v>
      </c>
      <c r="B474" s="17">
        <f>SUMIF(InputData!$C$2:$C$105,"&lt;="&amp;Production!A474,InputData!$D$2:$D$105)-$I$3</f>
        <v>47360</v>
      </c>
      <c r="C474" s="17">
        <f>SUMIF(InputData!$B$2:$B$105,"&lt;="&amp;Production!A474,InputData!$D$2:$D$105)-Production!$I$3</f>
        <v>47360</v>
      </c>
      <c r="D474" s="82">
        <f>C474-B474</f>
        <v>0</v>
      </c>
      <c r="E474" s="81" t="str">
        <f t="shared" si="9"/>
        <v/>
      </c>
      <c r="F474" s="81"/>
      <c r="K474" s="3"/>
      <c r="L474" s="2"/>
      <c r="M474" s="2"/>
    </row>
    <row r="475" spans="1:13" x14ac:dyDescent="0.3">
      <c r="A475" s="77">
        <f>A474+1</f>
        <v>44066</v>
      </c>
      <c r="B475" s="18">
        <f>B474</f>
        <v>47360</v>
      </c>
      <c r="C475" s="18">
        <f>C474</f>
        <v>47360</v>
      </c>
      <c r="D475" s="83">
        <f>D474</f>
        <v>0</v>
      </c>
      <c r="E475" s="81" t="str">
        <f t="shared" si="9"/>
        <v/>
      </c>
      <c r="F475" s="81"/>
      <c r="K475" s="3"/>
      <c r="L475" s="2"/>
      <c r="M475" s="2"/>
    </row>
    <row r="476" spans="1:13" x14ac:dyDescent="0.3">
      <c r="A476" s="76">
        <f>A475</f>
        <v>44066</v>
      </c>
      <c r="B476" s="17">
        <f>SUMIF(InputData!$C$2:$C$105,"&lt;="&amp;Production!A476,InputData!$D$2:$D$105)-$I$3</f>
        <v>47360</v>
      </c>
      <c r="C476" s="17">
        <f>SUMIF(InputData!$B$2:$B$105,"&lt;="&amp;Production!A476,InputData!$D$2:$D$105)-Production!$I$3</f>
        <v>48205</v>
      </c>
      <c r="D476" s="82">
        <f>C476-B476</f>
        <v>845</v>
      </c>
      <c r="E476" s="81" t="str">
        <f t="shared" si="9"/>
        <v/>
      </c>
      <c r="F476" s="81"/>
      <c r="K476" s="3"/>
      <c r="L476" s="2"/>
      <c r="M476" s="2"/>
    </row>
    <row r="477" spans="1:13" x14ac:dyDescent="0.3">
      <c r="A477" s="77">
        <f>A476+1</f>
        <v>44067</v>
      </c>
      <c r="B477" s="18">
        <f>B476</f>
        <v>47360</v>
      </c>
      <c r="C477" s="18">
        <f>C476</f>
        <v>48205</v>
      </c>
      <c r="D477" s="83">
        <f>D476</f>
        <v>845</v>
      </c>
      <c r="E477" s="81" t="str">
        <f t="shared" si="9"/>
        <v/>
      </c>
      <c r="F477" s="81"/>
      <c r="K477" s="3"/>
      <c r="L477" s="2"/>
      <c r="M477" s="2"/>
    </row>
    <row r="478" spans="1:13" x14ac:dyDescent="0.3">
      <c r="A478" s="76">
        <f>A477</f>
        <v>44067</v>
      </c>
      <c r="B478" s="17">
        <f>SUMIF(InputData!$C$2:$C$105,"&lt;="&amp;Production!A478,InputData!$D$2:$D$105)-$I$3</f>
        <v>47360</v>
      </c>
      <c r="C478" s="17">
        <f>SUMIF(InputData!$B$2:$B$105,"&lt;="&amp;Production!A478,InputData!$D$2:$D$105)-Production!$I$3</f>
        <v>48865</v>
      </c>
      <c r="D478" s="82">
        <f>C478-B478</f>
        <v>1505</v>
      </c>
      <c r="E478" s="81" t="str">
        <f t="shared" si="9"/>
        <v/>
      </c>
      <c r="F478" s="81"/>
      <c r="K478" s="3"/>
      <c r="L478" s="2"/>
      <c r="M478" s="2"/>
    </row>
    <row r="479" spans="1:13" x14ac:dyDescent="0.3">
      <c r="A479" s="77">
        <f>A478+1</f>
        <v>44068</v>
      </c>
      <c r="B479" s="18">
        <f>B478</f>
        <v>47360</v>
      </c>
      <c r="C479" s="18">
        <f>C478</f>
        <v>48865</v>
      </c>
      <c r="D479" s="83">
        <f>D478</f>
        <v>1505</v>
      </c>
      <c r="E479" s="81" t="str">
        <f t="shared" si="9"/>
        <v/>
      </c>
      <c r="F479" s="81"/>
      <c r="K479" s="3"/>
      <c r="L479" s="2"/>
      <c r="M479" s="2"/>
    </row>
    <row r="480" spans="1:13" x14ac:dyDescent="0.3">
      <c r="A480" s="76">
        <f>A479</f>
        <v>44068</v>
      </c>
      <c r="B480" s="17">
        <f>SUMIF(InputData!$C$2:$C$105,"&lt;="&amp;Production!A480,InputData!$D$2:$D$105)-$I$3</f>
        <v>47360</v>
      </c>
      <c r="C480" s="17">
        <f>SUMIF(InputData!$B$2:$B$105,"&lt;="&amp;Production!A480,InputData!$D$2:$D$105)-Production!$I$3</f>
        <v>48865</v>
      </c>
      <c r="D480" s="82">
        <f>C480-B480</f>
        <v>1505</v>
      </c>
      <c r="E480" s="81" t="str">
        <f t="shared" si="9"/>
        <v/>
      </c>
      <c r="F480" s="81"/>
      <c r="K480" s="3"/>
      <c r="L480" s="2"/>
      <c r="M480" s="2"/>
    </row>
    <row r="481" spans="1:13" x14ac:dyDescent="0.3">
      <c r="A481" s="77">
        <f>A480+1</f>
        <v>44069</v>
      </c>
      <c r="B481" s="18">
        <f>B480</f>
        <v>47360</v>
      </c>
      <c r="C481" s="18">
        <f>C480</f>
        <v>48865</v>
      </c>
      <c r="D481" s="83">
        <f>D480</f>
        <v>1505</v>
      </c>
      <c r="E481" s="81" t="str">
        <f t="shared" si="9"/>
        <v/>
      </c>
      <c r="F481" s="81"/>
      <c r="K481" s="3"/>
      <c r="L481" s="2"/>
      <c r="M481" s="2"/>
    </row>
    <row r="482" spans="1:13" x14ac:dyDescent="0.3">
      <c r="A482" s="76">
        <f>A481</f>
        <v>44069</v>
      </c>
      <c r="B482" s="17">
        <f>SUMIF(InputData!$C$2:$C$105,"&lt;="&amp;Production!A482,InputData!$D$2:$D$105)-$I$3</f>
        <v>48865</v>
      </c>
      <c r="C482" s="17">
        <f>SUMIF(InputData!$B$2:$B$105,"&lt;="&amp;Production!A482,InputData!$D$2:$D$105)-Production!$I$3</f>
        <v>48865</v>
      </c>
      <c r="D482" s="82">
        <f>C482-B482</f>
        <v>0</v>
      </c>
      <c r="E482" s="81">
        <f t="shared" si="9"/>
        <v>1505</v>
      </c>
      <c r="F482" s="81"/>
      <c r="K482" s="3"/>
      <c r="L482" s="2"/>
      <c r="M482" s="2"/>
    </row>
    <row r="483" spans="1:13" x14ac:dyDescent="0.3">
      <c r="A483" s="77">
        <f>A482+1</f>
        <v>44070</v>
      </c>
      <c r="B483" s="18">
        <f>B482</f>
        <v>48865</v>
      </c>
      <c r="C483" s="18">
        <f>C482</f>
        <v>48865</v>
      </c>
      <c r="D483" s="83">
        <f>D482</f>
        <v>0</v>
      </c>
      <c r="E483" s="81" t="str">
        <f t="shared" si="9"/>
        <v/>
      </c>
      <c r="F483" s="81"/>
      <c r="K483" s="3"/>
      <c r="L483" s="2"/>
      <c r="M483" s="2"/>
    </row>
    <row r="484" spans="1:13" x14ac:dyDescent="0.3">
      <c r="A484" s="76">
        <f>A483</f>
        <v>44070</v>
      </c>
      <c r="B484" s="17">
        <f>SUMIF(InputData!$C$2:$C$105,"&lt;="&amp;Production!A484,InputData!$D$2:$D$105)-$I$3</f>
        <v>48865</v>
      </c>
      <c r="C484" s="17">
        <f>SUMIF(InputData!$B$2:$B$105,"&lt;="&amp;Production!A484,InputData!$D$2:$D$105)-Production!$I$3</f>
        <v>48865</v>
      </c>
      <c r="D484" s="82">
        <f>C484-B484</f>
        <v>0</v>
      </c>
      <c r="E484" s="81" t="str">
        <f t="shared" si="9"/>
        <v/>
      </c>
      <c r="F484" s="81"/>
      <c r="K484" s="3"/>
      <c r="L484" s="2"/>
      <c r="M484" s="2"/>
    </row>
    <row r="485" spans="1:13" x14ac:dyDescent="0.3">
      <c r="A485" s="77">
        <f>A484+1</f>
        <v>44071</v>
      </c>
      <c r="B485" s="18">
        <f>B484</f>
        <v>48865</v>
      </c>
      <c r="C485" s="18">
        <f>C484</f>
        <v>48865</v>
      </c>
      <c r="D485" s="83">
        <f>D484</f>
        <v>0</v>
      </c>
      <c r="E485" s="81" t="str">
        <f t="shared" si="9"/>
        <v/>
      </c>
      <c r="F485" s="81"/>
      <c r="K485" s="3"/>
      <c r="L485" s="2"/>
      <c r="M485" s="2"/>
    </row>
    <row r="486" spans="1:13" x14ac:dyDescent="0.3">
      <c r="A486" s="76">
        <f>A485</f>
        <v>44071</v>
      </c>
      <c r="B486" s="17">
        <f>SUMIF(InputData!$C$2:$C$105,"&lt;="&amp;Production!A486,InputData!$D$2:$D$105)-$I$3</f>
        <v>48865</v>
      </c>
      <c r="C486" s="17">
        <f>SUMIF(InputData!$B$2:$B$105,"&lt;="&amp;Production!A486,InputData!$D$2:$D$105)-Production!$I$3</f>
        <v>48865</v>
      </c>
      <c r="D486" s="82">
        <f>C486-B486</f>
        <v>0</v>
      </c>
      <c r="E486" s="81" t="str">
        <f t="shared" si="9"/>
        <v/>
      </c>
      <c r="F486" s="81"/>
      <c r="K486" s="3"/>
      <c r="L486" s="2"/>
      <c r="M486" s="2"/>
    </row>
    <row r="487" spans="1:13" x14ac:dyDescent="0.3">
      <c r="A487" s="77">
        <f>A486+1</f>
        <v>44072</v>
      </c>
      <c r="B487" s="18">
        <f>B486</f>
        <v>48865</v>
      </c>
      <c r="C487" s="18">
        <f>C486</f>
        <v>48865</v>
      </c>
      <c r="D487" s="83">
        <f>D486</f>
        <v>0</v>
      </c>
      <c r="E487" s="81" t="str">
        <f t="shared" si="9"/>
        <v/>
      </c>
      <c r="F487" s="81"/>
      <c r="K487" s="3"/>
      <c r="L487" s="2"/>
      <c r="M487" s="2"/>
    </row>
    <row r="488" spans="1:13" x14ac:dyDescent="0.3">
      <c r="A488" s="76">
        <f>A487</f>
        <v>44072</v>
      </c>
      <c r="B488" s="17">
        <f>SUMIF(InputData!$C$2:$C$105,"&lt;="&amp;Production!A488,InputData!$D$2:$D$105)-$I$3</f>
        <v>48865</v>
      </c>
      <c r="C488" s="17">
        <f>SUMIF(InputData!$B$2:$B$105,"&lt;="&amp;Production!A488,InputData!$D$2:$D$105)-Production!$I$3</f>
        <v>48865</v>
      </c>
      <c r="D488" s="82">
        <f>C488-B488</f>
        <v>0</v>
      </c>
      <c r="E488" s="81" t="str">
        <f t="shared" si="9"/>
        <v/>
      </c>
      <c r="F488" s="81"/>
      <c r="K488" s="3"/>
      <c r="L488" s="2"/>
      <c r="M488" s="2"/>
    </row>
    <row r="489" spans="1:13" x14ac:dyDescent="0.3">
      <c r="A489" s="77">
        <f>A488+1</f>
        <v>44073</v>
      </c>
      <c r="B489" s="18">
        <f>B488</f>
        <v>48865</v>
      </c>
      <c r="C489" s="18">
        <f>C488</f>
        <v>48865</v>
      </c>
      <c r="D489" s="83">
        <f>D488</f>
        <v>0</v>
      </c>
      <c r="E489" s="81" t="str">
        <f t="shared" si="9"/>
        <v/>
      </c>
      <c r="F489" s="81"/>
      <c r="K489" s="3"/>
      <c r="L489" s="2"/>
      <c r="M489" s="2"/>
    </row>
    <row r="490" spans="1:13" x14ac:dyDescent="0.3">
      <c r="A490" s="76">
        <f>A489</f>
        <v>44073</v>
      </c>
      <c r="B490" s="17">
        <f>SUMIF(InputData!$C$2:$C$105,"&lt;="&amp;Production!A490,InputData!$D$2:$D$105)-$I$3</f>
        <v>48865</v>
      </c>
      <c r="C490" s="17">
        <f>SUMIF(InputData!$B$2:$B$105,"&lt;="&amp;Production!A490,InputData!$D$2:$D$105)-Production!$I$3</f>
        <v>50463</v>
      </c>
      <c r="D490" s="82">
        <f>C490-B490</f>
        <v>1598</v>
      </c>
      <c r="E490" s="81" t="str">
        <f t="shared" si="9"/>
        <v/>
      </c>
      <c r="F490" s="81"/>
      <c r="K490" s="3"/>
      <c r="L490" s="2"/>
      <c r="M490" s="2"/>
    </row>
    <row r="491" spans="1:13" x14ac:dyDescent="0.3">
      <c r="A491" s="77">
        <f>A490+1</f>
        <v>44074</v>
      </c>
      <c r="B491" s="18">
        <f>B490</f>
        <v>48865</v>
      </c>
      <c r="C491" s="18">
        <f>C490</f>
        <v>50463</v>
      </c>
      <c r="D491" s="83">
        <f>D490</f>
        <v>1598</v>
      </c>
      <c r="E491" s="81" t="str">
        <f t="shared" si="9"/>
        <v/>
      </c>
      <c r="F491" s="81"/>
      <c r="K491" s="3"/>
      <c r="L491" s="2"/>
      <c r="M491" s="2"/>
    </row>
    <row r="492" spans="1:13" x14ac:dyDescent="0.3">
      <c r="A492" s="76">
        <f>A491</f>
        <v>44074</v>
      </c>
      <c r="B492" s="17">
        <f>SUMIF(InputData!$C$2:$C$105,"&lt;="&amp;Production!A492,InputData!$D$2:$D$105)-$I$3</f>
        <v>48865</v>
      </c>
      <c r="C492" s="17">
        <f>SUMIF(InputData!$B$2:$B$105,"&lt;="&amp;Production!A492,InputData!$D$2:$D$105)-Production!$I$3</f>
        <v>50463</v>
      </c>
      <c r="D492" s="82">
        <f>C492-B492</f>
        <v>1598</v>
      </c>
      <c r="E492" s="81" t="str">
        <f t="shared" si="9"/>
        <v/>
      </c>
      <c r="F492" s="81"/>
      <c r="K492" s="3"/>
      <c r="L492" s="2"/>
      <c r="M492" s="2"/>
    </row>
    <row r="493" spans="1:13" x14ac:dyDescent="0.3">
      <c r="A493" s="77">
        <f>A492+1</f>
        <v>44075</v>
      </c>
      <c r="B493" s="18">
        <f>B492</f>
        <v>48865</v>
      </c>
      <c r="C493" s="18">
        <f>C492</f>
        <v>50463</v>
      </c>
      <c r="D493" s="83">
        <f>D492</f>
        <v>1598</v>
      </c>
      <c r="E493" s="81" t="str">
        <f t="shared" si="9"/>
        <v/>
      </c>
      <c r="F493" s="81"/>
      <c r="K493" s="3"/>
      <c r="L493" s="2"/>
      <c r="M493" s="2"/>
    </row>
    <row r="494" spans="1:13" x14ac:dyDescent="0.3">
      <c r="A494" s="76">
        <f>A493</f>
        <v>44075</v>
      </c>
      <c r="B494" s="17">
        <f>SUMIF(InputData!$C$2:$C$105,"&lt;="&amp;Production!A494,InputData!$D$2:$D$105)-$I$3</f>
        <v>48865</v>
      </c>
      <c r="C494" s="17">
        <f>SUMIF(InputData!$B$2:$B$105,"&lt;="&amp;Production!A494,InputData!$D$2:$D$105)-Production!$I$3</f>
        <v>50463</v>
      </c>
      <c r="D494" s="82">
        <f>C494-B494</f>
        <v>1598</v>
      </c>
      <c r="E494" s="81" t="str">
        <f t="shared" si="9"/>
        <v/>
      </c>
      <c r="F494" s="81"/>
      <c r="K494" s="3"/>
      <c r="L494" s="2"/>
      <c r="M494" s="2"/>
    </row>
    <row r="495" spans="1:13" x14ac:dyDescent="0.3">
      <c r="A495" s="77">
        <f>A494+1</f>
        <v>44076</v>
      </c>
      <c r="B495" s="18">
        <f>B494</f>
        <v>48865</v>
      </c>
      <c r="C495" s="18">
        <f>C494</f>
        <v>50463</v>
      </c>
      <c r="D495" s="83">
        <f>D494</f>
        <v>1598</v>
      </c>
      <c r="E495" s="81" t="str">
        <f t="shared" si="9"/>
        <v/>
      </c>
      <c r="F495" s="81"/>
      <c r="K495" s="3"/>
      <c r="L495" s="2"/>
      <c r="M495" s="2"/>
    </row>
    <row r="496" spans="1:13" x14ac:dyDescent="0.3">
      <c r="A496" s="76">
        <f>A495</f>
        <v>44076</v>
      </c>
      <c r="B496" s="17">
        <f>SUMIF(InputData!$C$2:$C$105,"&lt;="&amp;Production!A496,InputData!$D$2:$D$105)-$I$3</f>
        <v>50463</v>
      </c>
      <c r="C496" s="17">
        <f>SUMIF(InputData!$B$2:$B$105,"&lt;="&amp;Production!A496,InputData!$D$2:$D$105)-Production!$I$3</f>
        <v>50463</v>
      </c>
      <c r="D496" s="82">
        <f>C496-B496</f>
        <v>0</v>
      </c>
      <c r="E496" s="81">
        <f t="shared" si="9"/>
        <v>1598</v>
      </c>
      <c r="F496" s="81"/>
      <c r="K496" s="3"/>
      <c r="L496" s="2"/>
      <c r="M496" s="2"/>
    </row>
    <row r="497" spans="1:13" x14ac:dyDescent="0.3">
      <c r="A497" s="77">
        <f>A496+1</f>
        <v>44077</v>
      </c>
      <c r="B497" s="18">
        <f>B496</f>
        <v>50463</v>
      </c>
      <c r="C497" s="18">
        <f>C496</f>
        <v>50463</v>
      </c>
      <c r="D497" s="83">
        <f>D496</f>
        <v>0</v>
      </c>
      <c r="E497" s="81" t="str">
        <f t="shared" si="9"/>
        <v/>
      </c>
      <c r="F497" s="81"/>
      <c r="K497" s="3"/>
      <c r="L497" s="2"/>
      <c r="M497" s="2"/>
    </row>
    <row r="498" spans="1:13" x14ac:dyDescent="0.3">
      <c r="A498" s="76">
        <f>A497</f>
        <v>44077</v>
      </c>
      <c r="B498" s="17">
        <f>SUMIF(InputData!$C$2:$C$105,"&lt;="&amp;Production!A498,InputData!$D$2:$D$105)-$I$3</f>
        <v>50463</v>
      </c>
      <c r="C498" s="17">
        <f>SUMIF(InputData!$B$2:$B$105,"&lt;="&amp;Production!A498,InputData!$D$2:$D$105)-Production!$I$3</f>
        <v>50463</v>
      </c>
      <c r="D498" s="82">
        <f>C498-B498</f>
        <v>0</v>
      </c>
      <c r="E498" s="81" t="str">
        <f t="shared" si="9"/>
        <v/>
      </c>
      <c r="F498" s="81"/>
      <c r="K498" s="3"/>
      <c r="L498" s="2"/>
      <c r="M498" s="2"/>
    </row>
    <row r="499" spans="1:13" x14ac:dyDescent="0.3">
      <c r="A499" s="77">
        <f>A498+1</f>
        <v>44078</v>
      </c>
      <c r="B499" s="18">
        <f>B498</f>
        <v>50463</v>
      </c>
      <c r="C499" s="18">
        <f>C498</f>
        <v>50463</v>
      </c>
      <c r="D499" s="83">
        <f>D498</f>
        <v>0</v>
      </c>
      <c r="E499" s="81" t="str">
        <f t="shared" si="9"/>
        <v/>
      </c>
      <c r="F499" s="81"/>
      <c r="K499" s="3"/>
      <c r="L499" s="2"/>
      <c r="M499" s="2"/>
    </row>
    <row r="500" spans="1:13" x14ac:dyDescent="0.3">
      <c r="A500" s="76">
        <f>A499</f>
        <v>44078</v>
      </c>
      <c r="B500" s="17">
        <f>SUMIF(InputData!$C$2:$C$105,"&lt;="&amp;Production!A500,InputData!$D$2:$D$105)-$I$3</f>
        <v>50463</v>
      </c>
      <c r="C500" s="17">
        <f>SUMIF(InputData!$B$2:$B$105,"&lt;="&amp;Production!A500,InputData!$D$2:$D$105)-Production!$I$3</f>
        <v>50463</v>
      </c>
      <c r="D500" s="82">
        <f>C500-B500</f>
        <v>0</v>
      </c>
      <c r="E500" s="81" t="str">
        <f t="shared" si="9"/>
        <v/>
      </c>
      <c r="F500" s="81"/>
      <c r="K500" s="3"/>
      <c r="L500" s="2"/>
      <c r="M500" s="2"/>
    </row>
    <row r="501" spans="1:13" x14ac:dyDescent="0.3">
      <c r="A501" s="77">
        <f>A500+1</f>
        <v>44079</v>
      </c>
      <c r="B501" s="18">
        <f>B500</f>
        <v>50463</v>
      </c>
      <c r="C501" s="18">
        <f>C500</f>
        <v>50463</v>
      </c>
      <c r="D501" s="83">
        <f>D500</f>
        <v>0</v>
      </c>
      <c r="E501" s="81" t="str">
        <f t="shared" si="9"/>
        <v/>
      </c>
      <c r="F501" s="81"/>
      <c r="K501" s="3"/>
      <c r="L501" s="2"/>
      <c r="M501" s="2"/>
    </row>
    <row r="502" spans="1:13" x14ac:dyDescent="0.3">
      <c r="A502" s="76">
        <f>A501</f>
        <v>44079</v>
      </c>
      <c r="B502" s="17">
        <f>SUMIF(InputData!$C$2:$C$105,"&lt;="&amp;Production!A502,InputData!$D$2:$D$105)-$I$3</f>
        <v>50463</v>
      </c>
      <c r="C502" s="17">
        <f>SUMIF(InputData!$B$2:$B$105,"&lt;="&amp;Production!A502,InputData!$D$2:$D$105)-Production!$I$3</f>
        <v>50463</v>
      </c>
      <c r="D502" s="82">
        <f>C502-B502</f>
        <v>0</v>
      </c>
      <c r="E502" s="81" t="str">
        <f t="shared" si="9"/>
        <v/>
      </c>
      <c r="F502" s="81"/>
      <c r="K502" s="3"/>
      <c r="L502" s="2"/>
      <c r="M502" s="2"/>
    </row>
    <row r="503" spans="1:13" x14ac:dyDescent="0.3">
      <c r="A503" s="77">
        <f>A502+1</f>
        <v>44080</v>
      </c>
      <c r="B503" s="18">
        <f>B502</f>
        <v>50463</v>
      </c>
      <c r="C503" s="18">
        <f>C502</f>
        <v>50463</v>
      </c>
      <c r="D503" s="83">
        <f>D502</f>
        <v>0</v>
      </c>
      <c r="E503" s="81" t="str">
        <f t="shared" si="9"/>
        <v/>
      </c>
      <c r="F503" s="81"/>
      <c r="K503" s="3"/>
      <c r="L503" s="2"/>
      <c r="M503" s="2"/>
    </row>
    <row r="504" spans="1:13" x14ac:dyDescent="0.3">
      <c r="A504" s="76">
        <f>A503</f>
        <v>44080</v>
      </c>
      <c r="B504" s="17">
        <f>SUMIF(InputData!$C$2:$C$105,"&lt;="&amp;Production!A504,InputData!$D$2:$D$105)-$I$3</f>
        <v>50463</v>
      </c>
      <c r="C504" s="17">
        <f>SUMIF(InputData!$B$2:$B$105,"&lt;="&amp;Production!A504,InputData!$D$2:$D$105)-Production!$I$3</f>
        <v>51318</v>
      </c>
      <c r="D504" s="82">
        <f>C504-B504</f>
        <v>855</v>
      </c>
      <c r="E504" s="81" t="str">
        <f t="shared" si="9"/>
        <v/>
      </c>
      <c r="F504" s="81"/>
      <c r="K504" s="3"/>
      <c r="L504" s="2"/>
      <c r="M504" s="2"/>
    </row>
    <row r="505" spans="1:13" x14ac:dyDescent="0.3">
      <c r="A505" s="77">
        <f>A504+1</f>
        <v>44081</v>
      </c>
      <c r="B505" s="18">
        <f>B504</f>
        <v>50463</v>
      </c>
      <c r="C505" s="18">
        <f>C504</f>
        <v>51318</v>
      </c>
      <c r="D505" s="83">
        <f>D504</f>
        <v>855</v>
      </c>
      <c r="E505" s="81" t="str">
        <f t="shared" si="9"/>
        <v/>
      </c>
      <c r="F505" s="81"/>
      <c r="K505" s="3"/>
      <c r="L505" s="2"/>
      <c r="M505" s="2"/>
    </row>
    <row r="506" spans="1:13" x14ac:dyDescent="0.3">
      <c r="A506" s="76">
        <f>A505</f>
        <v>44081</v>
      </c>
      <c r="B506" s="17">
        <f>SUMIF(InputData!$C$2:$C$105,"&lt;="&amp;Production!A506,InputData!$D$2:$D$105)-$I$3</f>
        <v>50463</v>
      </c>
      <c r="C506" s="17">
        <f>SUMIF(InputData!$B$2:$B$105,"&lt;="&amp;Production!A506,InputData!$D$2:$D$105)-Production!$I$3</f>
        <v>51926</v>
      </c>
      <c r="D506" s="82">
        <f>C506-B506</f>
        <v>1463</v>
      </c>
      <c r="E506" s="81" t="str">
        <f t="shared" si="9"/>
        <v/>
      </c>
      <c r="F506" s="81"/>
      <c r="K506" s="3"/>
      <c r="L506" s="2"/>
      <c r="M506" s="2"/>
    </row>
    <row r="507" spans="1:13" x14ac:dyDescent="0.3">
      <c r="A507" s="77">
        <f>A506+1</f>
        <v>44082</v>
      </c>
      <c r="B507" s="18">
        <f>B506</f>
        <v>50463</v>
      </c>
      <c r="C507" s="18">
        <f>C506</f>
        <v>51926</v>
      </c>
      <c r="D507" s="83">
        <f>D506</f>
        <v>1463</v>
      </c>
      <c r="E507" s="81" t="str">
        <f t="shared" si="9"/>
        <v/>
      </c>
      <c r="F507" s="81"/>
      <c r="K507" s="3"/>
      <c r="L507" s="2"/>
      <c r="M507" s="2"/>
    </row>
    <row r="508" spans="1:13" x14ac:dyDescent="0.3">
      <c r="A508" s="76">
        <f>A507</f>
        <v>44082</v>
      </c>
      <c r="B508" s="17">
        <f>SUMIF(InputData!$C$2:$C$105,"&lt;="&amp;Production!A508,InputData!$D$2:$D$105)-$I$3</f>
        <v>50463</v>
      </c>
      <c r="C508" s="17">
        <f>SUMIF(InputData!$B$2:$B$105,"&lt;="&amp;Production!A508,InputData!$D$2:$D$105)-Production!$I$3</f>
        <v>51926</v>
      </c>
      <c r="D508" s="82">
        <f>C508-B508</f>
        <v>1463</v>
      </c>
      <c r="E508" s="81" t="str">
        <f t="shared" si="9"/>
        <v/>
      </c>
      <c r="F508" s="81"/>
      <c r="K508" s="3"/>
      <c r="L508" s="2"/>
      <c r="M508" s="2"/>
    </row>
    <row r="509" spans="1:13" x14ac:dyDescent="0.3">
      <c r="A509" s="77">
        <f>A508+1</f>
        <v>44083</v>
      </c>
      <c r="B509" s="18">
        <f>B508</f>
        <v>50463</v>
      </c>
      <c r="C509" s="18">
        <f>C508</f>
        <v>51926</v>
      </c>
      <c r="D509" s="83">
        <f>D508</f>
        <v>1463</v>
      </c>
      <c r="E509" s="81" t="str">
        <f t="shared" si="9"/>
        <v/>
      </c>
      <c r="F509" s="81"/>
      <c r="K509" s="3"/>
      <c r="L509" s="2"/>
      <c r="M509" s="2"/>
    </row>
    <row r="510" spans="1:13" x14ac:dyDescent="0.3">
      <c r="A510" s="76">
        <f>A509</f>
        <v>44083</v>
      </c>
      <c r="B510" s="17">
        <f>SUMIF(InputData!$C$2:$C$105,"&lt;="&amp;Production!A510,InputData!$D$2:$D$105)-$I$3</f>
        <v>51926</v>
      </c>
      <c r="C510" s="17">
        <f>SUMIF(InputData!$B$2:$B$105,"&lt;="&amp;Production!A510,InputData!$D$2:$D$105)-Production!$I$3</f>
        <v>51926</v>
      </c>
      <c r="D510" s="82">
        <f>C510-B510</f>
        <v>0</v>
      </c>
      <c r="E510" s="81">
        <f t="shared" si="9"/>
        <v>1463</v>
      </c>
      <c r="F510" s="81"/>
      <c r="K510" s="3"/>
      <c r="L510" s="2"/>
      <c r="M510" s="2"/>
    </row>
    <row r="511" spans="1:13" x14ac:dyDescent="0.3">
      <c r="A511" s="77">
        <f>A510+1</f>
        <v>44084</v>
      </c>
      <c r="B511" s="18">
        <f>B510</f>
        <v>51926</v>
      </c>
      <c r="C511" s="18">
        <f>C510</f>
        <v>51926</v>
      </c>
      <c r="D511" s="83">
        <f>D510</f>
        <v>0</v>
      </c>
      <c r="E511" s="81" t="str">
        <f t="shared" si="9"/>
        <v/>
      </c>
      <c r="F511" s="81"/>
      <c r="K511" s="3"/>
      <c r="L511" s="2"/>
      <c r="M511" s="2"/>
    </row>
    <row r="512" spans="1:13" x14ac:dyDescent="0.3">
      <c r="A512" s="76">
        <f>A511</f>
        <v>44084</v>
      </c>
      <c r="B512" s="17">
        <f>SUMIF(InputData!$C$2:$C$105,"&lt;="&amp;Production!A512,InputData!$D$2:$D$105)-$I$3</f>
        <v>51926</v>
      </c>
      <c r="C512" s="17">
        <f>SUMIF(InputData!$B$2:$B$105,"&lt;="&amp;Production!A512,InputData!$D$2:$D$105)-Production!$I$3</f>
        <v>51926</v>
      </c>
      <c r="D512" s="82">
        <f>C512-B512</f>
        <v>0</v>
      </c>
      <c r="E512" s="81" t="str">
        <f t="shared" si="9"/>
        <v/>
      </c>
      <c r="F512" s="81"/>
      <c r="K512" s="3"/>
      <c r="L512" s="2"/>
      <c r="M512" s="2"/>
    </row>
    <row r="513" spans="1:13" x14ac:dyDescent="0.3">
      <c r="A513" s="77">
        <f>A512+1</f>
        <v>44085</v>
      </c>
      <c r="B513" s="18">
        <f>B512</f>
        <v>51926</v>
      </c>
      <c r="C513" s="18">
        <f>C512</f>
        <v>51926</v>
      </c>
      <c r="D513" s="83">
        <f>D512</f>
        <v>0</v>
      </c>
      <c r="E513" s="81" t="str">
        <f t="shared" si="9"/>
        <v/>
      </c>
      <c r="F513" s="81"/>
      <c r="K513" s="3"/>
      <c r="L513" s="2"/>
      <c r="M513" s="2"/>
    </row>
    <row r="514" spans="1:13" x14ac:dyDescent="0.3">
      <c r="A514" s="76">
        <f>A513</f>
        <v>44085</v>
      </c>
      <c r="B514" s="17">
        <f>SUMIF(InputData!$C$2:$C$105,"&lt;="&amp;Production!A514,InputData!$D$2:$D$105)-$I$3</f>
        <v>51926</v>
      </c>
      <c r="C514" s="17">
        <f>SUMIF(InputData!$B$2:$B$105,"&lt;="&amp;Production!A514,InputData!$D$2:$D$105)-Production!$I$3</f>
        <v>51926</v>
      </c>
      <c r="D514" s="82">
        <f>C514-B514</f>
        <v>0</v>
      </c>
      <c r="E514" s="81" t="str">
        <f t="shared" si="9"/>
        <v/>
      </c>
      <c r="F514" s="81"/>
      <c r="K514" s="3"/>
      <c r="L514" s="2"/>
      <c r="M514" s="2"/>
    </row>
    <row r="515" spans="1:13" x14ac:dyDescent="0.3">
      <c r="A515" s="77">
        <f>A514+1</f>
        <v>44086</v>
      </c>
      <c r="B515" s="18">
        <f>B514</f>
        <v>51926</v>
      </c>
      <c r="C515" s="18">
        <f>C514</f>
        <v>51926</v>
      </c>
      <c r="D515" s="83">
        <f>D514</f>
        <v>0</v>
      </c>
      <c r="E515" s="81" t="str">
        <f t="shared" si="9"/>
        <v/>
      </c>
      <c r="F515" s="81"/>
      <c r="K515" s="3"/>
      <c r="L515" s="2"/>
      <c r="M515" s="2"/>
    </row>
    <row r="516" spans="1:13" x14ac:dyDescent="0.3">
      <c r="A516" s="76">
        <f>A515</f>
        <v>44086</v>
      </c>
      <c r="B516" s="17">
        <f>SUMIF(InputData!$C$2:$C$105,"&lt;="&amp;Production!A516,InputData!$D$2:$D$105)-$I$3</f>
        <v>51926</v>
      </c>
      <c r="C516" s="17">
        <f>SUMIF(InputData!$B$2:$B$105,"&lt;="&amp;Production!A516,InputData!$D$2:$D$105)-Production!$I$3</f>
        <v>51926</v>
      </c>
      <c r="D516" s="82">
        <f>C516-B516</f>
        <v>0</v>
      </c>
      <c r="E516" s="81" t="str">
        <f t="shared" ref="E516:E579" si="10">IF(B516-B515=0,"",B516-B515)</f>
        <v/>
      </c>
      <c r="F516" s="81"/>
      <c r="K516" s="3"/>
      <c r="L516" s="2"/>
      <c r="M516" s="2"/>
    </row>
    <row r="517" spans="1:13" x14ac:dyDescent="0.3">
      <c r="A517" s="77">
        <f>A516+1</f>
        <v>44087</v>
      </c>
      <c r="B517" s="18">
        <f>B516</f>
        <v>51926</v>
      </c>
      <c r="C517" s="18">
        <f>C516</f>
        <v>51926</v>
      </c>
      <c r="D517" s="83">
        <f>D516</f>
        <v>0</v>
      </c>
      <c r="E517" s="81" t="str">
        <f t="shared" si="10"/>
        <v/>
      </c>
      <c r="F517" s="81"/>
      <c r="K517" s="3"/>
      <c r="L517" s="2"/>
      <c r="M517" s="2"/>
    </row>
    <row r="518" spans="1:13" x14ac:dyDescent="0.3">
      <c r="A518" s="76">
        <f>A517</f>
        <v>44087</v>
      </c>
      <c r="B518" s="17">
        <f>SUMIF(InputData!$C$2:$C$105,"&lt;="&amp;Production!A518,InputData!$D$2:$D$105)-$I$3</f>
        <v>51926</v>
      </c>
      <c r="C518" s="17">
        <f>SUMIF(InputData!$B$2:$B$105,"&lt;="&amp;Production!A518,InputData!$D$2:$D$105)-Production!$I$3</f>
        <v>52741</v>
      </c>
      <c r="D518" s="82">
        <f>C518-B518</f>
        <v>815</v>
      </c>
      <c r="E518" s="81" t="str">
        <f t="shared" si="10"/>
        <v/>
      </c>
      <c r="F518" s="81"/>
      <c r="K518" s="3"/>
      <c r="L518" s="2"/>
      <c r="M518" s="2"/>
    </row>
    <row r="519" spans="1:13" x14ac:dyDescent="0.3">
      <c r="A519" s="77">
        <f>A518+1</f>
        <v>44088</v>
      </c>
      <c r="B519" s="18">
        <f>B518</f>
        <v>51926</v>
      </c>
      <c r="C519" s="18">
        <f>C518</f>
        <v>52741</v>
      </c>
      <c r="D519" s="83">
        <f>D518</f>
        <v>815</v>
      </c>
      <c r="E519" s="81" t="str">
        <f t="shared" si="10"/>
        <v/>
      </c>
      <c r="F519" s="81"/>
      <c r="K519" s="3"/>
      <c r="L519" s="2"/>
      <c r="M519" s="2"/>
    </row>
    <row r="520" spans="1:13" x14ac:dyDescent="0.3">
      <c r="A520" s="76">
        <f>A519</f>
        <v>44088</v>
      </c>
      <c r="B520" s="17">
        <f>SUMIF(InputData!$C$2:$C$105,"&lt;="&amp;Production!A520,InputData!$D$2:$D$105)-$I$3</f>
        <v>51926</v>
      </c>
      <c r="C520" s="17">
        <f>SUMIF(InputData!$B$2:$B$105,"&lt;="&amp;Production!A520,InputData!$D$2:$D$105)-Production!$I$3</f>
        <v>53367</v>
      </c>
      <c r="D520" s="82">
        <f>C520-B520</f>
        <v>1441</v>
      </c>
      <c r="E520" s="81" t="str">
        <f t="shared" si="10"/>
        <v/>
      </c>
      <c r="F520" s="81"/>
      <c r="K520" s="3"/>
      <c r="L520" s="2"/>
      <c r="M520" s="2"/>
    </row>
    <row r="521" spans="1:13" x14ac:dyDescent="0.3">
      <c r="A521" s="77">
        <f>A520+1</f>
        <v>44089</v>
      </c>
      <c r="B521" s="18">
        <f>B520</f>
        <v>51926</v>
      </c>
      <c r="C521" s="18">
        <f>C520</f>
        <v>53367</v>
      </c>
      <c r="D521" s="83">
        <f>D520</f>
        <v>1441</v>
      </c>
      <c r="E521" s="81" t="str">
        <f t="shared" si="10"/>
        <v/>
      </c>
      <c r="F521" s="81"/>
      <c r="K521" s="3"/>
      <c r="L521" s="2"/>
      <c r="M521" s="2"/>
    </row>
    <row r="522" spans="1:13" x14ac:dyDescent="0.3">
      <c r="A522" s="76">
        <f>A521</f>
        <v>44089</v>
      </c>
      <c r="B522" s="17">
        <f>SUMIF(InputData!$C$2:$C$105,"&lt;="&amp;Production!A522,InputData!$D$2:$D$105)-$I$3</f>
        <v>51926</v>
      </c>
      <c r="C522" s="17">
        <f>SUMIF(InputData!$B$2:$B$105,"&lt;="&amp;Production!A522,InputData!$D$2:$D$105)-Production!$I$3</f>
        <v>53367</v>
      </c>
      <c r="D522" s="82">
        <f>C522-B522</f>
        <v>1441</v>
      </c>
      <c r="E522" s="81" t="str">
        <f t="shared" si="10"/>
        <v/>
      </c>
      <c r="F522" s="81"/>
      <c r="K522" s="3"/>
      <c r="L522" s="2"/>
      <c r="M522" s="2"/>
    </row>
    <row r="523" spans="1:13" x14ac:dyDescent="0.3">
      <c r="A523" s="77">
        <f>A522+1</f>
        <v>44090</v>
      </c>
      <c r="B523" s="18">
        <f>B522</f>
        <v>51926</v>
      </c>
      <c r="C523" s="18">
        <f>C522</f>
        <v>53367</v>
      </c>
      <c r="D523" s="83">
        <f>D522</f>
        <v>1441</v>
      </c>
      <c r="E523" s="81" t="str">
        <f t="shared" si="10"/>
        <v/>
      </c>
      <c r="F523" s="81"/>
      <c r="K523" s="3"/>
      <c r="L523" s="2"/>
      <c r="M523" s="2"/>
    </row>
    <row r="524" spans="1:13" x14ac:dyDescent="0.3">
      <c r="A524" s="76">
        <f>A523</f>
        <v>44090</v>
      </c>
      <c r="B524" s="17">
        <f>SUMIF(InputData!$C$2:$C$105,"&lt;="&amp;Production!A524,InputData!$D$2:$D$105)-$I$3</f>
        <v>53367</v>
      </c>
      <c r="C524" s="17">
        <f>SUMIF(InputData!$B$2:$B$105,"&lt;="&amp;Production!A524,InputData!$D$2:$D$105)-Production!$I$3</f>
        <v>53367</v>
      </c>
      <c r="D524" s="82">
        <f>C524-B524</f>
        <v>0</v>
      </c>
      <c r="E524" s="81">
        <f t="shared" si="10"/>
        <v>1441</v>
      </c>
      <c r="F524" s="81"/>
      <c r="K524" s="3"/>
      <c r="L524" s="2"/>
      <c r="M524" s="2"/>
    </row>
    <row r="525" spans="1:13" x14ac:dyDescent="0.3">
      <c r="A525" s="77">
        <f>A524+1</f>
        <v>44091</v>
      </c>
      <c r="B525" s="18">
        <f>B524</f>
        <v>53367</v>
      </c>
      <c r="C525" s="18">
        <f>C524</f>
        <v>53367</v>
      </c>
      <c r="D525" s="83">
        <f>D524</f>
        <v>0</v>
      </c>
      <c r="E525" s="81" t="str">
        <f t="shared" si="10"/>
        <v/>
      </c>
      <c r="F525" s="81"/>
      <c r="K525" s="3"/>
      <c r="L525" s="2"/>
      <c r="M525" s="2"/>
    </row>
    <row r="526" spans="1:13" x14ac:dyDescent="0.3">
      <c r="A526" s="76">
        <f>A525</f>
        <v>44091</v>
      </c>
      <c r="B526" s="17">
        <f>SUMIF(InputData!$C$2:$C$105,"&lt;="&amp;Production!A526,InputData!$D$2:$D$105)-$I$3</f>
        <v>53367</v>
      </c>
      <c r="C526" s="17">
        <f>SUMIF(InputData!$B$2:$B$105,"&lt;="&amp;Production!A526,InputData!$D$2:$D$105)-Production!$I$3</f>
        <v>53367</v>
      </c>
      <c r="D526" s="82">
        <f>C526-B526</f>
        <v>0</v>
      </c>
      <c r="E526" s="81" t="str">
        <f t="shared" si="10"/>
        <v/>
      </c>
      <c r="F526" s="81"/>
      <c r="K526" s="3"/>
      <c r="L526" s="2"/>
      <c r="M526" s="2"/>
    </row>
    <row r="527" spans="1:13" x14ac:dyDescent="0.3">
      <c r="A527" s="77">
        <f>A526+1</f>
        <v>44092</v>
      </c>
      <c r="B527" s="18">
        <f>B526</f>
        <v>53367</v>
      </c>
      <c r="C527" s="18">
        <f>C526</f>
        <v>53367</v>
      </c>
      <c r="D527" s="83">
        <f>D526</f>
        <v>0</v>
      </c>
      <c r="E527" s="81" t="str">
        <f t="shared" si="10"/>
        <v/>
      </c>
      <c r="F527" s="81"/>
      <c r="K527" s="3"/>
      <c r="L527" s="2"/>
      <c r="M527" s="2"/>
    </row>
    <row r="528" spans="1:13" x14ac:dyDescent="0.3">
      <c r="A528" s="76">
        <f>A527</f>
        <v>44092</v>
      </c>
      <c r="B528" s="17">
        <f>SUMIF(InputData!$C$2:$C$105,"&lt;="&amp;Production!A528,InputData!$D$2:$D$105)-$I$3</f>
        <v>53367</v>
      </c>
      <c r="C528" s="17">
        <f>SUMIF(InputData!$B$2:$B$105,"&lt;="&amp;Production!A528,InputData!$D$2:$D$105)-Production!$I$3</f>
        <v>53367</v>
      </c>
      <c r="D528" s="82">
        <f>C528-B528</f>
        <v>0</v>
      </c>
      <c r="E528" s="81" t="str">
        <f t="shared" si="10"/>
        <v/>
      </c>
      <c r="F528" s="81"/>
      <c r="K528" s="3"/>
      <c r="L528" s="2"/>
      <c r="M528" s="2"/>
    </row>
    <row r="529" spans="1:13" x14ac:dyDescent="0.3">
      <c r="A529" s="77">
        <f>A528+1</f>
        <v>44093</v>
      </c>
      <c r="B529" s="18">
        <f>B528</f>
        <v>53367</v>
      </c>
      <c r="C529" s="18">
        <f>C528</f>
        <v>53367</v>
      </c>
      <c r="D529" s="83">
        <f>D528</f>
        <v>0</v>
      </c>
      <c r="E529" s="81" t="str">
        <f t="shared" si="10"/>
        <v/>
      </c>
      <c r="F529" s="81"/>
      <c r="K529" s="3"/>
      <c r="L529" s="2"/>
      <c r="M529" s="2"/>
    </row>
    <row r="530" spans="1:13" x14ac:dyDescent="0.3">
      <c r="A530" s="76">
        <f>A529</f>
        <v>44093</v>
      </c>
      <c r="B530" s="17">
        <f>SUMIF(InputData!$C$2:$C$105,"&lt;="&amp;Production!A530,InputData!$D$2:$D$105)-$I$3</f>
        <v>53367</v>
      </c>
      <c r="C530" s="17">
        <f>SUMIF(InputData!$B$2:$B$105,"&lt;="&amp;Production!A530,InputData!$D$2:$D$105)-Production!$I$3</f>
        <v>53367</v>
      </c>
      <c r="D530" s="82">
        <f>C530-B530</f>
        <v>0</v>
      </c>
      <c r="E530" s="81" t="str">
        <f t="shared" si="10"/>
        <v/>
      </c>
      <c r="F530" s="81"/>
      <c r="K530" s="3"/>
      <c r="L530" s="2"/>
      <c r="M530" s="2"/>
    </row>
    <row r="531" spans="1:13" x14ac:dyDescent="0.3">
      <c r="A531" s="77">
        <f>A530+1</f>
        <v>44094</v>
      </c>
      <c r="B531" s="18">
        <f>B530</f>
        <v>53367</v>
      </c>
      <c r="C531" s="18">
        <f>C530</f>
        <v>53367</v>
      </c>
      <c r="D531" s="83">
        <f>D530</f>
        <v>0</v>
      </c>
      <c r="E531" s="81" t="str">
        <f t="shared" si="10"/>
        <v/>
      </c>
      <c r="F531" s="81"/>
      <c r="K531" s="3"/>
      <c r="L531" s="2"/>
      <c r="M531" s="2"/>
    </row>
    <row r="532" spans="1:13" x14ac:dyDescent="0.3">
      <c r="A532" s="76">
        <f>A531</f>
        <v>44094</v>
      </c>
      <c r="B532" s="17">
        <f>SUMIF(InputData!$C$2:$C$105,"&lt;="&amp;Production!A532,InputData!$D$2:$D$105)-$I$3</f>
        <v>53367</v>
      </c>
      <c r="C532" s="17">
        <f>SUMIF(InputData!$B$2:$B$105,"&lt;="&amp;Production!A532,InputData!$D$2:$D$105)-Production!$I$3</f>
        <v>54192</v>
      </c>
      <c r="D532" s="82">
        <f>C532-B532</f>
        <v>825</v>
      </c>
      <c r="E532" s="81" t="str">
        <f t="shared" si="10"/>
        <v/>
      </c>
      <c r="F532" s="81"/>
      <c r="K532" s="3"/>
      <c r="L532" s="2"/>
      <c r="M532" s="2"/>
    </row>
    <row r="533" spans="1:13" x14ac:dyDescent="0.3">
      <c r="A533" s="77">
        <f>A532+1</f>
        <v>44095</v>
      </c>
      <c r="B533" s="18">
        <f>B532</f>
        <v>53367</v>
      </c>
      <c r="C533" s="18">
        <f>C532</f>
        <v>54192</v>
      </c>
      <c r="D533" s="83">
        <f>D532</f>
        <v>825</v>
      </c>
      <c r="E533" s="81" t="str">
        <f t="shared" si="10"/>
        <v/>
      </c>
      <c r="F533" s="81"/>
      <c r="K533" s="3"/>
      <c r="L533" s="2"/>
      <c r="M533" s="2"/>
    </row>
    <row r="534" spans="1:13" x14ac:dyDescent="0.3">
      <c r="A534" s="76">
        <f>A533</f>
        <v>44095</v>
      </c>
      <c r="B534" s="17">
        <f>SUMIF(InputData!$C$2:$C$105,"&lt;="&amp;Production!A534,InputData!$D$2:$D$105)-$I$3</f>
        <v>53367</v>
      </c>
      <c r="C534" s="17">
        <f>SUMIF(InputData!$B$2:$B$105,"&lt;="&amp;Production!A534,InputData!$D$2:$D$105)-Production!$I$3</f>
        <v>54796</v>
      </c>
      <c r="D534" s="82">
        <f>C534-B534</f>
        <v>1429</v>
      </c>
      <c r="E534" s="81" t="str">
        <f t="shared" si="10"/>
        <v/>
      </c>
      <c r="F534" s="81"/>
      <c r="K534" s="3"/>
      <c r="L534" s="2"/>
      <c r="M534" s="2"/>
    </row>
    <row r="535" spans="1:13" x14ac:dyDescent="0.3">
      <c r="A535" s="77">
        <f>A534+1</f>
        <v>44096</v>
      </c>
      <c r="B535" s="18">
        <f>B534</f>
        <v>53367</v>
      </c>
      <c r="C535" s="18">
        <f>C534</f>
        <v>54796</v>
      </c>
      <c r="D535" s="83">
        <f>D534</f>
        <v>1429</v>
      </c>
      <c r="E535" s="81" t="str">
        <f t="shared" si="10"/>
        <v/>
      </c>
      <c r="F535" s="81"/>
      <c r="K535" s="3"/>
      <c r="L535" s="2"/>
      <c r="M535" s="2"/>
    </row>
    <row r="536" spans="1:13" x14ac:dyDescent="0.3">
      <c r="A536" s="76">
        <f>A535</f>
        <v>44096</v>
      </c>
      <c r="B536" s="17">
        <f>SUMIF(InputData!$C$2:$C$105,"&lt;="&amp;Production!A536,InputData!$D$2:$D$105)-$I$3</f>
        <v>53367</v>
      </c>
      <c r="C536" s="17">
        <f>SUMIF(InputData!$B$2:$B$105,"&lt;="&amp;Production!A536,InputData!$D$2:$D$105)-Production!$I$3</f>
        <v>54796</v>
      </c>
      <c r="D536" s="82">
        <f>C536-B536</f>
        <v>1429</v>
      </c>
      <c r="E536" s="81" t="str">
        <f t="shared" si="10"/>
        <v/>
      </c>
      <c r="F536" s="81"/>
      <c r="K536" s="3"/>
      <c r="L536" s="2"/>
      <c r="M536" s="2"/>
    </row>
    <row r="537" spans="1:13" x14ac:dyDescent="0.3">
      <c r="A537" s="77">
        <f>A536+1</f>
        <v>44097</v>
      </c>
      <c r="B537" s="18">
        <f>B536</f>
        <v>53367</v>
      </c>
      <c r="C537" s="18">
        <f>C536</f>
        <v>54796</v>
      </c>
      <c r="D537" s="83">
        <f>D536</f>
        <v>1429</v>
      </c>
      <c r="E537" s="81" t="str">
        <f t="shared" si="10"/>
        <v/>
      </c>
      <c r="F537" s="81"/>
      <c r="K537" s="3"/>
      <c r="L537" s="2"/>
      <c r="M537" s="2"/>
    </row>
    <row r="538" spans="1:13" x14ac:dyDescent="0.3">
      <c r="A538" s="76">
        <f>A537</f>
        <v>44097</v>
      </c>
      <c r="B538" s="17">
        <f>SUMIF(InputData!$C$2:$C$105,"&lt;="&amp;Production!A538,InputData!$D$2:$D$105)-$I$3</f>
        <v>54796</v>
      </c>
      <c r="C538" s="17">
        <f>SUMIF(InputData!$B$2:$B$105,"&lt;="&amp;Production!A538,InputData!$D$2:$D$105)-Production!$I$3</f>
        <v>54796</v>
      </c>
      <c r="D538" s="82">
        <f>C538-B538</f>
        <v>0</v>
      </c>
      <c r="E538" s="81">
        <f t="shared" si="10"/>
        <v>1429</v>
      </c>
      <c r="F538" s="81"/>
      <c r="K538" s="3"/>
      <c r="L538" s="2"/>
      <c r="M538" s="2"/>
    </row>
    <row r="539" spans="1:13" x14ac:dyDescent="0.3">
      <c r="A539" s="77">
        <f>A538+1</f>
        <v>44098</v>
      </c>
      <c r="B539" s="18">
        <f>B538</f>
        <v>54796</v>
      </c>
      <c r="C539" s="18">
        <f>C538</f>
        <v>54796</v>
      </c>
      <c r="D539" s="83">
        <f>D538</f>
        <v>0</v>
      </c>
      <c r="E539" s="81" t="str">
        <f t="shared" si="10"/>
        <v/>
      </c>
      <c r="F539" s="81"/>
      <c r="K539" s="3"/>
      <c r="L539" s="2"/>
      <c r="M539" s="2"/>
    </row>
    <row r="540" spans="1:13" x14ac:dyDescent="0.3">
      <c r="A540" s="76">
        <f>A539</f>
        <v>44098</v>
      </c>
      <c r="B540" s="17">
        <f>SUMIF(InputData!$C$2:$C$105,"&lt;="&amp;Production!A540,InputData!$D$2:$D$105)-$I$3</f>
        <v>54796</v>
      </c>
      <c r="C540" s="17">
        <f>SUMIF(InputData!$B$2:$B$105,"&lt;="&amp;Production!A540,InputData!$D$2:$D$105)-Production!$I$3</f>
        <v>54796</v>
      </c>
      <c r="D540" s="82">
        <f>C540-B540</f>
        <v>0</v>
      </c>
      <c r="E540" s="81" t="str">
        <f t="shared" si="10"/>
        <v/>
      </c>
      <c r="F540" s="81"/>
      <c r="K540" s="3"/>
      <c r="L540" s="2"/>
      <c r="M540" s="2"/>
    </row>
    <row r="541" spans="1:13" x14ac:dyDescent="0.3">
      <c r="A541" s="77">
        <f>A540+1</f>
        <v>44099</v>
      </c>
      <c r="B541" s="18">
        <f>B540</f>
        <v>54796</v>
      </c>
      <c r="C541" s="18">
        <f>C540</f>
        <v>54796</v>
      </c>
      <c r="D541" s="83">
        <f>D540</f>
        <v>0</v>
      </c>
      <c r="E541" s="81" t="str">
        <f t="shared" si="10"/>
        <v/>
      </c>
      <c r="F541" s="81"/>
      <c r="K541" s="3"/>
      <c r="L541" s="2"/>
      <c r="M541" s="2"/>
    </row>
    <row r="542" spans="1:13" x14ac:dyDescent="0.3">
      <c r="A542" s="76">
        <f>A541</f>
        <v>44099</v>
      </c>
      <c r="B542" s="17">
        <f>SUMIF(InputData!$C$2:$C$105,"&lt;="&amp;Production!A542,InputData!$D$2:$D$105)-$I$3</f>
        <v>54796</v>
      </c>
      <c r="C542" s="17">
        <f>SUMIF(InputData!$B$2:$B$105,"&lt;="&amp;Production!A542,InputData!$D$2:$D$105)-Production!$I$3</f>
        <v>54796</v>
      </c>
      <c r="D542" s="82">
        <f>C542-B542</f>
        <v>0</v>
      </c>
      <c r="E542" s="81" t="str">
        <f t="shared" si="10"/>
        <v/>
      </c>
      <c r="F542" s="81"/>
      <c r="K542" s="3"/>
      <c r="L542" s="2"/>
      <c r="M542" s="2"/>
    </row>
    <row r="543" spans="1:13" x14ac:dyDescent="0.3">
      <c r="A543" s="77">
        <f>A542+1</f>
        <v>44100</v>
      </c>
      <c r="B543" s="18">
        <f>B542</f>
        <v>54796</v>
      </c>
      <c r="C543" s="18">
        <f>C542</f>
        <v>54796</v>
      </c>
      <c r="D543" s="83">
        <f>D542</f>
        <v>0</v>
      </c>
      <c r="E543" s="81" t="str">
        <f t="shared" si="10"/>
        <v/>
      </c>
      <c r="F543" s="81"/>
      <c r="K543" s="3"/>
      <c r="L543" s="2"/>
      <c r="M543" s="2"/>
    </row>
    <row r="544" spans="1:13" x14ac:dyDescent="0.3">
      <c r="A544" s="76">
        <f>A543</f>
        <v>44100</v>
      </c>
      <c r="B544" s="17">
        <f>SUMIF(InputData!$C$2:$C$105,"&lt;="&amp;Production!A544,InputData!$D$2:$D$105)-$I$3</f>
        <v>54796</v>
      </c>
      <c r="C544" s="17">
        <f>SUMIF(InputData!$B$2:$B$105,"&lt;="&amp;Production!A544,InputData!$D$2:$D$105)-Production!$I$3</f>
        <v>54796</v>
      </c>
      <c r="D544" s="82">
        <f>C544-B544</f>
        <v>0</v>
      </c>
      <c r="E544" s="81" t="str">
        <f t="shared" si="10"/>
        <v/>
      </c>
      <c r="F544" s="81"/>
      <c r="K544" s="3"/>
      <c r="L544" s="2"/>
      <c r="M544" s="2"/>
    </row>
    <row r="545" spans="1:13" x14ac:dyDescent="0.3">
      <c r="A545" s="77">
        <f>A544+1</f>
        <v>44101</v>
      </c>
      <c r="B545" s="18">
        <f>B544</f>
        <v>54796</v>
      </c>
      <c r="C545" s="18">
        <f>C544</f>
        <v>54796</v>
      </c>
      <c r="D545" s="83">
        <f>D544</f>
        <v>0</v>
      </c>
      <c r="E545" s="81" t="str">
        <f t="shared" si="10"/>
        <v/>
      </c>
      <c r="F545" s="81"/>
      <c r="K545" s="3"/>
      <c r="L545" s="2"/>
      <c r="M545" s="2"/>
    </row>
    <row r="546" spans="1:13" x14ac:dyDescent="0.3">
      <c r="A546" s="76">
        <f>A545</f>
        <v>44101</v>
      </c>
      <c r="B546" s="17">
        <f>SUMIF(InputData!$C$2:$C$105,"&lt;="&amp;Production!A546,InputData!$D$2:$D$105)-$I$3</f>
        <v>54796</v>
      </c>
      <c r="C546" s="17">
        <f>SUMIF(InputData!$B$2:$B$105,"&lt;="&amp;Production!A546,InputData!$D$2:$D$105)-Production!$I$3</f>
        <v>55621</v>
      </c>
      <c r="D546" s="82">
        <f>C546-B546</f>
        <v>825</v>
      </c>
      <c r="E546" s="81" t="str">
        <f t="shared" si="10"/>
        <v/>
      </c>
      <c r="F546" s="81"/>
      <c r="K546" s="3"/>
      <c r="L546" s="2"/>
      <c r="M546" s="2"/>
    </row>
    <row r="547" spans="1:13" x14ac:dyDescent="0.3">
      <c r="A547" s="77">
        <f>A546+1</f>
        <v>44102</v>
      </c>
      <c r="B547" s="18">
        <f>B546</f>
        <v>54796</v>
      </c>
      <c r="C547" s="18">
        <f>C546</f>
        <v>55621</v>
      </c>
      <c r="D547" s="83">
        <f>D546</f>
        <v>825</v>
      </c>
      <c r="E547" s="81" t="str">
        <f t="shared" si="10"/>
        <v/>
      </c>
      <c r="F547" s="81"/>
      <c r="K547" s="3"/>
      <c r="L547" s="2"/>
      <c r="M547" s="2"/>
    </row>
    <row r="548" spans="1:13" x14ac:dyDescent="0.3">
      <c r="A548" s="76">
        <f>A547</f>
        <v>44102</v>
      </c>
      <c r="B548" s="17">
        <f>SUMIF(InputData!$C$2:$C$105,"&lt;="&amp;Production!A548,InputData!$D$2:$D$105)-$I$3</f>
        <v>54796</v>
      </c>
      <c r="C548" s="17">
        <f>SUMIF(InputData!$B$2:$B$105,"&lt;="&amp;Production!A548,InputData!$D$2:$D$105)-Production!$I$3</f>
        <v>56181</v>
      </c>
      <c r="D548" s="82">
        <f>C548-B548</f>
        <v>1385</v>
      </c>
      <c r="E548" s="81" t="str">
        <f t="shared" si="10"/>
        <v/>
      </c>
      <c r="F548" s="81"/>
      <c r="K548" s="3"/>
      <c r="L548" s="2"/>
      <c r="M548" s="2"/>
    </row>
    <row r="549" spans="1:13" x14ac:dyDescent="0.3">
      <c r="A549" s="77">
        <f>A548+1</f>
        <v>44103</v>
      </c>
      <c r="B549" s="18">
        <f>B548</f>
        <v>54796</v>
      </c>
      <c r="C549" s="18">
        <f>C548</f>
        <v>56181</v>
      </c>
      <c r="D549" s="83">
        <f>D548</f>
        <v>1385</v>
      </c>
      <c r="E549" s="81" t="str">
        <f t="shared" si="10"/>
        <v/>
      </c>
      <c r="F549" s="81"/>
      <c r="K549" s="3"/>
      <c r="L549" s="2"/>
      <c r="M549" s="2"/>
    </row>
    <row r="550" spans="1:13" x14ac:dyDescent="0.3">
      <c r="A550" s="76">
        <f>A549</f>
        <v>44103</v>
      </c>
      <c r="B550" s="17">
        <f>SUMIF(InputData!$C$2:$C$105,"&lt;="&amp;Production!A550,InputData!$D$2:$D$105)-$I$3</f>
        <v>54796</v>
      </c>
      <c r="C550" s="17">
        <f>SUMIF(InputData!$B$2:$B$105,"&lt;="&amp;Production!A550,InputData!$D$2:$D$105)-Production!$I$3</f>
        <v>56181</v>
      </c>
      <c r="D550" s="82">
        <f>C550-B550</f>
        <v>1385</v>
      </c>
      <c r="E550" s="81" t="str">
        <f t="shared" si="10"/>
        <v/>
      </c>
      <c r="F550" s="81"/>
      <c r="K550" s="3"/>
      <c r="L550" s="2"/>
      <c r="M550" s="2"/>
    </row>
    <row r="551" spans="1:13" x14ac:dyDescent="0.3">
      <c r="A551" s="77">
        <f>A550+1</f>
        <v>44104</v>
      </c>
      <c r="B551" s="18">
        <f>B550</f>
        <v>54796</v>
      </c>
      <c r="C551" s="18">
        <f>C550</f>
        <v>56181</v>
      </c>
      <c r="D551" s="83">
        <f>D550</f>
        <v>1385</v>
      </c>
      <c r="E551" s="81" t="str">
        <f t="shared" si="10"/>
        <v/>
      </c>
      <c r="F551" s="81"/>
      <c r="K551" s="3"/>
      <c r="L551" s="2"/>
      <c r="M551" s="2"/>
    </row>
    <row r="552" spans="1:13" x14ac:dyDescent="0.3">
      <c r="A552" s="76">
        <f>A551</f>
        <v>44104</v>
      </c>
      <c r="B552" s="17">
        <f>SUMIF(InputData!$C$2:$C$105,"&lt;="&amp;Production!A552,InputData!$D$2:$D$105)-$I$3</f>
        <v>56181</v>
      </c>
      <c r="C552" s="17">
        <f>SUMIF(InputData!$B$2:$B$105,"&lt;="&amp;Production!A552,InputData!$D$2:$D$105)-Production!$I$3</f>
        <v>56181</v>
      </c>
      <c r="D552" s="82">
        <f>C552-B552</f>
        <v>0</v>
      </c>
      <c r="E552" s="81">
        <f t="shared" si="10"/>
        <v>1385</v>
      </c>
      <c r="F552" s="81"/>
      <c r="K552" s="3"/>
      <c r="L552" s="2"/>
      <c r="M552" s="2"/>
    </row>
    <row r="553" spans="1:13" x14ac:dyDescent="0.3">
      <c r="A553" s="77">
        <f>A552+1</f>
        <v>44105</v>
      </c>
      <c r="B553" s="18">
        <f>B552</f>
        <v>56181</v>
      </c>
      <c r="C553" s="18">
        <f>C552</f>
        <v>56181</v>
      </c>
      <c r="D553" s="83">
        <f>D552</f>
        <v>0</v>
      </c>
      <c r="E553" s="81" t="str">
        <f t="shared" si="10"/>
        <v/>
      </c>
      <c r="F553" s="81"/>
      <c r="K553" s="3"/>
      <c r="L553" s="2"/>
      <c r="M553" s="2"/>
    </row>
    <row r="554" spans="1:13" x14ac:dyDescent="0.3">
      <c r="A554" s="76">
        <f>A553</f>
        <v>44105</v>
      </c>
      <c r="B554" s="17">
        <f>SUMIF(InputData!$C$2:$C$105,"&lt;="&amp;Production!A554,InputData!$D$2:$D$105)-$I$3</f>
        <v>56181</v>
      </c>
      <c r="C554" s="17">
        <f>SUMIF(InputData!$B$2:$B$105,"&lt;="&amp;Production!A554,InputData!$D$2:$D$105)-Production!$I$3</f>
        <v>56181</v>
      </c>
      <c r="D554" s="82">
        <f>C554-B554</f>
        <v>0</v>
      </c>
      <c r="E554" s="81" t="str">
        <f t="shared" si="10"/>
        <v/>
      </c>
      <c r="F554" s="81"/>
      <c r="K554" s="3"/>
      <c r="L554" s="2"/>
      <c r="M554" s="2"/>
    </row>
    <row r="555" spans="1:13" x14ac:dyDescent="0.3">
      <c r="A555" s="77">
        <f>A554+1</f>
        <v>44106</v>
      </c>
      <c r="B555" s="18">
        <f>B554</f>
        <v>56181</v>
      </c>
      <c r="C555" s="18">
        <f>C554</f>
        <v>56181</v>
      </c>
      <c r="D555" s="83">
        <f>D554</f>
        <v>0</v>
      </c>
      <c r="E555" s="81" t="str">
        <f t="shared" si="10"/>
        <v/>
      </c>
      <c r="F555" s="81"/>
      <c r="K555" s="3"/>
      <c r="L555" s="2"/>
      <c r="M555" s="2"/>
    </row>
    <row r="556" spans="1:13" x14ac:dyDescent="0.3">
      <c r="A556" s="76">
        <f>A555</f>
        <v>44106</v>
      </c>
      <c r="B556" s="17">
        <f>SUMIF(InputData!$C$2:$C$105,"&lt;="&amp;Production!A556,InputData!$D$2:$D$105)-$I$3</f>
        <v>56181</v>
      </c>
      <c r="C556" s="17">
        <f>SUMIF(InputData!$B$2:$B$105,"&lt;="&amp;Production!A556,InputData!$D$2:$D$105)-Production!$I$3</f>
        <v>56181</v>
      </c>
      <c r="D556" s="82">
        <f>C556-B556</f>
        <v>0</v>
      </c>
      <c r="E556" s="81" t="str">
        <f t="shared" si="10"/>
        <v/>
      </c>
      <c r="F556" s="81"/>
      <c r="K556" s="3"/>
      <c r="L556" s="2"/>
      <c r="M556" s="2"/>
    </row>
    <row r="557" spans="1:13" x14ac:dyDescent="0.3">
      <c r="A557" s="77">
        <f>A556+1</f>
        <v>44107</v>
      </c>
      <c r="B557" s="18">
        <f>B556</f>
        <v>56181</v>
      </c>
      <c r="C557" s="18">
        <f>C556</f>
        <v>56181</v>
      </c>
      <c r="D557" s="83">
        <f>D556</f>
        <v>0</v>
      </c>
      <c r="E557" s="81" t="str">
        <f t="shared" si="10"/>
        <v/>
      </c>
      <c r="F557" s="81"/>
      <c r="K557" s="3"/>
      <c r="L557" s="2"/>
      <c r="M557" s="2"/>
    </row>
    <row r="558" spans="1:13" x14ac:dyDescent="0.3">
      <c r="A558" s="76">
        <f>A557</f>
        <v>44107</v>
      </c>
      <c r="B558" s="17">
        <f>SUMIF(InputData!$C$2:$C$105,"&lt;="&amp;Production!A558,InputData!$D$2:$D$105)-$I$3</f>
        <v>56181</v>
      </c>
      <c r="C558" s="17">
        <f>SUMIF(InputData!$B$2:$B$105,"&lt;="&amp;Production!A558,InputData!$D$2:$D$105)-Production!$I$3</f>
        <v>56181</v>
      </c>
      <c r="D558" s="82">
        <f>C558-B558</f>
        <v>0</v>
      </c>
      <c r="E558" s="81" t="str">
        <f t="shared" si="10"/>
        <v/>
      </c>
      <c r="F558" s="81"/>
      <c r="K558" s="3"/>
      <c r="L558" s="2"/>
      <c r="M558" s="2"/>
    </row>
    <row r="559" spans="1:13" x14ac:dyDescent="0.3">
      <c r="A559" s="77">
        <f>A558+1</f>
        <v>44108</v>
      </c>
      <c r="B559" s="18">
        <f>B558</f>
        <v>56181</v>
      </c>
      <c r="C559" s="18">
        <f>C558</f>
        <v>56181</v>
      </c>
      <c r="D559" s="83">
        <f>D558</f>
        <v>0</v>
      </c>
      <c r="E559" s="81" t="str">
        <f t="shared" si="10"/>
        <v/>
      </c>
      <c r="F559" s="81"/>
      <c r="K559" s="3"/>
      <c r="L559" s="2"/>
      <c r="M559" s="2"/>
    </row>
    <row r="560" spans="1:13" x14ac:dyDescent="0.3">
      <c r="A560" s="76">
        <f>A559</f>
        <v>44108</v>
      </c>
      <c r="B560" s="17">
        <f>SUMIF(InputData!$C$2:$C$105,"&lt;="&amp;Production!A560,InputData!$D$2:$D$105)-$I$3</f>
        <v>56181</v>
      </c>
      <c r="C560" s="17">
        <f>SUMIF(InputData!$B$2:$B$105,"&lt;="&amp;Production!A560,InputData!$D$2:$D$105)-Production!$I$3</f>
        <v>57853</v>
      </c>
      <c r="D560" s="82">
        <f>C560-B560</f>
        <v>1672</v>
      </c>
      <c r="E560" s="81" t="str">
        <f t="shared" si="10"/>
        <v/>
      </c>
      <c r="F560" s="81"/>
      <c r="K560" s="3"/>
      <c r="L560" s="2"/>
      <c r="M560" s="2"/>
    </row>
    <row r="561" spans="1:13" x14ac:dyDescent="0.3">
      <c r="A561" s="77">
        <f>A560+1</f>
        <v>44109</v>
      </c>
      <c r="B561" s="18">
        <f>B560</f>
        <v>56181</v>
      </c>
      <c r="C561" s="18">
        <f>C560</f>
        <v>57853</v>
      </c>
      <c r="D561" s="83">
        <f>D560</f>
        <v>1672</v>
      </c>
      <c r="E561" s="81" t="str">
        <f t="shared" si="10"/>
        <v/>
      </c>
      <c r="F561" s="81"/>
      <c r="K561" s="3"/>
      <c r="L561" s="2"/>
      <c r="M561" s="2"/>
    </row>
    <row r="562" spans="1:13" x14ac:dyDescent="0.3">
      <c r="A562" s="76">
        <f>A561</f>
        <v>44109</v>
      </c>
      <c r="B562" s="17">
        <f>SUMIF(InputData!$C$2:$C$105,"&lt;="&amp;Production!A562,InputData!$D$2:$D$105)-$I$3</f>
        <v>56181</v>
      </c>
      <c r="C562" s="17">
        <f>SUMIF(InputData!$B$2:$B$105,"&lt;="&amp;Production!A562,InputData!$D$2:$D$105)-Production!$I$3</f>
        <v>57853</v>
      </c>
      <c r="D562" s="82">
        <f>C562-B562</f>
        <v>1672</v>
      </c>
      <c r="E562" s="81" t="str">
        <f t="shared" si="10"/>
        <v/>
      </c>
      <c r="F562" s="81"/>
      <c r="K562" s="3"/>
      <c r="L562" s="2"/>
      <c r="M562" s="2"/>
    </row>
    <row r="563" spans="1:13" x14ac:dyDescent="0.3">
      <c r="A563" s="77">
        <f>A562+1</f>
        <v>44110</v>
      </c>
      <c r="B563" s="18">
        <f>B562</f>
        <v>56181</v>
      </c>
      <c r="C563" s="18">
        <f>C562</f>
        <v>57853</v>
      </c>
      <c r="D563" s="83">
        <f>D562</f>
        <v>1672</v>
      </c>
      <c r="E563" s="81" t="str">
        <f t="shared" si="10"/>
        <v/>
      </c>
      <c r="F563" s="81"/>
      <c r="K563" s="3"/>
      <c r="L563" s="2"/>
      <c r="M563" s="2"/>
    </row>
    <row r="564" spans="1:13" x14ac:dyDescent="0.3">
      <c r="A564" s="76">
        <f>A563</f>
        <v>44110</v>
      </c>
      <c r="B564" s="17">
        <f>SUMIF(InputData!$C$2:$C$105,"&lt;="&amp;Production!A564,InputData!$D$2:$D$105)-$I$3</f>
        <v>56181</v>
      </c>
      <c r="C564" s="17">
        <f>SUMIF(InputData!$B$2:$B$105,"&lt;="&amp;Production!A564,InputData!$D$2:$D$105)-Production!$I$3</f>
        <v>57853</v>
      </c>
      <c r="D564" s="82">
        <f>C564-B564</f>
        <v>1672</v>
      </c>
      <c r="E564" s="81" t="str">
        <f t="shared" si="10"/>
        <v/>
      </c>
      <c r="F564" s="81"/>
      <c r="K564" s="3"/>
      <c r="L564" s="2"/>
      <c r="M564" s="2"/>
    </row>
    <row r="565" spans="1:13" x14ac:dyDescent="0.3">
      <c r="A565" s="77">
        <f>A564+1</f>
        <v>44111</v>
      </c>
      <c r="B565" s="18">
        <f>B564</f>
        <v>56181</v>
      </c>
      <c r="C565" s="18">
        <f>C564</f>
        <v>57853</v>
      </c>
      <c r="D565" s="83">
        <f>D564</f>
        <v>1672</v>
      </c>
      <c r="E565" s="81" t="str">
        <f t="shared" si="10"/>
        <v/>
      </c>
      <c r="F565" s="81"/>
      <c r="K565" s="3"/>
      <c r="L565" s="2"/>
      <c r="M565" s="2"/>
    </row>
    <row r="566" spans="1:13" x14ac:dyDescent="0.3">
      <c r="A566" s="76">
        <f>A565</f>
        <v>44111</v>
      </c>
      <c r="B566" s="17">
        <f>SUMIF(InputData!$C$2:$C$105,"&lt;="&amp;Production!A566,InputData!$D$2:$D$105)-$I$3</f>
        <v>57853</v>
      </c>
      <c r="C566" s="17">
        <f>SUMIF(InputData!$B$2:$B$105,"&lt;="&amp;Production!A566,InputData!$D$2:$D$105)-Production!$I$3</f>
        <v>57853</v>
      </c>
      <c r="D566" s="82">
        <f>C566-B566</f>
        <v>0</v>
      </c>
      <c r="E566" s="81">
        <f t="shared" si="10"/>
        <v>1672</v>
      </c>
      <c r="F566" s="81"/>
      <c r="K566" s="3"/>
      <c r="L566" s="2"/>
      <c r="M566" s="2"/>
    </row>
    <row r="567" spans="1:13" x14ac:dyDescent="0.3">
      <c r="A567" s="77">
        <f>A566+1</f>
        <v>44112</v>
      </c>
      <c r="B567" s="18">
        <f>B566</f>
        <v>57853</v>
      </c>
      <c r="C567" s="18">
        <f>C566</f>
        <v>57853</v>
      </c>
      <c r="D567" s="83">
        <f>D566</f>
        <v>0</v>
      </c>
      <c r="E567" s="81" t="str">
        <f t="shared" si="10"/>
        <v/>
      </c>
      <c r="F567" s="81"/>
      <c r="K567" s="3"/>
      <c r="L567" s="2"/>
      <c r="M567" s="2"/>
    </row>
    <row r="568" spans="1:13" x14ac:dyDescent="0.3">
      <c r="A568" s="76">
        <f>A567</f>
        <v>44112</v>
      </c>
      <c r="B568" s="17">
        <f>SUMIF(InputData!$C$2:$C$105,"&lt;="&amp;Production!A568,InputData!$D$2:$D$105)-$I$3</f>
        <v>57853</v>
      </c>
      <c r="C568" s="17">
        <f>SUMIF(InputData!$B$2:$B$105,"&lt;="&amp;Production!A568,InputData!$D$2:$D$105)-Production!$I$3</f>
        <v>57853</v>
      </c>
      <c r="D568" s="82">
        <f>C568-B568</f>
        <v>0</v>
      </c>
      <c r="E568" s="81" t="str">
        <f t="shared" si="10"/>
        <v/>
      </c>
      <c r="F568" s="81"/>
      <c r="K568" s="3"/>
      <c r="L568" s="2"/>
      <c r="M568" s="2"/>
    </row>
    <row r="569" spans="1:13" x14ac:dyDescent="0.3">
      <c r="A569" s="77">
        <f>A568+1</f>
        <v>44113</v>
      </c>
      <c r="B569" s="18">
        <f>B568</f>
        <v>57853</v>
      </c>
      <c r="C569" s="18">
        <f>C568</f>
        <v>57853</v>
      </c>
      <c r="D569" s="83">
        <f>D568</f>
        <v>0</v>
      </c>
      <c r="E569" s="81" t="str">
        <f t="shared" si="10"/>
        <v/>
      </c>
      <c r="F569" s="81"/>
      <c r="K569" s="3"/>
      <c r="L569" s="2"/>
      <c r="M569" s="2"/>
    </row>
    <row r="570" spans="1:13" x14ac:dyDescent="0.3">
      <c r="A570" s="76">
        <f>A569</f>
        <v>44113</v>
      </c>
      <c r="B570" s="17">
        <f>SUMIF(InputData!$C$2:$C$105,"&lt;="&amp;Production!A570,InputData!$D$2:$D$105)-$I$3</f>
        <v>57853</v>
      </c>
      <c r="C570" s="17">
        <f>SUMIF(InputData!$B$2:$B$105,"&lt;="&amp;Production!A570,InputData!$D$2:$D$105)-Production!$I$3</f>
        <v>57853</v>
      </c>
      <c r="D570" s="82">
        <f>C570-B570</f>
        <v>0</v>
      </c>
      <c r="E570" s="81" t="str">
        <f t="shared" si="10"/>
        <v/>
      </c>
      <c r="F570" s="81"/>
      <c r="K570" s="3"/>
      <c r="L570" s="2"/>
      <c r="M570" s="2"/>
    </row>
    <row r="571" spans="1:13" x14ac:dyDescent="0.3">
      <c r="A571" s="77">
        <f>A570+1</f>
        <v>44114</v>
      </c>
      <c r="B571" s="18">
        <f>B570</f>
        <v>57853</v>
      </c>
      <c r="C571" s="18">
        <f>C570</f>
        <v>57853</v>
      </c>
      <c r="D571" s="83">
        <f>D570</f>
        <v>0</v>
      </c>
      <c r="E571" s="81" t="str">
        <f t="shared" si="10"/>
        <v/>
      </c>
      <c r="F571" s="81"/>
      <c r="K571" s="3"/>
      <c r="L571" s="2"/>
      <c r="M571" s="2"/>
    </row>
    <row r="572" spans="1:13" x14ac:dyDescent="0.3">
      <c r="A572" s="76">
        <f>A571</f>
        <v>44114</v>
      </c>
      <c r="B572" s="17">
        <f>SUMIF(InputData!$C$2:$C$105,"&lt;="&amp;Production!A572,InputData!$D$2:$D$105)-$I$3</f>
        <v>57853</v>
      </c>
      <c r="C572" s="17">
        <f>SUMIF(InputData!$B$2:$B$105,"&lt;="&amp;Production!A572,InputData!$D$2:$D$105)-Production!$I$3</f>
        <v>57853</v>
      </c>
      <c r="D572" s="82">
        <f>C572-B572</f>
        <v>0</v>
      </c>
      <c r="E572" s="81" t="str">
        <f t="shared" si="10"/>
        <v/>
      </c>
      <c r="F572" s="81"/>
      <c r="K572" s="3"/>
      <c r="L572" s="2"/>
      <c r="M572" s="2"/>
    </row>
    <row r="573" spans="1:13" x14ac:dyDescent="0.3">
      <c r="A573" s="77">
        <f>A572+1</f>
        <v>44115</v>
      </c>
      <c r="B573" s="18">
        <f>B572</f>
        <v>57853</v>
      </c>
      <c r="C573" s="18">
        <f>C572</f>
        <v>57853</v>
      </c>
      <c r="D573" s="83">
        <f>D572</f>
        <v>0</v>
      </c>
      <c r="E573" s="81" t="str">
        <f t="shared" si="10"/>
        <v/>
      </c>
      <c r="F573" s="81"/>
      <c r="K573" s="3"/>
      <c r="L573" s="2"/>
      <c r="M573" s="2"/>
    </row>
    <row r="574" spans="1:13" x14ac:dyDescent="0.3">
      <c r="A574" s="76">
        <f>A573</f>
        <v>44115</v>
      </c>
      <c r="B574" s="17">
        <f>SUMIF(InputData!$C$2:$C$105,"&lt;="&amp;Production!A574,InputData!$D$2:$D$105)-$I$3</f>
        <v>57853</v>
      </c>
      <c r="C574" s="17">
        <f>SUMIF(InputData!$B$2:$B$105,"&lt;="&amp;Production!A574,InputData!$D$2:$D$105)-Production!$I$3</f>
        <v>58743</v>
      </c>
      <c r="D574" s="82">
        <f>C574-B574</f>
        <v>890</v>
      </c>
      <c r="E574" s="81" t="str">
        <f t="shared" si="10"/>
        <v/>
      </c>
      <c r="F574" s="81"/>
      <c r="K574" s="3"/>
      <c r="L574" s="2"/>
      <c r="M574" s="2"/>
    </row>
    <row r="575" spans="1:13" x14ac:dyDescent="0.3">
      <c r="A575" s="77">
        <f>A574+1</f>
        <v>44116</v>
      </c>
      <c r="B575" s="18">
        <f>B574</f>
        <v>57853</v>
      </c>
      <c r="C575" s="18">
        <f>C574</f>
        <v>58743</v>
      </c>
      <c r="D575" s="83">
        <f>D574</f>
        <v>890</v>
      </c>
      <c r="E575" s="81" t="str">
        <f t="shared" si="10"/>
        <v/>
      </c>
      <c r="F575" s="81"/>
      <c r="K575" s="3"/>
      <c r="L575" s="2"/>
      <c r="M575" s="2"/>
    </row>
    <row r="576" spans="1:13" x14ac:dyDescent="0.3">
      <c r="A576" s="76">
        <f>A575</f>
        <v>44116</v>
      </c>
      <c r="B576" s="17">
        <f>SUMIF(InputData!$C$2:$C$105,"&lt;="&amp;Production!A576,InputData!$D$2:$D$105)-$I$3</f>
        <v>57853</v>
      </c>
      <c r="C576" s="17">
        <f>SUMIF(InputData!$B$2:$B$105,"&lt;="&amp;Production!A576,InputData!$D$2:$D$105)-Production!$I$3</f>
        <v>58743</v>
      </c>
      <c r="D576" s="82">
        <f>C576-B576</f>
        <v>890</v>
      </c>
      <c r="E576" s="81" t="str">
        <f t="shared" si="10"/>
        <v/>
      </c>
      <c r="F576" s="81"/>
      <c r="K576" s="3"/>
      <c r="L576" s="2"/>
      <c r="M576" s="2"/>
    </row>
    <row r="577" spans="1:13" x14ac:dyDescent="0.3">
      <c r="A577" s="77">
        <f>A576+1</f>
        <v>44117</v>
      </c>
      <c r="B577" s="18">
        <f>B576</f>
        <v>57853</v>
      </c>
      <c r="C577" s="18">
        <f>C576</f>
        <v>58743</v>
      </c>
      <c r="D577" s="83">
        <f>D576</f>
        <v>890</v>
      </c>
      <c r="E577" s="81" t="str">
        <f t="shared" si="10"/>
        <v/>
      </c>
      <c r="F577" s="81"/>
      <c r="K577" s="3"/>
      <c r="L577" s="2"/>
      <c r="M577" s="2"/>
    </row>
    <row r="578" spans="1:13" x14ac:dyDescent="0.3">
      <c r="A578" s="76">
        <f>A577</f>
        <v>44117</v>
      </c>
      <c r="B578" s="17">
        <f>SUMIF(InputData!$C$2:$C$105,"&lt;="&amp;Production!A578,InputData!$D$2:$D$105)-$I$3</f>
        <v>57853</v>
      </c>
      <c r="C578" s="17">
        <f>SUMIF(InputData!$B$2:$B$105,"&lt;="&amp;Production!A578,InputData!$D$2:$D$105)-Production!$I$3</f>
        <v>58985</v>
      </c>
      <c r="D578" s="82">
        <f>C578-B578</f>
        <v>1132</v>
      </c>
      <c r="E578" s="81" t="str">
        <f t="shared" si="10"/>
        <v/>
      </c>
      <c r="F578" s="81"/>
      <c r="K578" s="3"/>
      <c r="L578" s="2"/>
      <c r="M578" s="2"/>
    </row>
    <row r="579" spans="1:13" x14ac:dyDescent="0.3">
      <c r="A579" s="77">
        <f>A578+1</f>
        <v>44118</v>
      </c>
      <c r="B579" s="18">
        <f>B578</f>
        <v>57853</v>
      </c>
      <c r="C579" s="18">
        <f>C578</f>
        <v>58985</v>
      </c>
      <c r="D579" s="83">
        <f>D578</f>
        <v>1132</v>
      </c>
      <c r="E579" s="81" t="str">
        <f t="shared" si="10"/>
        <v/>
      </c>
      <c r="F579" s="81"/>
      <c r="K579" s="3"/>
      <c r="L579" s="2"/>
      <c r="M579" s="2"/>
    </row>
    <row r="580" spans="1:13" x14ac:dyDescent="0.3">
      <c r="A580" s="76">
        <f>A579</f>
        <v>44118</v>
      </c>
      <c r="B580" s="17">
        <f>SUMIF(InputData!$C$2:$C$105,"&lt;="&amp;Production!A580,InputData!$D$2:$D$105)-$I$3</f>
        <v>58985</v>
      </c>
      <c r="C580" s="17">
        <f>SUMIF(InputData!$B$2:$B$105,"&lt;="&amp;Production!A580,InputData!$D$2:$D$105)-Production!$I$3</f>
        <v>58985</v>
      </c>
      <c r="D580" s="82">
        <f>C580-B580</f>
        <v>0</v>
      </c>
      <c r="E580" s="81">
        <f t="shared" ref="E580:E643" si="11">IF(B580-B579=0,"",B580-B579)</f>
        <v>1132</v>
      </c>
      <c r="F580" s="81"/>
      <c r="K580" s="3"/>
      <c r="L580" s="2"/>
      <c r="M580" s="2"/>
    </row>
    <row r="581" spans="1:13" x14ac:dyDescent="0.3">
      <c r="A581" s="77">
        <f>A580+1</f>
        <v>44119</v>
      </c>
      <c r="B581" s="18">
        <f>B580</f>
        <v>58985</v>
      </c>
      <c r="C581" s="18">
        <f>C580</f>
        <v>58985</v>
      </c>
      <c r="D581" s="83">
        <f>D580</f>
        <v>0</v>
      </c>
      <c r="E581" s="81" t="str">
        <f t="shared" si="11"/>
        <v/>
      </c>
      <c r="F581" s="81"/>
      <c r="K581" s="3"/>
      <c r="L581" s="2"/>
      <c r="M581" s="2"/>
    </row>
    <row r="582" spans="1:13" x14ac:dyDescent="0.3">
      <c r="A582" s="76">
        <f>A581</f>
        <v>44119</v>
      </c>
      <c r="B582" s="17">
        <f>SUMIF(InputData!$C$2:$C$105,"&lt;="&amp;Production!A582,InputData!$D$2:$D$105)-$I$3</f>
        <v>58985</v>
      </c>
      <c r="C582" s="17">
        <f>SUMIF(InputData!$B$2:$B$105,"&lt;="&amp;Production!A582,InputData!$D$2:$D$105)-Production!$I$3</f>
        <v>58985</v>
      </c>
      <c r="D582" s="82">
        <f>C582-B582</f>
        <v>0</v>
      </c>
      <c r="E582" s="81" t="str">
        <f t="shared" si="11"/>
        <v/>
      </c>
      <c r="F582" s="81"/>
      <c r="K582" s="3"/>
      <c r="L582" s="2"/>
      <c r="M582" s="2"/>
    </row>
    <row r="583" spans="1:13" x14ac:dyDescent="0.3">
      <c r="A583" s="77">
        <f>A582+1</f>
        <v>44120</v>
      </c>
      <c r="B583" s="18">
        <f>B582</f>
        <v>58985</v>
      </c>
      <c r="C583" s="18">
        <f>C582</f>
        <v>58985</v>
      </c>
      <c r="D583" s="83">
        <f>D582</f>
        <v>0</v>
      </c>
      <c r="E583" s="81" t="str">
        <f t="shared" si="11"/>
        <v/>
      </c>
      <c r="F583" s="81"/>
      <c r="K583" s="3"/>
      <c r="L583" s="2"/>
      <c r="M583" s="2"/>
    </row>
    <row r="584" spans="1:13" x14ac:dyDescent="0.3">
      <c r="A584" s="76">
        <f>A583</f>
        <v>44120</v>
      </c>
      <c r="B584" s="17">
        <f>SUMIF(InputData!$C$2:$C$105,"&lt;="&amp;Production!A584,InputData!$D$2:$D$105)-$I$3</f>
        <v>58985</v>
      </c>
      <c r="C584" s="17">
        <f>SUMIF(InputData!$B$2:$B$105,"&lt;="&amp;Production!A584,InputData!$D$2:$D$105)-Production!$I$3</f>
        <v>58985</v>
      </c>
      <c r="D584" s="82">
        <f>C584-B584</f>
        <v>0</v>
      </c>
      <c r="E584" s="81" t="str">
        <f t="shared" si="11"/>
        <v/>
      </c>
      <c r="F584" s="81"/>
      <c r="K584" s="3"/>
      <c r="L584" s="2"/>
      <c r="M584" s="2"/>
    </row>
    <row r="585" spans="1:13" x14ac:dyDescent="0.3">
      <c r="A585" s="77">
        <f>A584+1</f>
        <v>44121</v>
      </c>
      <c r="B585" s="18">
        <f>B584</f>
        <v>58985</v>
      </c>
      <c r="C585" s="18">
        <f>C584</f>
        <v>58985</v>
      </c>
      <c r="D585" s="83">
        <f>D584</f>
        <v>0</v>
      </c>
      <c r="E585" s="81" t="str">
        <f t="shared" si="11"/>
        <v/>
      </c>
      <c r="F585" s="81"/>
      <c r="K585" s="3"/>
      <c r="L585" s="2"/>
      <c r="M585" s="2"/>
    </row>
    <row r="586" spans="1:13" x14ac:dyDescent="0.3">
      <c r="A586" s="76">
        <f>A585</f>
        <v>44121</v>
      </c>
      <c r="B586" s="17">
        <f>SUMIF(InputData!$C$2:$C$105,"&lt;="&amp;Production!A586,InputData!$D$2:$D$105)-$I$3</f>
        <v>58985</v>
      </c>
      <c r="C586" s="17">
        <f>SUMIF(InputData!$B$2:$B$105,"&lt;="&amp;Production!A586,InputData!$D$2:$D$105)-Production!$I$3</f>
        <v>58985</v>
      </c>
      <c r="D586" s="82">
        <f>C586-B586</f>
        <v>0</v>
      </c>
      <c r="E586" s="81" t="str">
        <f t="shared" si="11"/>
        <v/>
      </c>
      <c r="F586" s="81"/>
      <c r="K586" s="3"/>
      <c r="L586" s="2"/>
      <c r="M586" s="2"/>
    </row>
    <row r="587" spans="1:13" x14ac:dyDescent="0.3">
      <c r="A587" s="77">
        <f>A586+1</f>
        <v>44122</v>
      </c>
      <c r="B587" s="18">
        <f>B586</f>
        <v>58985</v>
      </c>
      <c r="C587" s="18">
        <f>C586</f>
        <v>58985</v>
      </c>
      <c r="D587" s="83">
        <f>D586</f>
        <v>0</v>
      </c>
      <c r="E587" s="81" t="str">
        <f t="shared" si="11"/>
        <v/>
      </c>
      <c r="F587" s="81"/>
      <c r="K587" s="3"/>
      <c r="L587" s="2"/>
      <c r="M587" s="2"/>
    </row>
    <row r="588" spans="1:13" x14ac:dyDescent="0.3">
      <c r="A588" s="76">
        <f>A587</f>
        <v>44122</v>
      </c>
      <c r="B588" s="17">
        <f>SUMIF(InputData!$C$2:$C$105,"&lt;="&amp;Production!A588,InputData!$D$2:$D$105)-$I$3</f>
        <v>58985</v>
      </c>
      <c r="C588" s="17">
        <f>SUMIF(InputData!$B$2:$B$105,"&lt;="&amp;Production!A588,InputData!$D$2:$D$105)-Production!$I$3</f>
        <v>59815</v>
      </c>
      <c r="D588" s="82">
        <f>C588-B588</f>
        <v>830</v>
      </c>
      <c r="E588" s="81" t="str">
        <f t="shared" si="11"/>
        <v/>
      </c>
      <c r="F588" s="81"/>
      <c r="K588" s="3"/>
      <c r="L588" s="2"/>
      <c r="M588" s="2"/>
    </row>
    <row r="589" spans="1:13" x14ac:dyDescent="0.3">
      <c r="A589" s="77">
        <f>A588+1</f>
        <v>44123</v>
      </c>
      <c r="B589" s="18">
        <f>B588</f>
        <v>58985</v>
      </c>
      <c r="C589" s="18">
        <f>C588</f>
        <v>59815</v>
      </c>
      <c r="D589" s="83">
        <f>D588</f>
        <v>830</v>
      </c>
      <c r="E589" s="81" t="str">
        <f t="shared" si="11"/>
        <v/>
      </c>
      <c r="F589" s="81"/>
      <c r="K589" s="3"/>
      <c r="L589" s="2"/>
      <c r="M589" s="2"/>
    </row>
    <row r="590" spans="1:13" x14ac:dyDescent="0.3">
      <c r="A590" s="76">
        <f>A589</f>
        <v>44123</v>
      </c>
      <c r="B590" s="17">
        <f>SUMIF(InputData!$C$2:$C$105,"&lt;="&amp;Production!A590,InputData!$D$2:$D$105)-$I$3</f>
        <v>58985</v>
      </c>
      <c r="C590" s="17">
        <f>SUMIF(InputData!$B$2:$B$105,"&lt;="&amp;Production!A590,InputData!$D$2:$D$105)-Production!$I$3</f>
        <v>60369</v>
      </c>
      <c r="D590" s="82">
        <f>C590-B590</f>
        <v>1384</v>
      </c>
      <c r="E590" s="81" t="str">
        <f t="shared" si="11"/>
        <v/>
      </c>
      <c r="F590" s="81"/>
      <c r="K590" s="3"/>
      <c r="L590" s="2"/>
      <c r="M590" s="2"/>
    </row>
    <row r="591" spans="1:13" x14ac:dyDescent="0.3">
      <c r="A591" s="77">
        <f>A590+1</f>
        <v>44124</v>
      </c>
      <c r="B591" s="18">
        <f>B590</f>
        <v>58985</v>
      </c>
      <c r="C591" s="18">
        <f>C590</f>
        <v>60369</v>
      </c>
      <c r="D591" s="83">
        <f>D590</f>
        <v>1384</v>
      </c>
      <c r="E591" s="81" t="str">
        <f t="shared" si="11"/>
        <v/>
      </c>
      <c r="F591" s="81"/>
      <c r="K591" s="3"/>
      <c r="L591" s="2"/>
      <c r="M591" s="2"/>
    </row>
    <row r="592" spans="1:13" x14ac:dyDescent="0.3">
      <c r="A592" s="76">
        <f>A591</f>
        <v>44124</v>
      </c>
      <c r="B592" s="17">
        <f>SUMIF(InputData!$C$2:$C$105,"&lt;="&amp;Production!A592,InputData!$D$2:$D$105)-$I$3</f>
        <v>58985</v>
      </c>
      <c r="C592" s="17">
        <f>SUMIF(InputData!$B$2:$B$105,"&lt;="&amp;Production!A592,InputData!$D$2:$D$105)-Production!$I$3</f>
        <v>60369</v>
      </c>
      <c r="D592" s="82">
        <f>C592-B592</f>
        <v>1384</v>
      </c>
      <c r="E592" s="81" t="str">
        <f t="shared" si="11"/>
        <v/>
      </c>
      <c r="F592" s="81"/>
      <c r="K592" s="3"/>
      <c r="L592" s="2"/>
      <c r="M592" s="2"/>
    </row>
    <row r="593" spans="1:13" x14ac:dyDescent="0.3">
      <c r="A593" s="77">
        <f>A592+1</f>
        <v>44125</v>
      </c>
      <c r="B593" s="18">
        <f>B592</f>
        <v>58985</v>
      </c>
      <c r="C593" s="18">
        <f>C592</f>
        <v>60369</v>
      </c>
      <c r="D593" s="83">
        <f>D592</f>
        <v>1384</v>
      </c>
      <c r="E593" s="81" t="str">
        <f t="shared" si="11"/>
        <v/>
      </c>
      <c r="F593" s="81"/>
      <c r="K593" s="3"/>
      <c r="L593" s="2"/>
      <c r="M593" s="2"/>
    </row>
    <row r="594" spans="1:13" x14ac:dyDescent="0.3">
      <c r="A594" s="76">
        <f>A593</f>
        <v>44125</v>
      </c>
      <c r="B594" s="17">
        <f>SUMIF(InputData!$C$2:$C$105,"&lt;="&amp;Production!A594,InputData!$D$2:$D$105)-$I$3</f>
        <v>60369</v>
      </c>
      <c r="C594" s="17">
        <f>SUMIF(InputData!$B$2:$B$105,"&lt;="&amp;Production!A594,InputData!$D$2:$D$105)-Production!$I$3</f>
        <v>60369</v>
      </c>
      <c r="D594" s="82">
        <f>C594-B594</f>
        <v>0</v>
      </c>
      <c r="E594" s="81">
        <f t="shared" si="11"/>
        <v>1384</v>
      </c>
      <c r="F594" s="81"/>
      <c r="K594" s="3"/>
      <c r="L594" s="2"/>
      <c r="M594" s="2"/>
    </row>
    <row r="595" spans="1:13" x14ac:dyDescent="0.3">
      <c r="A595" s="77">
        <f>A594+1</f>
        <v>44126</v>
      </c>
      <c r="B595" s="18">
        <f>B594</f>
        <v>60369</v>
      </c>
      <c r="C595" s="18">
        <f>C594</f>
        <v>60369</v>
      </c>
      <c r="D595" s="83">
        <f>D594</f>
        <v>0</v>
      </c>
      <c r="E595" s="81" t="str">
        <f t="shared" si="11"/>
        <v/>
      </c>
      <c r="F595" s="81"/>
      <c r="K595" s="3"/>
      <c r="L595" s="2"/>
      <c r="M595" s="2"/>
    </row>
    <row r="596" spans="1:13" x14ac:dyDescent="0.3">
      <c r="A596" s="76">
        <f>A595</f>
        <v>44126</v>
      </c>
      <c r="B596" s="17">
        <f>SUMIF(InputData!$C$2:$C$105,"&lt;="&amp;Production!A596,InputData!$D$2:$D$105)-$I$3</f>
        <v>60369</v>
      </c>
      <c r="C596" s="17">
        <f>SUMIF(InputData!$B$2:$B$105,"&lt;="&amp;Production!A596,InputData!$D$2:$D$105)-Production!$I$3</f>
        <v>60369</v>
      </c>
      <c r="D596" s="82">
        <f>C596-B596</f>
        <v>0</v>
      </c>
      <c r="E596" s="81" t="str">
        <f t="shared" si="11"/>
        <v/>
      </c>
      <c r="F596" s="81"/>
      <c r="K596" s="3"/>
      <c r="L596" s="2"/>
      <c r="M596" s="2"/>
    </row>
    <row r="597" spans="1:13" x14ac:dyDescent="0.3">
      <c r="A597" s="77">
        <f>A596+1</f>
        <v>44127</v>
      </c>
      <c r="B597" s="18">
        <f>B596</f>
        <v>60369</v>
      </c>
      <c r="C597" s="18">
        <f>C596</f>
        <v>60369</v>
      </c>
      <c r="D597" s="83">
        <f>D596</f>
        <v>0</v>
      </c>
      <c r="E597" s="81" t="str">
        <f t="shared" si="11"/>
        <v/>
      </c>
      <c r="F597" s="81"/>
      <c r="K597" s="3"/>
      <c r="L597" s="2"/>
      <c r="M597" s="2"/>
    </row>
    <row r="598" spans="1:13" x14ac:dyDescent="0.3">
      <c r="A598" s="76">
        <f>A597</f>
        <v>44127</v>
      </c>
      <c r="B598" s="17">
        <f>SUMIF(InputData!$C$2:$C$105,"&lt;="&amp;Production!A598,InputData!$D$2:$D$105)-$I$3</f>
        <v>60369</v>
      </c>
      <c r="C598" s="17">
        <f>SUMIF(InputData!$B$2:$B$105,"&lt;="&amp;Production!A598,InputData!$D$2:$D$105)-Production!$I$3</f>
        <v>60369</v>
      </c>
      <c r="D598" s="82">
        <f>C598-B598</f>
        <v>0</v>
      </c>
      <c r="E598" s="81" t="str">
        <f t="shared" si="11"/>
        <v/>
      </c>
      <c r="F598" s="81"/>
      <c r="K598" s="3"/>
      <c r="L598" s="2"/>
      <c r="M598" s="2"/>
    </row>
    <row r="599" spans="1:13" x14ac:dyDescent="0.3">
      <c r="A599" s="77">
        <f>A598+1</f>
        <v>44128</v>
      </c>
      <c r="B599" s="18">
        <f>B598</f>
        <v>60369</v>
      </c>
      <c r="C599" s="18">
        <f>C598</f>
        <v>60369</v>
      </c>
      <c r="D599" s="83">
        <f>D598</f>
        <v>0</v>
      </c>
      <c r="E599" s="81" t="str">
        <f t="shared" si="11"/>
        <v/>
      </c>
      <c r="F599" s="81"/>
      <c r="K599" s="3"/>
      <c r="L599" s="2"/>
      <c r="M599" s="2"/>
    </row>
    <row r="600" spans="1:13" x14ac:dyDescent="0.3">
      <c r="A600" s="76">
        <f>A599</f>
        <v>44128</v>
      </c>
      <c r="B600" s="17">
        <f>SUMIF(InputData!$C$2:$C$105,"&lt;="&amp;Production!A600,InputData!$D$2:$D$105)-$I$3</f>
        <v>60369</v>
      </c>
      <c r="C600" s="17">
        <f>SUMIF(InputData!$B$2:$B$105,"&lt;="&amp;Production!A600,InputData!$D$2:$D$105)-Production!$I$3</f>
        <v>60369</v>
      </c>
      <c r="D600" s="82">
        <f>C600-B600</f>
        <v>0</v>
      </c>
      <c r="E600" s="81" t="str">
        <f t="shared" si="11"/>
        <v/>
      </c>
      <c r="F600" s="81"/>
      <c r="K600" s="3"/>
      <c r="L600" s="2"/>
      <c r="M600" s="2"/>
    </row>
    <row r="601" spans="1:13" x14ac:dyDescent="0.3">
      <c r="A601" s="77">
        <f>A600+1</f>
        <v>44129</v>
      </c>
      <c r="B601" s="18">
        <f>B600</f>
        <v>60369</v>
      </c>
      <c r="C601" s="18">
        <f>C600</f>
        <v>60369</v>
      </c>
      <c r="D601" s="83">
        <f>D600</f>
        <v>0</v>
      </c>
      <c r="E601" s="81" t="str">
        <f t="shared" si="11"/>
        <v/>
      </c>
      <c r="F601" s="81"/>
      <c r="K601" s="3"/>
      <c r="L601" s="2"/>
      <c r="M601" s="2"/>
    </row>
    <row r="602" spans="1:13" x14ac:dyDescent="0.3">
      <c r="A602" s="76">
        <f>A601</f>
        <v>44129</v>
      </c>
      <c r="B602" s="17">
        <f>SUMIF(InputData!$C$2:$C$105,"&lt;="&amp;Production!A602,InputData!$D$2:$D$105)-$I$3</f>
        <v>60369</v>
      </c>
      <c r="C602" s="17">
        <f>SUMIF(InputData!$B$2:$B$105,"&lt;="&amp;Production!A602,InputData!$D$2:$D$105)-Production!$I$3</f>
        <v>61234</v>
      </c>
      <c r="D602" s="82">
        <f>C602-B602</f>
        <v>865</v>
      </c>
      <c r="E602" s="81" t="str">
        <f t="shared" si="11"/>
        <v/>
      </c>
      <c r="F602" s="81"/>
      <c r="K602" s="3"/>
      <c r="L602" s="2"/>
      <c r="M602" s="2"/>
    </row>
    <row r="603" spans="1:13" x14ac:dyDescent="0.3">
      <c r="A603" s="77">
        <f>A602+1</f>
        <v>44130</v>
      </c>
      <c r="B603" s="18">
        <f>B602</f>
        <v>60369</v>
      </c>
      <c r="C603" s="18">
        <f>C602</f>
        <v>61234</v>
      </c>
      <c r="D603" s="83">
        <f>D602</f>
        <v>865</v>
      </c>
      <c r="E603" s="81" t="str">
        <f t="shared" si="11"/>
        <v/>
      </c>
      <c r="F603" s="81"/>
      <c r="K603" s="3"/>
      <c r="L603" s="2"/>
      <c r="M603" s="2"/>
    </row>
    <row r="604" spans="1:13" x14ac:dyDescent="0.3">
      <c r="A604" s="76">
        <f>A603</f>
        <v>44130</v>
      </c>
      <c r="B604" s="17">
        <f>SUMIF(InputData!$C$2:$C$105,"&lt;="&amp;Production!A604,InputData!$D$2:$D$105)-$I$3</f>
        <v>60369</v>
      </c>
      <c r="C604" s="17">
        <f>SUMIF(InputData!$B$2:$B$105,"&lt;="&amp;Production!A604,InputData!$D$2:$D$105)-Production!$I$3</f>
        <v>61836</v>
      </c>
      <c r="D604" s="82">
        <f>C604-B604</f>
        <v>1467</v>
      </c>
      <c r="E604" s="81" t="str">
        <f t="shared" si="11"/>
        <v/>
      </c>
      <c r="F604" s="81"/>
      <c r="K604" s="3"/>
      <c r="L604" s="2"/>
      <c r="M604" s="2"/>
    </row>
    <row r="605" spans="1:13" x14ac:dyDescent="0.3">
      <c r="A605" s="77">
        <f>A604+1</f>
        <v>44131</v>
      </c>
      <c r="B605" s="18">
        <f>B604</f>
        <v>60369</v>
      </c>
      <c r="C605" s="18">
        <f>C604</f>
        <v>61836</v>
      </c>
      <c r="D605" s="83">
        <f>D604</f>
        <v>1467</v>
      </c>
      <c r="E605" s="81" t="str">
        <f t="shared" si="11"/>
        <v/>
      </c>
      <c r="F605" s="81"/>
      <c r="K605" s="3"/>
      <c r="L605" s="2"/>
      <c r="M605" s="2"/>
    </row>
    <row r="606" spans="1:13" x14ac:dyDescent="0.3">
      <c r="A606" s="76">
        <f>A605</f>
        <v>44131</v>
      </c>
      <c r="B606" s="17">
        <f>SUMIF(InputData!$C$2:$C$105,"&lt;="&amp;Production!A606,InputData!$D$2:$D$105)-$I$3</f>
        <v>60369</v>
      </c>
      <c r="C606" s="17">
        <f>SUMIF(InputData!$B$2:$B$105,"&lt;="&amp;Production!A606,InputData!$D$2:$D$105)-Production!$I$3</f>
        <v>61836</v>
      </c>
      <c r="D606" s="82">
        <f>C606-B606</f>
        <v>1467</v>
      </c>
      <c r="E606" s="81" t="str">
        <f t="shared" si="11"/>
        <v/>
      </c>
      <c r="F606" s="81"/>
      <c r="K606" s="3"/>
      <c r="L606" s="2"/>
      <c r="M606" s="2"/>
    </row>
    <row r="607" spans="1:13" x14ac:dyDescent="0.3">
      <c r="A607" s="77">
        <f>A606+1</f>
        <v>44132</v>
      </c>
      <c r="B607" s="18">
        <f>B606</f>
        <v>60369</v>
      </c>
      <c r="C607" s="18">
        <f>C606</f>
        <v>61836</v>
      </c>
      <c r="D607" s="83">
        <f>D606</f>
        <v>1467</v>
      </c>
      <c r="E607" s="81" t="str">
        <f t="shared" si="11"/>
        <v/>
      </c>
      <c r="F607" s="81"/>
      <c r="K607" s="3"/>
      <c r="L607" s="2"/>
      <c r="M607" s="2"/>
    </row>
    <row r="608" spans="1:13" x14ac:dyDescent="0.3">
      <c r="A608" s="76">
        <f>A607</f>
        <v>44132</v>
      </c>
      <c r="B608" s="17">
        <f>SUMIF(InputData!$C$2:$C$105,"&lt;="&amp;Production!A608,InputData!$D$2:$D$105)-$I$3</f>
        <v>61836</v>
      </c>
      <c r="C608" s="17">
        <f>SUMIF(InputData!$B$2:$B$105,"&lt;="&amp;Production!A608,InputData!$D$2:$D$105)-Production!$I$3</f>
        <v>61836</v>
      </c>
      <c r="D608" s="82">
        <f>C608-B608</f>
        <v>0</v>
      </c>
      <c r="E608" s="81">
        <f t="shared" si="11"/>
        <v>1467</v>
      </c>
      <c r="F608" s="81"/>
      <c r="K608" s="3"/>
      <c r="L608" s="2"/>
      <c r="M608" s="2"/>
    </row>
    <row r="609" spans="1:13" x14ac:dyDescent="0.3">
      <c r="A609" s="77">
        <f>A608+1</f>
        <v>44133</v>
      </c>
      <c r="B609" s="18">
        <f>B608</f>
        <v>61836</v>
      </c>
      <c r="C609" s="18">
        <f>C608</f>
        <v>61836</v>
      </c>
      <c r="D609" s="83">
        <f>D608</f>
        <v>0</v>
      </c>
      <c r="E609" s="81" t="str">
        <f t="shared" si="11"/>
        <v/>
      </c>
      <c r="F609" s="81"/>
      <c r="K609" s="3"/>
      <c r="L609" s="2"/>
      <c r="M609" s="2"/>
    </row>
    <row r="610" spans="1:13" x14ac:dyDescent="0.3">
      <c r="A610" s="76">
        <f>A609</f>
        <v>44133</v>
      </c>
      <c r="B610" s="17">
        <f>SUMIF(InputData!$C$2:$C$105,"&lt;="&amp;Production!A610,InputData!$D$2:$D$105)-$I$3</f>
        <v>61836</v>
      </c>
      <c r="C610" s="17">
        <f>SUMIF(InputData!$B$2:$B$105,"&lt;="&amp;Production!A610,InputData!$D$2:$D$105)-Production!$I$3</f>
        <v>61836</v>
      </c>
      <c r="D610" s="82">
        <f>C610-B610</f>
        <v>0</v>
      </c>
      <c r="E610" s="81" t="str">
        <f t="shared" si="11"/>
        <v/>
      </c>
      <c r="F610" s="81"/>
      <c r="K610" s="3"/>
      <c r="L610" s="2"/>
      <c r="M610" s="2"/>
    </row>
    <row r="611" spans="1:13" x14ac:dyDescent="0.3">
      <c r="A611" s="77">
        <f>A610+1</f>
        <v>44134</v>
      </c>
      <c r="B611" s="18">
        <f>B610</f>
        <v>61836</v>
      </c>
      <c r="C611" s="18">
        <f>C610</f>
        <v>61836</v>
      </c>
      <c r="D611" s="83">
        <f>D610</f>
        <v>0</v>
      </c>
      <c r="E611" s="81" t="str">
        <f t="shared" si="11"/>
        <v/>
      </c>
      <c r="F611" s="81"/>
      <c r="K611" s="3"/>
      <c r="L611" s="2"/>
      <c r="M611" s="2"/>
    </row>
    <row r="612" spans="1:13" x14ac:dyDescent="0.3">
      <c r="A612" s="76">
        <f>A611</f>
        <v>44134</v>
      </c>
      <c r="B612" s="17">
        <f>SUMIF(InputData!$C$2:$C$105,"&lt;="&amp;Production!A612,InputData!$D$2:$D$105)-$I$3</f>
        <v>61836</v>
      </c>
      <c r="C612" s="17">
        <f>SUMIF(InputData!$B$2:$B$105,"&lt;="&amp;Production!A612,InputData!$D$2:$D$105)-Production!$I$3</f>
        <v>61836</v>
      </c>
      <c r="D612" s="82">
        <f>C612-B612</f>
        <v>0</v>
      </c>
      <c r="E612" s="81" t="str">
        <f t="shared" si="11"/>
        <v/>
      </c>
      <c r="F612" s="81"/>
      <c r="K612" s="3"/>
      <c r="L612" s="2"/>
      <c r="M612" s="2"/>
    </row>
    <row r="613" spans="1:13" x14ac:dyDescent="0.3">
      <c r="A613" s="77">
        <f>A612+1</f>
        <v>44135</v>
      </c>
      <c r="B613" s="18">
        <f>B612</f>
        <v>61836</v>
      </c>
      <c r="C613" s="18">
        <f>C612</f>
        <v>61836</v>
      </c>
      <c r="D613" s="83">
        <f>D612</f>
        <v>0</v>
      </c>
      <c r="E613" s="81" t="str">
        <f t="shared" si="11"/>
        <v/>
      </c>
      <c r="F613" s="81"/>
      <c r="K613" s="3"/>
      <c r="L613" s="2"/>
      <c r="M613" s="2"/>
    </row>
    <row r="614" spans="1:13" x14ac:dyDescent="0.3">
      <c r="A614" s="76">
        <f>A613</f>
        <v>44135</v>
      </c>
      <c r="B614" s="17">
        <f>SUMIF(InputData!$C$2:$C$105,"&lt;="&amp;Production!A614,InputData!$D$2:$D$105)-$I$3</f>
        <v>61836</v>
      </c>
      <c r="C614" s="17">
        <f>SUMIF(InputData!$B$2:$B$105,"&lt;="&amp;Production!A614,InputData!$D$2:$D$105)-Production!$I$3</f>
        <v>61836</v>
      </c>
      <c r="D614" s="82">
        <f>C614-B614</f>
        <v>0</v>
      </c>
      <c r="E614" s="81" t="str">
        <f t="shared" si="11"/>
        <v/>
      </c>
      <c r="F614" s="81"/>
      <c r="K614" s="3"/>
      <c r="L614" s="2"/>
      <c r="M614" s="2"/>
    </row>
    <row r="615" spans="1:13" x14ac:dyDescent="0.3">
      <c r="A615" s="77">
        <f>A614+1</f>
        <v>44136</v>
      </c>
      <c r="B615" s="18">
        <f>B614</f>
        <v>61836</v>
      </c>
      <c r="C615" s="18">
        <f>C614</f>
        <v>61836</v>
      </c>
      <c r="D615" s="83">
        <f>D614</f>
        <v>0</v>
      </c>
      <c r="E615" s="81" t="str">
        <f t="shared" si="11"/>
        <v/>
      </c>
      <c r="F615" s="81"/>
      <c r="K615" s="3"/>
      <c r="L615" s="2"/>
      <c r="M615" s="2"/>
    </row>
    <row r="616" spans="1:13" x14ac:dyDescent="0.3">
      <c r="A616" s="76">
        <f>A615</f>
        <v>44136</v>
      </c>
      <c r="B616" s="17">
        <f>SUMIF(InputData!$C$2:$C$105,"&lt;="&amp;Production!A616,InputData!$D$2:$D$105)-$I$3</f>
        <v>61836</v>
      </c>
      <c r="C616" s="17">
        <f>SUMIF(InputData!$B$2:$B$105,"&lt;="&amp;Production!A616,InputData!$D$2:$D$105)-Production!$I$3</f>
        <v>62746</v>
      </c>
      <c r="D616" s="82">
        <f>C616-B616</f>
        <v>910</v>
      </c>
      <c r="E616" s="81" t="str">
        <f t="shared" si="11"/>
        <v/>
      </c>
      <c r="F616" s="81"/>
      <c r="K616" s="3"/>
      <c r="L616" s="2"/>
      <c r="M616" s="2"/>
    </row>
    <row r="617" spans="1:13" x14ac:dyDescent="0.3">
      <c r="A617" s="77">
        <f>A616+1</f>
        <v>44137</v>
      </c>
      <c r="B617" s="18">
        <f>B616</f>
        <v>61836</v>
      </c>
      <c r="C617" s="18">
        <f>C616</f>
        <v>62746</v>
      </c>
      <c r="D617" s="83">
        <f>D616</f>
        <v>910</v>
      </c>
      <c r="E617" s="81" t="str">
        <f t="shared" si="11"/>
        <v/>
      </c>
      <c r="F617" s="81"/>
      <c r="K617" s="3"/>
      <c r="L617" s="2"/>
      <c r="M617" s="2"/>
    </row>
    <row r="618" spans="1:13" x14ac:dyDescent="0.3">
      <c r="A618" s="76">
        <f>A617</f>
        <v>44137</v>
      </c>
      <c r="B618" s="17">
        <f>SUMIF(InputData!$C$2:$C$105,"&lt;="&amp;Production!A618,InputData!$D$2:$D$105)-$I$3</f>
        <v>61836</v>
      </c>
      <c r="C618" s="17">
        <f>SUMIF(InputData!$B$2:$B$105,"&lt;="&amp;Production!A618,InputData!$D$2:$D$105)-Production!$I$3</f>
        <v>63430</v>
      </c>
      <c r="D618" s="82">
        <f>C618-B618</f>
        <v>1594</v>
      </c>
      <c r="E618" s="81" t="str">
        <f t="shared" si="11"/>
        <v/>
      </c>
      <c r="F618" s="81"/>
      <c r="K618" s="3"/>
      <c r="L618" s="2"/>
      <c r="M618" s="2"/>
    </row>
    <row r="619" spans="1:13" x14ac:dyDescent="0.3">
      <c r="A619" s="77">
        <f>A618+1</f>
        <v>44138</v>
      </c>
      <c r="B619" s="18">
        <f>B618</f>
        <v>61836</v>
      </c>
      <c r="C619" s="18">
        <f>C618</f>
        <v>63430</v>
      </c>
      <c r="D619" s="83">
        <f>D618</f>
        <v>1594</v>
      </c>
      <c r="E619" s="81" t="str">
        <f t="shared" si="11"/>
        <v/>
      </c>
      <c r="F619" s="81"/>
      <c r="K619" s="3"/>
      <c r="L619" s="2"/>
      <c r="M619" s="2"/>
    </row>
    <row r="620" spans="1:13" x14ac:dyDescent="0.3">
      <c r="A620" s="76">
        <f>A619</f>
        <v>44138</v>
      </c>
      <c r="B620" s="17">
        <f>SUMIF(InputData!$C$2:$C$105,"&lt;="&amp;Production!A620,InputData!$D$2:$D$105)-$I$3</f>
        <v>61836</v>
      </c>
      <c r="C620" s="17">
        <f>SUMIF(InputData!$B$2:$B$105,"&lt;="&amp;Production!A620,InputData!$D$2:$D$105)-Production!$I$3</f>
        <v>63430</v>
      </c>
      <c r="D620" s="82">
        <f>C620-B620</f>
        <v>1594</v>
      </c>
      <c r="E620" s="81" t="str">
        <f t="shared" si="11"/>
        <v/>
      </c>
      <c r="F620" s="81"/>
      <c r="K620" s="3"/>
      <c r="L620" s="2"/>
      <c r="M620" s="2"/>
    </row>
    <row r="621" spans="1:13" x14ac:dyDescent="0.3">
      <c r="A621" s="77">
        <f>A620+1</f>
        <v>44139</v>
      </c>
      <c r="B621" s="18">
        <f>B620</f>
        <v>61836</v>
      </c>
      <c r="C621" s="18">
        <f>C620</f>
        <v>63430</v>
      </c>
      <c r="D621" s="83">
        <f>D620</f>
        <v>1594</v>
      </c>
      <c r="E621" s="81" t="str">
        <f t="shared" si="11"/>
        <v/>
      </c>
      <c r="F621" s="81"/>
      <c r="K621" s="3"/>
      <c r="L621" s="2"/>
      <c r="M621" s="2"/>
    </row>
    <row r="622" spans="1:13" x14ac:dyDescent="0.3">
      <c r="A622" s="76">
        <f>A621</f>
        <v>44139</v>
      </c>
      <c r="B622" s="17">
        <f>SUMIF(InputData!$C$2:$C$105,"&lt;="&amp;Production!A622,InputData!$D$2:$D$105)-$I$3</f>
        <v>63430</v>
      </c>
      <c r="C622" s="17">
        <f>SUMIF(InputData!$B$2:$B$105,"&lt;="&amp;Production!A622,InputData!$D$2:$D$105)-Production!$I$3</f>
        <v>63430</v>
      </c>
      <c r="D622" s="82">
        <f>C622-B622</f>
        <v>0</v>
      </c>
      <c r="E622" s="81">
        <f t="shared" si="11"/>
        <v>1594</v>
      </c>
      <c r="F622" s="81"/>
      <c r="K622" s="3"/>
      <c r="L622" s="2"/>
      <c r="M622" s="2"/>
    </row>
    <row r="623" spans="1:13" x14ac:dyDescent="0.3">
      <c r="A623" s="77">
        <f>A622+1</f>
        <v>44140</v>
      </c>
      <c r="B623" s="18">
        <f>B622</f>
        <v>63430</v>
      </c>
      <c r="C623" s="18">
        <f>C622</f>
        <v>63430</v>
      </c>
      <c r="D623" s="83">
        <f>D622</f>
        <v>0</v>
      </c>
      <c r="E623" s="81" t="str">
        <f t="shared" si="11"/>
        <v/>
      </c>
      <c r="F623" s="81"/>
      <c r="K623" s="3"/>
      <c r="L623" s="2"/>
      <c r="M623" s="2"/>
    </row>
    <row r="624" spans="1:13" x14ac:dyDescent="0.3">
      <c r="A624" s="76">
        <f>A623</f>
        <v>44140</v>
      </c>
      <c r="B624" s="17">
        <f>SUMIF(InputData!$C$2:$C$105,"&lt;="&amp;Production!A624,InputData!$D$2:$D$105)-$I$3</f>
        <v>63430</v>
      </c>
      <c r="C624" s="17">
        <f>SUMIF(InputData!$B$2:$B$105,"&lt;="&amp;Production!A624,InputData!$D$2:$D$105)-Production!$I$3</f>
        <v>63430</v>
      </c>
      <c r="D624" s="82">
        <f>C624-B624</f>
        <v>0</v>
      </c>
      <c r="E624" s="81" t="str">
        <f t="shared" si="11"/>
        <v/>
      </c>
      <c r="F624" s="81"/>
      <c r="K624" s="3"/>
      <c r="L624" s="2"/>
      <c r="M624" s="2"/>
    </row>
    <row r="625" spans="1:13" x14ac:dyDescent="0.3">
      <c r="A625" s="77">
        <f>A624+1</f>
        <v>44141</v>
      </c>
      <c r="B625" s="18">
        <f>B624</f>
        <v>63430</v>
      </c>
      <c r="C625" s="18">
        <f>C624</f>
        <v>63430</v>
      </c>
      <c r="D625" s="83">
        <f>D624</f>
        <v>0</v>
      </c>
      <c r="E625" s="81" t="str">
        <f t="shared" si="11"/>
        <v/>
      </c>
      <c r="F625" s="81"/>
      <c r="K625" s="3"/>
      <c r="L625" s="2"/>
      <c r="M625" s="2"/>
    </row>
    <row r="626" spans="1:13" x14ac:dyDescent="0.3">
      <c r="A626" s="76">
        <f>A625</f>
        <v>44141</v>
      </c>
      <c r="B626" s="17">
        <f>SUMIF(InputData!$C$2:$C$105,"&lt;="&amp;Production!A626,InputData!$D$2:$D$105)-$I$3</f>
        <v>63430</v>
      </c>
      <c r="C626" s="17">
        <f>SUMIF(InputData!$B$2:$B$105,"&lt;="&amp;Production!A626,InputData!$D$2:$D$105)-Production!$I$3</f>
        <v>63430</v>
      </c>
      <c r="D626" s="82">
        <f>C626-B626</f>
        <v>0</v>
      </c>
      <c r="E626" s="81" t="str">
        <f t="shared" si="11"/>
        <v/>
      </c>
      <c r="F626" s="81"/>
      <c r="K626" s="3"/>
      <c r="L626" s="2"/>
      <c r="M626" s="2"/>
    </row>
    <row r="627" spans="1:13" x14ac:dyDescent="0.3">
      <c r="A627" s="77">
        <f>A626+1</f>
        <v>44142</v>
      </c>
      <c r="B627" s="18">
        <f>B626</f>
        <v>63430</v>
      </c>
      <c r="C627" s="18">
        <f>C626</f>
        <v>63430</v>
      </c>
      <c r="D627" s="83">
        <f>D626</f>
        <v>0</v>
      </c>
      <c r="E627" s="81" t="str">
        <f t="shared" si="11"/>
        <v/>
      </c>
      <c r="F627" s="81"/>
      <c r="K627" s="3"/>
      <c r="L627" s="2"/>
      <c r="M627" s="2"/>
    </row>
    <row r="628" spans="1:13" x14ac:dyDescent="0.3">
      <c r="A628" s="76">
        <f>A627</f>
        <v>44142</v>
      </c>
      <c r="B628" s="17">
        <f>SUMIF(InputData!$C$2:$C$105,"&lt;="&amp;Production!A628,InputData!$D$2:$D$105)-$I$3</f>
        <v>63430</v>
      </c>
      <c r="C628" s="17">
        <f>SUMIF(InputData!$B$2:$B$105,"&lt;="&amp;Production!A628,InputData!$D$2:$D$105)-Production!$I$3</f>
        <v>63430</v>
      </c>
      <c r="D628" s="82">
        <f>C628-B628</f>
        <v>0</v>
      </c>
      <c r="E628" s="81" t="str">
        <f t="shared" si="11"/>
        <v/>
      </c>
      <c r="F628" s="81"/>
      <c r="K628" s="3"/>
      <c r="L628" s="2"/>
      <c r="M628" s="2"/>
    </row>
    <row r="629" spans="1:13" x14ac:dyDescent="0.3">
      <c r="A629" s="77">
        <f>A628+1</f>
        <v>44143</v>
      </c>
      <c r="B629" s="18">
        <f>B628</f>
        <v>63430</v>
      </c>
      <c r="C629" s="18">
        <f>C628</f>
        <v>63430</v>
      </c>
      <c r="D629" s="83">
        <f>D628</f>
        <v>0</v>
      </c>
      <c r="E629" s="81" t="str">
        <f t="shared" si="11"/>
        <v/>
      </c>
      <c r="F629" s="81"/>
      <c r="K629" s="3"/>
      <c r="L629" s="2"/>
      <c r="M629" s="2"/>
    </row>
    <row r="630" spans="1:13" x14ac:dyDescent="0.3">
      <c r="A630" s="76">
        <f>A629</f>
        <v>44143</v>
      </c>
      <c r="B630" s="17">
        <f>SUMIF(InputData!$C$2:$C$105,"&lt;="&amp;Production!A630,InputData!$D$2:$D$105)-$I$3</f>
        <v>63430</v>
      </c>
      <c r="C630" s="17">
        <f>SUMIF(InputData!$B$2:$B$105,"&lt;="&amp;Production!A630,InputData!$D$2:$D$105)-Production!$I$3</f>
        <v>65136</v>
      </c>
      <c r="D630" s="82">
        <f>C630-B630</f>
        <v>1706</v>
      </c>
      <c r="E630" s="81" t="str">
        <f t="shared" si="11"/>
        <v/>
      </c>
      <c r="F630" s="81"/>
      <c r="K630" s="3"/>
      <c r="L630" s="2"/>
      <c r="M630" s="2"/>
    </row>
    <row r="631" spans="1:13" x14ac:dyDescent="0.3">
      <c r="A631" s="77">
        <f>A630+1</f>
        <v>44144</v>
      </c>
      <c r="B631" s="18">
        <f>B630</f>
        <v>63430</v>
      </c>
      <c r="C631" s="18">
        <f>C630</f>
        <v>65136</v>
      </c>
      <c r="D631" s="83">
        <f>D630</f>
        <v>1706</v>
      </c>
      <c r="E631" s="81" t="str">
        <f t="shared" si="11"/>
        <v/>
      </c>
      <c r="F631" s="81"/>
      <c r="K631" s="3"/>
      <c r="L631" s="2"/>
      <c r="M631" s="2"/>
    </row>
    <row r="632" spans="1:13" x14ac:dyDescent="0.3">
      <c r="A632" s="76">
        <f>A631</f>
        <v>44144</v>
      </c>
      <c r="B632" s="17">
        <f>SUMIF(InputData!$C$2:$C$105,"&lt;="&amp;Production!A632,InputData!$D$2:$D$105)-$I$3</f>
        <v>63430</v>
      </c>
      <c r="C632" s="17">
        <f>SUMIF(InputData!$B$2:$B$105,"&lt;="&amp;Production!A632,InputData!$D$2:$D$105)-Production!$I$3</f>
        <v>65136</v>
      </c>
      <c r="D632" s="82">
        <f>C632-B632</f>
        <v>1706</v>
      </c>
      <c r="E632" s="81" t="str">
        <f t="shared" si="11"/>
        <v/>
      </c>
      <c r="F632" s="81"/>
      <c r="K632" s="3"/>
      <c r="L632" s="2"/>
      <c r="M632" s="2"/>
    </row>
    <row r="633" spans="1:13" x14ac:dyDescent="0.3">
      <c r="A633" s="77">
        <f>A632+1</f>
        <v>44145</v>
      </c>
      <c r="B633" s="18">
        <f>B632</f>
        <v>63430</v>
      </c>
      <c r="C633" s="18">
        <f>C632</f>
        <v>65136</v>
      </c>
      <c r="D633" s="83">
        <f>D632</f>
        <v>1706</v>
      </c>
      <c r="E633" s="81" t="str">
        <f t="shared" si="11"/>
        <v/>
      </c>
      <c r="F633" s="81"/>
      <c r="K633" s="3"/>
      <c r="L633" s="2"/>
      <c r="M633" s="2"/>
    </row>
    <row r="634" spans="1:13" x14ac:dyDescent="0.3">
      <c r="A634" s="76">
        <f>A633</f>
        <v>44145</v>
      </c>
      <c r="B634" s="17">
        <f>SUMIF(InputData!$C$2:$C$105,"&lt;="&amp;Production!A634,InputData!$D$2:$D$105)-$I$3</f>
        <v>63430</v>
      </c>
      <c r="C634" s="17">
        <f>SUMIF(InputData!$B$2:$B$105,"&lt;="&amp;Production!A634,InputData!$D$2:$D$105)-Production!$I$3</f>
        <v>65136</v>
      </c>
      <c r="D634" s="82">
        <f>C634-B634</f>
        <v>1706</v>
      </c>
      <c r="E634" s="81" t="str">
        <f t="shared" si="11"/>
        <v/>
      </c>
      <c r="F634" s="81"/>
      <c r="K634" s="3"/>
      <c r="L634" s="2"/>
      <c r="M634" s="2"/>
    </row>
    <row r="635" spans="1:13" x14ac:dyDescent="0.3">
      <c r="A635" s="77">
        <f>A634+1</f>
        <v>44146</v>
      </c>
      <c r="B635" s="18">
        <f>B634</f>
        <v>63430</v>
      </c>
      <c r="C635" s="18">
        <f>C634</f>
        <v>65136</v>
      </c>
      <c r="D635" s="83">
        <f>D634</f>
        <v>1706</v>
      </c>
      <c r="E635" s="81" t="str">
        <f t="shared" si="11"/>
        <v/>
      </c>
      <c r="F635" s="81"/>
      <c r="K635" s="3"/>
      <c r="L635" s="2"/>
      <c r="M635" s="2"/>
    </row>
    <row r="636" spans="1:13" x14ac:dyDescent="0.3">
      <c r="A636" s="76">
        <f>A635</f>
        <v>44146</v>
      </c>
      <c r="B636" s="17">
        <f>SUMIF(InputData!$C$2:$C$105,"&lt;="&amp;Production!A636,InputData!$D$2:$D$105)-$I$3</f>
        <v>65136</v>
      </c>
      <c r="C636" s="17">
        <f>SUMIF(InputData!$B$2:$B$105,"&lt;="&amp;Production!A636,InputData!$D$2:$D$105)-Production!$I$3</f>
        <v>65136</v>
      </c>
      <c r="D636" s="82">
        <f>C636-B636</f>
        <v>0</v>
      </c>
      <c r="E636" s="81">
        <f t="shared" si="11"/>
        <v>1706</v>
      </c>
      <c r="F636" s="81"/>
      <c r="K636" s="3"/>
      <c r="L636" s="2"/>
      <c r="M636" s="2"/>
    </row>
    <row r="637" spans="1:13" x14ac:dyDescent="0.3">
      <c r="A637" s="77">
        <f>A636+1</f>
        <v>44147</v>
      </c>
      <c r="B637" s="18">
        <f>B636</f>
        <v>65136</v>
      </c>
      <c r="C637" s="18">
        <f>C636</f>
        <v>65136</v>
      </c>
      <c r="D637" s="83">
        <f>D636</f>
        <v>0</v>
      </c>
      <c r="E637" s="81" t="str">
        <f t="shared" si="11"/>
        <v/>
      </c>
      <c r="F637" s="81"/>
      <c r="K637" s="3"/>
      <c r="L637" s="2"/>
      <c r="M637" s="2"/>
    </row>
    <row r="638" spans="1:13" x14ac:dyDescent="0.3">
      <c r="A638" s="76">
        <f>A637</f>
        <v>44147</v>
      </c>
      <c r="B638" s="17">
        <f>SUMIF(InputData!$C$2:$C$105,"&lt;="&amp;Production!A638,InputData!$D$2:$D$105)-$I$3</f>
        <v>65136</v>
      </c>
      <c r="C638" s="17">
        <f>SUMIF(InputData!$B$2:$B$105,"&lt;="&amp;Production!A638,InputData!$D$2:$D$105)-Production!$I$3</f>
        <v>65136</v>
      </c>
      <c r="D638" s="82">
        <f>C638-B638</f>
        <v>0</v>
      </c>
      <c r="E638" s="81" t="str">
        <f t="shared" si="11"/>
        <v/>
      </c>
      <c r="F638" s="81"/>
      <c r="K638" s="3"/>
      <c r="L638" s="2"/>
      <c r="M638" s="2"/>
    </row>
    <row r="639" spans="1:13" x14ac:dyDescent="0.3">
      <c r="A639" s="77">
        <f>A638+1</f>
        <v>44148</v>
      </c>
      <c r="B639" s="18">
        <f>B638</f>
        <v>65136</v>
      </c>
      <c r="C639" s="18">
        <f>C638</f>
        <v>65136</v>
      </c>
      <c r="D639" s="83">
        <f>D638</f>
        <v>0</v>
      </c>
      <c r="E639" s="81" t="str">
        <f t="shared" si="11"/>
        <v/>
      </c>
      <c r="F639" s="81"/>
      <c r="K639" s="3"/>
      <c r="L639" s="2"/>
      <c r="M639" s="2"/>
    </row>
    <row r="640" spans="1:13" x14ac:dyDescent="0.3">
      <c r="A640" s="76">
        <f>A639</f>
        <v>44148</v>
      </c>
      <c r="B640" s="17">
        <f>SUMIF(InputData!$C$2:$C$105,"&lt;="&amp;Production!A640,InputData!$D$2:$D$105)-$I$3</f>
        <v>65136</v>
      </c>
      <c r="C640" s="17">
        <f>SUMIF(InputData!$B$2:$B$105,"&lt;="&amp;Production!A640,InputData!$D$2:$D$105)-Production!$I$3</f>
        <v>65136</v>
      </c>
      <c r="D640" s="82">
        <f>C640-B640</f>
        <v>0</v>
      </c>
      <c r="E640" s="81" t="str">
        <f t="shared" si="11"/>
        <v/>
      </c>
      <c r="F640" s="81"/>
      <c r="K640" s="3"/>
      <c r="L640" s="2"/>
      <c r="M640" s="2"/>
    </row>
    <row r="641" spans="1:13" x14ac:dyDescent="0.3">
      <c r="A641" s="77">
        <f>A640+1</f>
        <v>44149</v>
      </c>
      <c r="B641" s="18">
        <f>B640</f>
        <v>65136</v>
      </c>
      <c r="C641" s="18">
        <f>C640</f>
        <v>65136</v>
      </c>
      <c r="D641" s="83">
        <f>D640</f>
        <v>0</v>
      </c>
      <c r="E641" s="81" t="str">
        <f t="shared" si="11"/>
        <v/>
      </c>
      <c r="F641" s="81"/>
      <c r="K641" s="3"/>
      <c r="L641" s="2"/>
      <c r="M641" s="2"/>
    </row>
    <row r="642" spans="1:13" x14ac:dyDescent="0.3">
      <c r="A642" s="76">
        <f>A641</f>
        <v>44149</v>
      </c>
      <c r="B642" s="17">
        <f>SUMIF(InputData!$C$2:$C$105,"&lt;="&amp;Production!A642,InputData!$D$2:$D$105)-$I$3</f>
        <v>65136</v>
      </c>
      <c r="C642" s="17">
        <f>SUMIF(InputData!$B$2:$B$105,"&lt;="&amp;Production!A642,InputData!$D$2:$D$105)-Production!$I$3</f>
        <v>65136</v>
      </c>
      <c r="D642" s="82">
        <f>C642-B642</f>
        <v>0</v>
      </c>
      <c r="E642" s="81" t="str">
        <f t="shared" si="11"/>
        <v/>
      </c>
      <c r="F642" s="81"/>
      <c r="K642" s="3"/>
      <c r="L642" s="2"/>
      <c r="M642" s="2"/>
    </row>
    <row r="643" spans="1:13" x14ac:dyDescent="0.3">
      <c r="A643" s="77">
        <f>A642+1</f>
        <v>44150</v>
      </c>
      <c r="B643" s="18">
        <f>B642</f>
        <v>65136</v>
      </c>
      <c r="C643" s="18">
        <f>C642</f>
        <v>65136</v>
      </c>
      <c r="D643" s="83">
        <f>D642</f>
        <v>0</v>
      </c>
      <c r="E643" s="81" t="str">
        <f t="shared" si="11"/>
        <v/>
      </c>
      <c r="F643" s="81"/>
      <c r="K643" s="3"/>
      <c r="L643" s="2"/>
      <c r="M643" s="2"/>
    </row>
    <row r="644" spans="1:13" x14ac:dyDescent="0.3">
      <c r="A644" s="76">
        <f>A643</f>
        <v>44150</v>
      </c>
      <c r="B644" s="17">
        <f>SUMIF(InputData!$C$2:$C$105,"&lt;="&amp;Production!A644,InputData!$D$2:$D$105)-$I$3</f>
        <v>65136</v>
      </c>
      <c r="C644" s="17">
        <f>SUMIF(InputData!$B$2:$B$105,"&lt;="&amp;Production!A644,InputData!$D$2:$D$105)-Production!$I$3</f>
        <v>66031</v>
      </c>
      <c r="D644" s="82">
        <f>C644-B644</f>
        <v>895</v>
      </c>
      <c r="E644" s="81" t="str">
        <f t="shared" ref="E644:E707" si="12">IF(B644-B643=0,"",B644-B643)</f>
        <v/>
      </c>
      <c r="F644" s="81"/>
      <c r="K644" s="3"/>
      <c r="L644" s="2"/>
      <c r="M644" s="2"/>
    </row>
    <row r="645" spans="1:13" x14ac:dyDescent="0.3">
      <c r="A645" s="77">
        <f>A644+1</f>
        <v>44151</v>
      </c>
      <c r="B645" s="18">
        <f>B644</f>
        <v>65136</v>
      </c>
      <c r="C645" s="18">
        <f>C644</f>
        <v>66031</v>
      </c>
      <c r="D645" s="83">
        <f>D644</f>
        <v>895</v>
      </c>
      <c r="E645" s="81" t="str">
        <f t="shared" si="12"/>
        <v/>
      </c>
      <c r="F645" s="81"/>
      <c r="K645" s="3"/>
      <c r="L645" s="2"/>
      <c r="M645" s="2"/>
    </row>
    <row r="646" spans="1:13" x14ac:dyDescent="0.3">
      <c r="A646" s="76">
        <f>A645</f>
        <v>44151</v>
      </c>
      <c r="B646" s="17">
        <f>SUMIF(InputData!$C$2:$C$105,"&lt;="&amp;Production!A646,InputData!$D$2:$D$105)-$I$3</f>
        <v>65136</v>
      </c>
      <c r="C646" s="17">
        <f>SUMIF(InputData!$B$2:$B$105,"&lt;="&amp;Production!A646,InputData!$D$2:$D$105)-Production!$I$3</f>
        <v>66663</v>
      </c>
      <c r="D646" s="82">
        <f>C646-B646</f>
        <v>1527</v>
      </c>
      <c r="E646" s="81" t="str">
        <f t="shared" si="12"/>
        <v/>
      </c>
      <c r="F646" s="81"/>
      <c r="K646" s="3"/>
      <c r="L646" s="2"/>
      <c r="M646" s="2"/>
    </row>
    <row r="647" spans="1:13" x14ac:dyDescent="0.3">
      <c r="A647" s="77">
        <f>A646+1</f>
        <v>44152</v>
      </c>
      <c r="B647" s="18">
        <f>B646</f>
        <v>65136</v>
      </c>
      <c r="C647" s="18">
        <f>C646</f>
        <v>66663</v>
      </c>
      <c r="D647" s="83">
        <f>D646</f>
        <v>1527</v>
      </c>
      <c r="E647" s="81" t="str">
        <f t="shared" si="12"/>
        <v/>
      </c>
      <c r="F647" s="81"/>
      <c r="K647" s="3"/>
      <c r="L647" s="2"/>
      <c r="M647" s="2"/>
    </row>
    <row r="648" spans="1:13" x14ac:dyDescent="0.3">
      <c r="A648" s="76">
        <f>A647</f>
        <v>44152</v>
      </c>
      <c r="B648" s="17">
        <f>SUMIF(InputData!$C$2:$C$105,"&lt;="&amp;Production!A648,InputData!$D$2:$D$105)-$I$3</f>
        <v>65136</v>
      </c>
      <c r="C648" s="17">
        <f>SUMIF(InputData!$B$2:$B$105,"&lt;="&amp;Production!A648,InputData!$D$2:$D$105)-Production!$I$3</f>
        <v>66663</v>
      </c>
      <c r="D648" s="82">
        <f>C648-B648</f>
        <v>1527</v>
      </c>
      <c r="E648" s="81" t="str">
        <f t="shared" si="12"/>
        <v/>
      </c>
      <c r="F648" s="81"/>
      <c r="K648" s="3"/>
      <c r="L648" s="2"/>
      <c r="M648" s="2"/>
    </row>
    <row r="649" spans="1:13" x14ac:dyDescent="0.3">
      <c r="A649" s="77">
        <f>A648+1</f>
        <v>44153</v>
      </c>
      <c r="B649" s="18">
        <f>B648</f>
        <v>65136</v>
      </c>
      <c r="C649" s="18">
        <f>C648</f>
        <v>66663</v>
      </c>
      <c r="D649" s="83">
        <f>D648</f>
        <v>1527</v>
      </c>
      <c r="E649" s="81" t="str">
        <f t="shared" si="12"/>
        <v/>
      </c>
      <c r="F649" s="81"/>
      <c r="K649" s="3"/>
      <c r="L649" s="2"/>
      <c r="M649" s="2"/>
    </row>
    <row r="650" spans="1:13" x14ac:dyDescent="0.3">
      <c r="A650" s="76">
        <f>A649</f>
        <v>44153</v>
      </c>
      <c r="B650" s="17">
        <f>SUMIF(InputData!$C$2:$C$105,"&lt;="&amp;Production!A650,InputData!$D$2:$D$105)-$I$3</f>
        <v>66663</v>
      </c>
      <c r="C650" s="17">
        <f>SUMIF(InputData!$B$2:$B$105,"&lt;="&amp;Production!A650,InputData!$D$2:$D$105)-Production!$I$3</f>
        <v>66663</v>
      </c>
      <c r="D650" s="82">
        <f>C650-B650</f>
        <v>0</v>
      </c>
      <c r="E650" s="81">
        <f t="shared" si="12"/>
        <v>1527</v>
      </c>
      <c r="F650" s="81"/>
      <c r="K650" s="3"/>
      <c r="L650" s="2"/>
      <c r="M650" s="2"/>
    </row>
    <row r="651" spans="1:13" x14ac:dyDescent="0.3">
      <c r="A651" s="77">
        <f>A650+1</f>
        <v>44154</v>
      </c>
      <c r="B651" s="18">
        <f>B650</f>
        <v>66663</v>
      </c>
      <c r="C651" s="18">
        <f>C650</f>
        <v>66663</v>
      </c>
      <c r="D651" s="83">
        <f>D650</f>
        <v>0</v>
      </c>
      <c r="E651" s="81" t="str">
        <f t="shared" si="12"/>
        <v/>
      </c>
      <c r="F651" s="81"/>
      <c r="K651" s="3"/>
      <c r="L651" s="2"/>
      <c r="M651" s="2"/>
    </row>
    <row r="652" spans="1:13" x14ac:dyDescent="0.3">
      <c r="A652" s="76">
        <f>A651</f>
        <v>44154</v>
      </c>
      <c r="B652" s="17">
        <f>SUMIF(InputData!$C$2:$C$105,"&lt;="&amp;Production!A652,InputData!$D$2:$D$105)-$I$3</f>
        <v>66663</v>
      </c>
      <c r="C652" s="17">
        <f>SUMIF(InputData!$B$2:$B$105,"&lt;="&amp;Production!A652,InputData!$D$2:$D$105)-Production!$I$3</f>
        <v>66663</v>
      </c>
      <c r="D652" s="82">
        <f>C652-B652</f>
        <v>0</v>
      </c>
      <c r="E652" s="81" t="str">
        <f t="shared" si="12"/>
        <v/>
      </c>
      <c r="F652" s="81"/>
      <c r="K652" s="3"/>
      <c r="L652" s="2"/>
      <c r="M652" s="2"/>
    </row>
    <row r="653" spans="1:13" x14ac:dyDescent="0.3">
      <c r="A653" s="77">
        <f>A652+1</f>
        <v>44155</v>
      </c>
      <c r="B653" s="18">
        <f>B652</f>
        <v>66663</v>
      </c>
      <c r="C653" s="18">
        <f>C652</f>
        <v>66663</v>
      </c>
      <c r="D653" s="83">
        <f>D652</f>
        <v>0</v>
      </c>
      <c r="E653" s="81" t="str">
        <f t="shared" si="12"/>
        <v/>
      </c>
      <c r="F653" s="81"/>
      <c r="K653" s="3"/>
      <c r="L653" s="2"/>
      <c r="M653" s="2"/>
    </row>
    <row r="654" spans="1:13" x14ac:dyDescent="0.3">
      <c r="A654" s="76">
        <f>A653</f>
        <v>44155</v>
      </c>
      <c r="B654" s="17">
        <f>SUMIF(InputData!$C$2:$C$105,"&lt;="&amp;Production!A654,InputData!$D$2:$D$105)-$I$3</f>
        <v>66663</v>
      </c>
      <c r="C654" s="17">
        <f>SUMIF(InputData!$B$2:$B$105,"&lt;="&amp;Production!A654,InputData!$D$2:$D$105)-Production!$I$3</f>
        <v>66663</v>
      </c>
      <c r="D654" s="82">
        <f>C654-B654</f>
        <v>0</v>
      </c>
      <c r="E654" s="81" t="str">
        <f t="shared" si="12"/>
        <v/>
      </c>
      <c r="F654" s="81"/>
      <c r="K654" s="3"/>
      <c r="L654" s="2"/>
      <c r="M654" s="2"/>
    </row>
    <row r="655" spans="1:13" x14ac:dyDescent="0.3">
      <c r="A655" s="77">
        <f>A654+1</f>
        <v>44156</v>
      </c>
      <c r="B655" s="18">
        <f>B654</f>
        <v>66663</v>
      </c>
      <c r="C655" s="18">
        <f>C654</f>
        <v>66663</v>
      </c>
      <c r="D655" s="83">
        <f>D654</f>
        <v>0</v>
      </c>
      <c r="E655" s="81" t="str">
        <f t="shared" si="12"/>
        <v/>
      </c>
      <c r="F655" s="81"/>
      <c r="K655" s="3"/>
      <c r="L655" s="2"/>
      <c r="M655" s="2"/>
    </row>
    <row r="656" spans="1:13" x14ac:dyDescent="0.3">
      <c r="A656" s="76">
        <f>A655</f>
        <v>44156</v>
      </c>
      <c r="B656" s="17">
        <f>SUMIF(InputData!$C$2:$C$105,"&lt;="&amp;Production!A656,InputData!$D$2:$D$105)-$I$3</f>
        <v>66663</v>
      </c>
      <c r="C656" s="17">
        <f>SUMIF(InputData!$B$2:$B$105,"&lt;="&amp;Production!A656,InputData!$D$2:$D$105)-Production!$I$3</f>
        <v>66663</v>
      </c>
      <c r="D656" s="82">
        <f>C656-B656</f>
        <v>0</v>
      </c>
      <c r="E656" s="81" t="str">
        <f t="shared" si="12"/>
        <v/>
      </c>
      <c r="F656" s="81"/>
      <c r="K656" s="3"/>
      <c r="L656" s="2"/>
      <c r="M656" s="2"/>
    </row>
    <row r="657" spans="1:13" x14ac:dyDescent="0.3">
      <c r="A657" s="77">
        <f>A656+1</f>
        <v>44157</v>
      </c>
      <c r="B657" s="18">
        <f>B656</f>
        <v>66663</v>
      </c>
      <c r="C657" s="18">
        <f>C656</f>
        <v>66663</v>
      </c>
      <c r="D657" s="83">
        <f>D656</f>
        <v>0</v>
      </c>
      <c r="E657" s="81" t="str">
        <f t="shared" si="12"/>
        <v/>
      </c>
      <c r="F657" s="81"/>
      <c r="K657" s="3"/>
      <c r="L657" s="2"/>
      <c r="M657" s="2"/>
    </row>
    <row r="658" spans="1:13" x14ac:dyDescent="0.3">
      <c r="A658" s="76">
        <f>A657</f>
        <v>44157</v>
      </c>
      <c r="B658" s="17">
        <f>SUMIF(InputData!$C$2:$C$105,"&lt;="&amp;Production!A658,InputData!$D$2:$D$105)-$I$3</f>
        <v>66663</v>
      </c>
      <c r="C658" s="17">
        <f>SUMIF(InputData!$B$2:$B$105,"&lt;="&amp;Production!A658,InputData!$D$2:$D$105)-Production!$I$3</f>
        <v>67578</v>
      </c>
      <c r="D658" s="82">
        <f>C658-B658</f>
        <v>915</v>
      </c>
      <c r="E658" s="81" t="str">
        <f t="shared" si="12"/>
        <v/>
      </c>
      <c r="F658" s="81"/>
      <c r="K658" s="3"/>
      <c r="L658" s="2"/>
      <c r="M658" s="2"/>
    </row>
    <row r="659" spans="1:13" x14ac:dyDescent="0.3">
      <c r="A659" s="77">
        <f>A658+1</f>
        <v>44158</v>
      </c>
      <c r="B659" s="18">
        <f>B658</f>
        <v>66663</v>
      </c>
      <c r="C659" s="18">
        <f>C658</f>
        <v>67578</v>
      </c>
      <c r="D659" s="83">
        <f>D658</f>
        <v>915</v>
      </c>
      <c r="E659" s="81" t="str">
        <f t="shared" si="12"/>
        <v/>
      </c>
      <c r="F659" s="81"/>
      <c r="K659" s="3"/>
      <c r="L659" s="2"/>
      <c r="M659" s="2"/>
    </row>
    <row r="660" spans="1:13" x14ac:dyDescent="0.3">
      <c r="A660" s="76">
        <f>A659</f>
        <v>44158</v>
      </c>
      <c r="B660" s="17">
        <f>SUMIF(InputData!$C$2:$C$105,"&lt;="&amp;Production!A660,InputData!$D$2:$D$105)-$I$3</f>
        <v>66663</v>
      </c>
      <c r="C660" s="17">
        <f>SUMIF(InputData!$B$2:$B$105,"&lt;="&amp;Production!A660,InputData!$D$2:$D$105)-Production!$I$3</f>
        <v>68226</v>
      </c>
      <c r="D660" s="82">
        <f>C660-B660</f>
        <v>1563</v>
      </c>
      <c r="E660" s="81" t="str">
        <f t="shared" si="12"/>
        <v/>
      </c>
      <c r="F660" s="81"/>
      <c r="K660" s="3"/>
      <c r="L660" s="2"/>
      <c r="M660" s="2"/>
    </row>
    <row r="661" spans="1:13" x14ac:dyDescent="0.3">
      <c r="A661" s="77">
        <f>A660+1</f>
        <v>44159</v>
      </c>
      <c r="B661" s="18">
        <f>B660</f>
        <v>66663</v>
      </c>
      <c r="C661" s="18">
        <f>C660</f>
        <v>68226</v>
      </c>
      <c r="D661" s="83">
        <f>D660</f>
        <v>1563</v>
      </c>
      <c r="E661" s="81" t="str">
        <f t="shared" si="12"/>
        <v/>
      </c>
      <c r="F661" s="81"/>
      <c r="K661" s="3"/>
      <c r="L661" s="2"/>
      <c r="M661" s="2"/>
    </row>
    <row r="662" spans="1:13" x14ac:dyDescent="0.3">
      <c r="A662" s="76">
        <f>A661</f>
        <v>44159</v>
      </c>
      <c r="B662" s="17">
        <f>SUMIF(InputData!$C$2:$C$105,"&lt;="&amp;Production!A662,InputData!$D$2:$D$105)-$I$3</f>
        <v>66663</v>
      </c>
      <c r="C662" s="17">
        <f>SUMIF(InputData!$B$2:$B$105,"&lt;="&amp;Production!A662,InputData!$D$2:$D$105)-Production!$I$3</f>
        <v>68226</v>
      </c>
      <c r="D662" s="82">
        <f>C662-B662</f>
        <v>1563</v>
      </c>
      <c r="E662" s="81" t="str">
        <f t="shared" si="12"/>
        <v/>
      </c>
      <c r="F662" s="81"/>
      <c r="K662" s="3"/>
      <c r="L662" s="2"/>
      <c r="M662" s="2"/>
    </row>
    <row r="663" spans="1:13" x14ac:dyDescent="0.3">
      <c r="A663" s="77">
        <f>A662+1</f>
        <v>44160</v>
      </c>
      <c r="B663" s="18">
        <f>B662</f>
        <v>66663</v>
      </c>
      <c r="C663" s="18">
        <f>C662</f>
        <v>68226</v>
      </c>
      <c r="D663" s="83">
        <f>D662</f>
        <v>1563</v>
      </c>
      <c r="E663" s="81" t="str">
        <f t="shared" si="12"/>
        <v/>
      </c>
      <c r="F663" s="81"/>
      <c r="K663" s="3"/>
      <c r="L663" s="2"/>
      <c r="M663" s="2"/>
    </row>
    <row r="664" spans="1:13" x14ac:dyDescent="0.3">
      <c r="A664" s="76">
        <f>A663</f>
        <v>44160</v>
      </c>
      <c r="B664" s="17">
        <f>SUMIF(InputData!$C$2:$C$105,"&lt;="&amp;Production!A664,InputData!$D$2:$D$105)-$I$3</f>
        <v>68226</v>
      </c>
      <c r="C664" s="17">
        <f>SUMIF(InputData!$B$2:$B$105,"&lt;="&amp;Production!A664,InputData!$D$2:$D$105)-Production!$I$3</f>
        <v>68226</v>
      </c>
      <c r="D664" s="82">
        <f>C664-B664</f>
        <v>0</v>
      </c>
      <c r="E664" s="81">
        <f t="shared" si="12"/>
        <v>1563</v>
      </c>
      <c r="F664" s="81"/>
      <c r="K664" s="3"/>
      <c r="L664" s="2"/>
      <c r="M664" s="2"/>
    </row>
    <row r="665" spans="1:13" x14ac:dyDescent="0.3">
      <c r="A665" s="77">
        <f>A664+1</f>
        <v>44161</v>
      </c>
      <c r="B665" s="18">
        <f>B664</f>
        <v>68226</v>
      </c>
      <c r="C665" s="18">
        <f>C664</f>
        <v>68226</v>
      </c>
      <c r="D665" s="83">
        <f>D664</f>
        <v>0</v>
      </c>
      <c r="E665" s="81" t="str">
        <f t="shared" si="12"/>
        <v/>
      </c>
      <c r="F665" s="81"/>
      <c r="K665" s="3"/>
      <c r="L665" s="2"/>
      <c r="M665" s="2"/>
    </row>
    <row r="666" spans="1:13" x14ac:dyDescent="0.3">
      <c r="A666" s="76">
        <f>A665</f>
        <v>44161</v>
      </c>
      <c r="B666" s="17">
        <f>SUMIF(InputData!$C$2:$C$105,"&lt;="&amp;Production!A666,InputData!$D$2:$D$105)-$I$3</f>
        <v>68226</v>
      </c>
      <c r="C666" s="17">
        <f>SUMIF(InputData!$B$2:$B$105,"&lt;="&amp;Production!A666,InputData!$D$2:$D$105)-Production!$I$3</f>
        <v>68226</v>
      </c>
      <c r="D666" s="82">
        <f>C666-B666</f>
        <v>0</v>
      </c>
      <c r="E666" s="81" t="str">
        <f t="shared" si="12"/>
        <v/>
      </c>
      <c r="F666" s="81"/>
      <c r="K666" s="3"/>
      <c r="L666" s="2"/>
      <c r="M666" s="2"/>
    </row>
    <row r="667" spans="1:13" x14ac:dyDescent="0.3">
      <c r="A667" s="77">
        <f>A666+1</f>
        <v>44162</v>
      </c>
      <c r="B667" s="18">
        <f>B666</f>
        <v>68226</v>
      </c>
      <c r="C667" s="18">
        <f>C666</f>
        <v>68226</v>
      </c>
      <c r="D667" s="83">
        <f>D666</f>
        <v>0</v>
      </c>
      <c r="E667" s="81" t="str">
        <f t="shared" si="12"/>
        <v/>
      </c>
      <c r="F667" s="81"/>
      <c r="K667" s="3"/>
      <c r="L667" s="2"/>
      <c r="M667" s="2"/>
    </row>
    <row r="668" spans="1:13" x14ac:dyDescent="0.3">
      <c r="A668" s="76">
        <f>A667</f>
        <v>44162</v>
      </c>
      <c r="B668" s="17">
        <f>SUMIF(InputData!$C$2:$C$105,"&lt;="&amp;Production!A668,InputData!$D$2:$D$105)-$I$3</f>
        <v>68226</v>
      </c>
      <c r="C668" s="17">
        <f>SUMIF(InputData!$B$2:$B$105,"&lt;="&amp;Production!A668,InputData!$D$2:$D$105)-Production!$I$3</f>
        <v>68226</v>
      </c>
      <c r="D668" s="82">
        <f>C668-B668</f>
        <v>0</v>
      </c>
      <c r="E668" s="81" t="str">
        <f t="shared" si="12"/>
        <v/>
      </c>
      <c r="F668" s="81"/>
      <c r="K668" s="3"/>
      <c r="L668" s="2"/>
      <c r="M668" s="2"/>
    </row>
    <row r="669" spans="1:13" x14ac:dyDescent="0.3">
      <c r="A669" s="77">
        <f>A668+1</f>
        <v>44163</v>
      </c>
      <c r="B669" s="18">
        <f>B668</f>
        <v>68226</v>
      </c>
      <c r="C669" s="18">
        <f>C668</f>
        <v>68226</v>
      </c>
      <c r="D669" s="83">
        <f>D668</f>
        <v>0</v>
      </c>
      <c r="E669" s="81" t="str">
        <f t="shared" si="12"/>
        <v/>
      </c>
      <c r="F669" s="81"/>
      <c r="K669" s="3"/>
      <c r="L669" s="2"/>
      <c r="M669" s="2"/>
    </row>
    <row r="670" spans="1:13" x14ac:dyDescent="0.3">
      <c r="A670" s="76">
        <f>A669</f>
        <v>44163</v>
      </c>
      <c r="B670" s="17">
        <f>SUMIF(InputData!$C$2:$C$105,"&lt;="&amp;Production!A670,InputData!$D$2:$D$105)-$I$3</f>
        <v>68226</v>
      </c>
      <c r="C670" s="17">
        <f>SUMIF(InputData!$B$2:$B$105,"&lt;="&amp;Production!A670,InputData!$D$2:$D$105)-Production!$I$3</f>
        <v>68226</v>
      </c>
      <c r="D670" s="82">
        <f>C670-B670</f>
        <v>0</v>
      </c>
      <c r="E670" s="81" t="str">
        <f t="shared" si="12"/>
        <v/>
      </c>
      <c r="F670" s="81"/>
      <c r="K670" s="3"/>
      <c r="L670" s="2"/>
      <c r="M670" s="2"/>
    </row>
    <row r="671" spans="1:13" x14ac:dyDescent="0.3">
      <c r="A671" s="77">
        <f>A670+1</f>
        <v>44164</v>
      </c>
      <c r="B671" s="18">
        <f>B670</f>
        <v>68226</v>
      </c>
      <c r="C671" s="18">
        <f>C670</f>
        <v>68226</v>
      </c>
      <c r="D671" s="83">
        <f>D670</f>
        <v>0</v>
      </c>
      <c r="E671" s="81" t="str">
        <f t="shared" si="12"/>
        <v/>
      </c>
      <c r="F671" s="81"/>
      <c r="K671" s="3"/>
      <c r="L671" s="2"/>
      <c r="M671" s="2"/>
    </row>
    <row r="672" spans="1:13" x14ac:dyDescent="0.3">
      <c r="A672" s="76">
        <f>A671</f>
        <v>44164</v>
      </c>
      <c r="B672" s="17">
        <f>SUMIF(InputData!$C$2:$C$105,"&lt;="&amp;Production!A672,InputData!$D$2:$D$105)-$I$3</f>
        <v>68226</v>
      </c>
      <c r="C672" s="17">
        <f>SUMIF(InputData!$B$2:$B$105,"&lt;="&amp;Production!A672,InputData!$D$2:$D$105)-Production!$I$3</f>
        <v>69010</v>
      </c>
      <c r="D672" s="82">
        <f>C672-B672</f>
        <v>784</v>
      </c>
      <c r="E672" s="81" t="str">
        <f t="shared" si="12"/>
        <v/>
      </c>
      <c r="F672" s="81"/>
      <c r="K672" s="3"/>
      <c r="L672" s="2"/>
      <c r="M672" s="2"/>
    </row>
    <row r="673" spans="1:13" x14ac:dyDescent="0.3">
      <c r="A673" s="77">
        <f>A672+1</f>
        <v>44165</v>
      </c>
      <c r="B673" s="18">
        <f>B672</f>
        <v>68226</v>
      </c>
      <c r="C673" s="18">
        <f>C672</f>
        <v>69010</v>
      </c>
      <c r="D673" s="83">
        <f>D672</f>
        <v>784</v>
      </c>
      <c r="E673" s="81" t="str">
        <f t="shared" si="12"/>
        <v/>
      </c>
      <c r="F673" s="81"/>
      <c r="K673" s="3"/>
      <c r="L673" s="2"/>
      <c r="M673" s="2"/>
    </row>
    <row r="674" spans="1:13" x14ac:dyDescent="0.3">
      <c r="A674" s="76">
        <f>A673</f>
        <v>44165</v>
      </c>
      <c r="B674" s="17">
        <f>SUMIF(InputData!$C$2:$C$105,"&lt;="&amp;Production!A674,InputData!$D$2:$D$105)-$I$3</f>
        <v>68226</v>
      </c>
      <c r="C674" s="17">
        <f>SUMIF(InputData!$B$2:$B$105,"&lt;="&amp;Production!A674,InputData!$D$2:$D$105)-Production!$I$3</f>
        <v>69715</v>
      </c>
      <c r="D674" s="82">
        <f>C674-B674</f>
        <v>1489</v>
      </c>
      <c r="E674" s="81" t="str">
        <f t="shared" si="12"/>
        <v/>
      </c>
      <c r="F674" s="81"/>
      <c r="K674" s="3"/>
      <c r="L674" s="2"/>
      <c r="M674" s="2"/>
    </row>
    <row r="675" spans="1:13" x14ac:dyDescent="0.3">
      <c r="A675" s="77">
        <f>A674+1</f>
        <v>44166</v>
      </c>
      <c r="B675" s="18">
        <f>B674</f>
        <v>68226</v>
      </c>
      <c r="C675" s="18">
        <f>C674</f>
        <v>69715</v>
      </c>
      <c r="D675" s="83">
        <f>D674</f>
        <v>1489</v>
      </c>
      <c r="E675" s="81" t="str">
        <f t="shared" si="12"/>
        <v/>
      </c>
      <c r="F675" s="81"/>
      <c r="K675" s="3"/>
      <c r="L675" s="2"/>
      <c r="M675" s="2"/>
    </row>
    <row r="676" spans="1:13" x14ac:dyDescent="0.3">
      <c r="A676" s="76">
        <f>A675</f>
        <v>44166</v>
      </c>
      <c r="B676" s="17">
        <f>SUMIF(InputData!$C$2:$C$105,"&lt;="&amp;Production!A676,InputData!$D$2:$D$105)-$I$3</f>
        <v>68226</v>
      </c>
      <c r="C676" s="17">
        <f>SUMIF(InputData!$B$2:$B$105,"&lt;="&amp;Production!A676,InputData!$D$2:$D$105)-Production!$I$3</f>
        <v>69715</v>
      </c>
      <c r="D676" s="82">
        <f>C676-B676</f>
        <v>1489</v>
      </c>
      <c r="E676" s="81" t="str">
        <f t="shared" si="12"/>
        <v/>
      </c>
      <c r="F676" s="81"/>
      <c r="K676" s="3"/>
      <c r="L676" s="2"/>
      <c r="M676" s="2"/>
    </row>
    <row r="677" spans="1:13" x14ac:dyDescent="0.3">
      <c r="A677" s="77">
        <f>A676+1</f>
        <v>44167</v>
      </c>
      <c r="B677" s="18">
        <f>B676</f>
        <v>68226</v>
      </c>
      <c r="C677" s="18">
        <f>C676</f>
        <v>69715</v>
      </c>
      <c r="D677" s="83">
        <f>D676</f>
        <v>1489</v>
      </c>
      <c r="E677" s="81" t="str">
        <f t="shared" si="12"/>
        <v/>
      </c>
      <c r="F677" s="81"/>
      <c r="K677" s="3"/>
      <c r="L677" s="2"/>
      <c r="M677" s="2"/>
    </row>
    <row r="678" spans="1:13" x14ac:dyDescent="0.3">
      <c r="A678" s="76">
        <f>A677</f>
        <v>44167</v>
      </c>
      <c r="B678" s="17">
        <f>SUMIF(InputData!$C$2:$C$105,"&lt;="&amp;Production!A678,InputData!$D$2:$D$105)-$I$3</f>
        <v>69715</v>
      </c>
      <c r="C678" s="17">
        <f>SUMIF(InputData!$B$2:$B$105,"&lt;="&amp;Production!A678,InputData!$D$2:$D$105)-Production!$I$3</f>
        <v>69715</v>
      </c>
      <c r="D678" s="82">
        <f>C678-B678</f>
        <v>0</v>
      </c>
      <c r="E678" s="81">
        <f t="shared" si="12"/>
        <v>1489</v>
      </c>
      <c r="F678" s="81"/>
      <c r="K678" s="3"/>
      <c r="L678" s="2"/>
      <c r="M678" s="2"/>
    </row>
    <row r="679" spans="1:13" x14ac:dyDescent="0.3">
      <c r="A679" s="77">
        <f>A678+1</f>
        <v>44168</v>
      </c>
      <c r="B679" s="18">
        <f>B678</f>
        <v>69715</v>
      </c>
      <c r="C679" s="18">
        <f>C678</f>
        <v>69715</v>
      </c>
      <c r="D679" s="83">
        <f>D678</f>
        <v>0</v>
      </c>
      <c r="E679" s="81" t="str">
        <f t="shared" si="12"/>
        <v/>
      </c>
      <c r="F679" s="81"/>
      <c r="K679" s="3"/>
      <c r="L679" s="2"/>
      <c r="M679" s="2"/>
    </row>
    <row r="680" spans="1:13" x14ac:dyDescent="0.3">
      <c r="A680" s="76">
        <f>A679</f>
        <v>44168</v>
      </c>
      <c r="B680" s="17">
        <f>SUMIF(InputData!$C$2:$C$105,"&lt;="&amp;Production!A680,InputData!$D$2:$D$105)-$I$3</f>
        <v>69715</v>
      </c>
      <c r="C680" s="17">
        <f>SUMIF(InputData!$B$2:$B$105,"&lt;="&amp;Production!A680,InputData!$D$2:$D$105)-Production!$I$3</f>
        <v>69715</v>
      </c>
      <c r="D680" s="82">
        <f>C680-B680</f>
        <v>0</v>
      </c>
      <c r="E680" s="81" t="str">
        <f t="shared" si="12"/>
        <v/>
      </c>
      <c r="F680" s="81"/>
      <c r="K680" s="3"/>
      <c r="L680" s="2"/>
      <c r="M680" s="2"/>
    </row>
    <row r="681" spans="1:13" x14ac:dyDescent="0.3">
      <c r="A681" s="77">
        <f>A680+1</f>
        <v>44169</v>
      </c>
      <c r="B681" s="18">
        <f>B680</f>
        <v>69715</v>
      </c>
      <c r="C681" s="18">
        <f>C680</f>
        <v>69715</v>
      </c>
      <c r="D681" s="83">
        <f>D680</f>
        <v>0</v>
      </c>
      <c r="E681" s="81" t="str">
        <f t="shared" si="12"/>
        <v/>
      </c>
      <c r="F681" s="81"/>
      <c r="K681" s="3"/>
      <c r="L681" s="2"/>
      <c r="M681" s="2"/>
    </row>
    <row r="682" spans="1:13" x14ac:dyDescent="0.3">
      <c r="A682" s="76">
        <f>A681</f>
        <v>44169</v>
      </c>
      <c r="B682" s="17">
        <f>SUMIF(InputData!$C$2:$C$105,"&lt;="&amp;Production!A682,InputData!$D$2:$D$105)-$I$3</f>
        <v>69715</v>
      </c>
      <c r="C682" s="17">
        <f>SUMIF(InputData!$B$2:$B$105,"&lt;="&amp;Production!A682,InputData!$D$2:$D$105)-Production!$I$3</f>
        <v>69715</v>
      </c>
      <c r="D682" s="82">
        <f>C682-B682</f>
        <v>0</v>
      </c>
      <c r="E682" s="81" t="str">
        <f t="shared" si="12"/>
        <v/>
      </c>
      <c r="F682" s="81"/>
      <c r="K682" s="3"/>
      <c r="L682" s="2"/>
      <c r="M682" s="2"/>
    </row>
    <row r="683" spans="1:13" x14ac:dyDescent="0.3">
      <c r="A683" s="77">
        <f>A682+1</f>
        <v>44170</v>
      </c>
      <c r="B683" s="18">
        <f>B682</f>
        <v>69715</v>
      </c>
      <c r="C683" s="18">
        <f>C682</f>
        <v>69715</v>
      </c>
      <c r="D683" s="83">
        <f>D682</f>
        <v>0</v>
      </c>
      <c r="E683" s="81" t="str">
        <f t="shared" si="12"/>
        <v/>
      </c>
      <c r="F683" s="81"/>
      <c r="K683" s="3"/>
      <c r="L683" s="2"/>
      <c r="M683" s="2"/>
    </row>
    <row r="684" spans="1:13" x14ac:dyDescent="0.3">
      <c r="A684" s="76">
        <f>A683</f>
        <v>44170</v>
      </c>
      <c r="B684" s="17">
        <f>SUMIF(InputData!$C$2:$C$105,"&lt;="&amp;Production!A684,InputData!$D$2:$D$105)-$I$3</f>
        <v>69715</v>
      </c>
      <c r="C684" s="17">
        <f>SUMIF(InputData!$B$2:$B$105,"&lt;="&amp;Production!A684,InputData!$D$2:$D$105)-Production!$I$3</f>
        <v>70770</v>
      </c>
      <c r="D684" s="82">
        <f>C684-B684</f>
        <v>1055</v>
      </c>
      <c r="E684" s="81" t="str">
        <f t="shared" si="12"/>
        <v/>
      </c>
      <c r="F684" s="81"/>
      <c r="K684" s="3"/>
      <c r="L684" s="2"/>
      <c r="M684" s="2"/>
    </row>
    <row r="685" spans="1:13" x14ac:dyDescent="0.3">
      <c r="A685" s="77">
        <f>A684+1</f>
        <v>44171</v>
      </c>
      <c r="B685" s="18">
        <f>B684</f>
        <v>69715</v>
      </c>
      <c r="C685" s="18">
        <f>C684</f>
        <v>70770</v>
      </c>
      <c r="D685" s="83">
        <f>D684</f>
        <v>1055</v>
      </c>
      <c r="E685" s="81" t="str">
        <f t="shared" si="12"/>
        <v/>
      </c>
      <c r="F685" s="81"/>
      <c r="K685" s="3"/>
      <c r="L685" s="2"/>
      <c r="M685" s="2"/>
    </row>
    <row r="686" spans="1:13" x14ac:dyDescent="0.3">
      <c r="A686" s="76">
        <f>A685</f>
        <v>44171</v>
      </c>
      <c r="B686" s="17">
        <f>SUMIF(InputData!$C$2:$C$105,"&lt;="&amp;Production!A686,InputData!$D$2:$D$105)-$I$3</f>
        <v>69715</v>
      </c>
      <c r="C686" s="17">
        <f>SUMIF(InputData!$B$2:$B$105,"&lt;="&amp;Production!A686,InputData!$D$2:$D$105)-Production!$I$3</f>
        <v>71536</v>
      </c>
      <c r="D686" s="82">
        <f>C686-B686</f>
        <v>1821</v>
      </c>
      <c r="E686" s="81" t="str">
        <f t="shared" si="12"/>
        <v/>
      </c>
      <c r="F686" s="81"/>
      <c r="K686" s="3"/>
      <c r="L686" s="2"/>
      <c r="M686" s="2"/>
    </row>
    <row r="687" spans="1:13" x14ac:dyDescent="0.3">
      <c r="A687" s="77">
        <f>A686+1</f>
        <v>44172</v>
      </c>
      <c r="B687" s="18">
        <f>B686</f>
        <v>69715</v>
      </c>
      <c r="C687" s="18">
        <f>C686</f>
        <v>71536</v>
      </c>
      <c r="D687" s="83">
        <f>D686</f>
        <v>1821</v>
      </c>
      <c r="E687" s="81" t="str">
        <f t="shared" si="12"/>
        <v/>
      </c>
      <c r="F687" s="81"/>
      <c r="K687" s="3"/>
      <c r="L687" s="2"/>
      <c r="M687" s="2"/>
    </row>
    <row r="688" spans="1:13" x14ac:dyDescent="0.3">
      <c r="A688" s="76">
        <f>A687</f>
        <v>44172</v>
      </c>
      <c r="B688" s="17">
        <f>SUMIF(InputData!$C$2:$C$105,"&lt;="&amp;Production!A688,InputData!$D$2:$D$105)-$I$3</f>
        <v>69715</v>
      </c>
      <c r="C688" s="17">
        <f>SUMIF(InputData!$B$2:$B$105,"&lt;="&amp;Production!A688,InputData!$D$2:$D$105)-Production!$I$3</f>
        <v>71536</v>
      </c>
      <c r="D688" s="82">
        <f>C688-B688</f>
        <v>1821</v>
      </c>
      <c r="E688" s="81" t="str">
        <f t="shared" si="12"/>
        <v/>
      </c>
      <c r="F688" s="81"/>
      <c r="K688" s="3"/>
      <c r="L688" s="2"/>
      <c r="M688" s="2"/>
    </row>
    <row r="689" spans="1:13" x14ac:dyDescent="0.3">
      <c r="A689" s="77">
        <f>A688+1</f>
        <v>44173</v>
      </c>
      <c r="B689" s="18">
        <f>B688</f>
        <v>69715</v>
      </c>
      <c r="C689" s="18">
        <f>C688</f>
        <v>71536</v>
      </c>
      <c r="D689" s="83">
        <f>D688</f>
        <v>1821</v>
      </c>
      <c r="E689" s="81" t="str">
        <f t="shared" si="12"/>
        <v/>
      </c>
      <c r="F689" s="81"/>
      <c r="K689" s="3"/>
      <c r="L689" s="2"/>
      <c r="M689" s="2"/>
    </row>
    <row r="690" spans="1:13" x14ac:dyDescent="0.3">
      <c r="A690" s="76">
        <f>A689</f>
        <v>44173</v>
      </c>
      <c r="B690" s="17">
        <f>SUMIF(InputData!$C$2:$C$105,"&lt;="&amp;Production!A690,InputData!$D$2:$D$105)-$I$3</f>
        <v>69715</v>
      </c>
      <c r="C690" s="17">
        <f>SUMIF(InputData!$B$2:$B$105,"&lt;="&amp;Production!A690,InputData!$D$2:$D$105)-Production!$I$3</f>
        <v>71536</v>
      </c>
      <c r="D690" s="82">
        <f>C690-B690</f>
        <v>1821</v>
      </c>
      <c r="E690" s="81" t="str">
        <f t="shared" si="12"/>
        <v/>
      </c>
      <c r="F690" s="81"/>
      <c r="K690" s="3"/>
      <c r="L690" s="2"/>
      <c r="M690" s="2"/>
    </row>
    <row r="691" spans="1:13" x14ac:dyDescent="0.3">
      <c r="A691" s="77">
        <f>A690+1</f>
        <v>44174</v>
      </c>
      <c r="B691" s="18">
        <f>B690</f>
        <v>69715</v>
      </c>
      <c r="C691" s="18">
        <f>C690</f>
        <v>71536</v>
      </c>
      <c r="D691" s="83">
        <f>D690</f>
        <v>1821</v>
      </c>
      <c r="E691" s="81" t="str">
        <f t="shared" si="12"/>
        <v/>
      </c>
      <c r="F691" s="81"/>
      <c r="K691" s="3"/>
      <c r="L691" s="2"/>
      <c r="M691" s="2"/>
    </row>
    <row r="692" spans="1:13" x14ac:dyDescent="0.3">
      <c r="A692" s="76">
        <f>A691</f>
        <v>44174</v>
      </c>
      <c r="B692" s="17">
        <f>SUMIF(InputData!$C$2:$C$105,"&lt;="&amp;Production!A692,InputData!$D$2:$D$105)-$I$3</f>
        <v>71536</v>
      </c>
      <c r="C692" s="17">
        <f>SUMIF(InputData!$B$2:$B$105,"&lt;="&amp;Production!A692,InputData!$D$2:$D$105)-Production!$I$3</f>
        <v>71536</v>
      </c>
      <c r="D692" s="82">
        <f>C692-B692</f>
        <v>0</v>
      </c>
      <c r="E692" s="81">
        <f t="shared" si="12"/>
        <v>1821</v>
      </c>
      <c r="F692" s="81"/>
      <c r="K692" s="3"/>
      <c r="L692" s="2"/>
      <c r="M692" s="2"/>
    </row>
    <row r="693" spans="1:13" x14ac:dyDescent="0.3">
      <c r="A693" s="77">
        <f>A692+1</f>
        <v>44175</v>
      </c>
      <c r="B693" s="18">
        <f>B692</f>
        <v>71536</v>
      </c>
      <c r="C693" s="18">
        <f>C692</f>
        <v>71536</v>
      </c>
      <c r="D693" s="83">
        <f>D692</f>
        <v>0</v>
      </c>
      <c r="E693" s="81" t="str">
        <f t="shared" si="12"/>
        <v/>
      </c>
      <c r="F693" s="81"/>
      <c r="K693" s="3"/>
      <c r="L693" s="2"/>
      <c r="M693" s="2"/>
    </row>
    <row r="694" spans="1:13" x14ac:dyDescent="0.3">
      <c r="A694" s="76">
        <f>A693</f>
        <v>44175</v>
      </c>
      <c r="B694" s="17">
        <f>SUMIF(InputData!$C$2:$C$105,"&lt;="&amp;Production!A694,InputData!$D$2:$D$105)-$I$3</f>
        <v>71536</v>
      </c>
      <c r="C694" s="17">
        <f>SUMIF(InputData!$B$2:$B$105,"&lt;="&amp;Production!A694,InputData!$D$2:$D$105)-Production!$I$3</f>
        <v>71536</v>
      </c>
      <c r="D694" s="82">
        <f>C694-B694</f>
        <v>0</v>
      </c>
      <c r="E694" s="81" t="str">
        <f t="shared" si="12"/>
        <v/>
      </c>
      <c r="F694" s="81"/>
      <c r="K694" s="3"/>
      <c r="L694" s="2"/>
      <c r="M694" s="2"/>
    </row>
    <row r="695" spans="1:13" x14ac:dyDescent="0.3">
      <c r="A695" s="77">
        <f>A694+1</f>
        <v>44176</v>
      </c>
      <c r="B695" s="18">
        <f>B694</f>
        <v>71536</v>
      </c>
      <c r="C695" s="18">
        <f>C694</f>
        <v>71536</v>
      </c>
      <c r="D695" s="83">
        <f>D694</f>
        <v>0</v>
      </c>
      <c r="E695" s="81" t="str">
        <f t="shared" si="12"/>
        <v/>
      </c>
      <c r="F695" s="81"/>
      <c r="K695" s="3"/>
      <c r="L695" s="2"/>
      <c r="M695" s="2"/>
    </row>
    <row r="696" spans="1:13" x14ac:dyDescent="0.3">
      <c r="A696" s="76">
        <f>A695</f>
        <v>44176</v>
      </c>
      <c r="B696" s="17">
        <f>SUMIF(InputData!$C$2:$C$105,"&lt;="&amp;Production!A696,InputData!$D$2:$D$105)-$I$3</f>
        <v>71536</v>
      </c>
      <c r="C696" s="17">
        <f>SUMIF(InputData!$B$2:$B$105,"&lt;="&amp;Production!A696,InputData!$D$2:$D$105)-Production!$I$3</f>
        <v>71536</v>
      </c>
      <c r="D696" s="82">
        <f>C696-B696</f>
        <v>0</v>
      </c>
      <c r="E696" s="81" t="str">
        <f t="shared" si="12"/>
        <v/>
      </c>
      <c r="F696" s="81"/>
      <c r="K696" s="3"/>
      <c r="L696" s="2"/>
      <c r="M696" s="2"/>
    </row>
    <row r="697" spans="1:13" x14ac:dyDescent="0.3">
      <c r="A697" s="77">
        <f>A696+1</f>
        <v>44177</v>
      </c>
      <c r="B697" s="18">
        <f>B696</f>
        <v>71536</v>
      </c>
      <c r="C697" s="18">
        <f>C696</f>
        <v>71536</v>
      </c>
      <c r="D697" s="83">
        <f>D696</f>
        <v>0</v>
      </c>
      <c r="E697" s="81" t="str">
        <f t="shared" si="12"/>
        <v/>
      </c>
      <c r="F697" s="81"/>
      <c r="K697" s="3"/>
      <c r="L697" s="2"/>
      <c r="M697" s="2"/>
    </row>
    <row r="698" spans="1:13" x14ac:dyDescent="0.3">
      <c r="A698" s="76">
        <f>A697</f>
        <v>44177</v>
      </c>
      <c r="B698" s="17">
        <f>SUMIF(InputData!$C$2:$C$105,"&lt;="&amp;Production!A698,InputData!$D$2:$D$105)-$I$3</f>
        <v>71536</v>
      </c>
      <c r="C698" s="17">
        <f>SUMIF(InputData!$B$2:$B$105,"&lt;="&amp;Production!A698,InputData!$D$2:$D$105)-Production!$I$3</f>
        <v>71536</v>
      </c>
      <c r="D698" s="82">
        <f>C698-B698</f>
        <v>0</v>
      </c>
      <c r="E698" s="81" t="str">
        <f t="shared" si="12"/>
        <v/>
      </c>
      <c r="F698" s="81"/>
      <c r="K698" s="3"/>
      <c r="L698" s="2"/>
      <c r="M698" s="2"/>
    </row>
    <row r="699" spans="1:13" x14ac:dyDescent="0.3">
      <c r="A699" s="77">
        <f>A698+1</f>
        <v>44178</v>
      </c>
      <c r="B699" s="18">
        <f>B698</f>
        <v>71536</v>
      </c>
      <c r="C699" s="18">
        <f>C698</f>
        <v>71536</v>
      </c>
      <c r="D699" s="83">
        <f>D698</f>
        <v>0</v>
      </c>
      <c r="E699" s="81" t="str">
        <f t="shared" si="12"/>
        <v/>
      </c>
      <c r="F699" s="81"/>
      <c r="K699" s="3"/>
      <c r="L699" s="2"/>
      <c r="M699" s="2"/>
    </row>
    <row r="700" spans="1:13" x14ac:dyDescent="0.3">
      <c r="A700" s="76">
        <f>A699</f>
        <v>44178</v>
      </c>
      <c r="B700" s="17">
        <f>SUMIF(InputData!$C$2:$C$105,"&lt;="&amp;Production!A700,InputData!$D$2:$D$105)-$I$3</f>
        <v>71536</v>
      </c>
      <c r="C700" s="17">
        <f>SUMIF(InputData!$B$2:$B$105,"&lt;="&amp;Production!A700,InputData!$D$2:$D$105)-Production!$I$3</f>
        <v>72466</v>
      </c>
      <c r="D700" s="82">
        <f>C700-B700</f>
        <v>930</v>
      </c>
      <c r="E700" s="81" t="str">
        <f t="shared" si="12"/>
        <v/>
      </c>
      <c r="F700" s="81"/>
      <c r="K700" s="3"/>
      <c r="L700" s="2"/>
      <c r="M700" s="2"/>
    </row>
    <row r="701" spans="1:13" x14ac:dyDescent="0.3">
      <c r="A701" s="77">
        <f>A700+1</f>
        <v>44179</v>
      </c>
      <c r="B701" s="18">
        <f>B700</f>
        <v>71536</v>
      </c>
      <c r="C701" s="18">
        <f>C700</f>
        <v>72466</v>
      </c>
      <c r="D701" s="83">
        <f>D700</f>
        <v>930</v>
      </c>
      <c r="E701" s="81" t="str">
        <f t="shared" si="12"/>
        <v/>
      </c>
      <c r="F701" s="81"/>
      <c r="K701" s="3"/>
      <c r="L701" s="2"/>
      <c r="M701" s="2"/>
    </row>
    <row r="702" spans="1:13" x14ac:dyDescent="0.3">
      <c r="A702" s="76">
        <f>A701</f>
        <v>44179</v>
      </c>
      <c r="B702" s="17">
        <f>SUMIF(InputData!$C$2:$C$105,"&lt;="&amp;Production!A702,InputData!$D$2:$D$105)-$I$3</f>
        <v>71536</v>
      </c>
      <c r="C702" s="17">
        <f>SUMIF(InputData!$B$2:$B$105,"&lt;="&amp;Production!A702,InputData!$D$2:$D$105)-Production!$I$3</f>
        <v>73114</v>
      </c>
      <c r="D702" s="82">
        <f>C702-B702</f>
        <v>1578</v>
      </c>
      <c r="E702" s="81" t="str">
        <f t="shared" si="12"/>
        <v/>
      </c>
      <c r="F702" s="81"/>
      <c r="K702" s="3"/>
      <c r="L702" s="2"/>
      <c r="M702" s="2"/>
    </row>
    <row r="703" spans="1:13" x14ac:dyDescent="0.3">
      <c r="A703" s="77">
        <f>A702+1</f>
        <v>44180</v>
      </c>
      <c r="B703" s="18">
        <f>B702</f>
        <v>71536</v>
      </c>
      <c r="C703" s="18">
        <f>C702</f>
        <v>73114</v>
      </c>
      <c r="D703" s="83">
        <f>D702</f>
        <v>1578</v>
      </c>
      <c r="E703" s="81" t="str">
        <f t="shared" si="12"/>
        <v/>
      </c>
      <c r="F703" s="81"/>
      <c r="K703" s="3"/>
      <c r="L703" s="2"/>
      <c r="M703" s="2"/>
    </row>
    <row r="704" spans="1:13" x14ac:dyDescent="0.3">
      <c r="A704" s="76">
        <f>A703</f>
        <v>44180</v>
      </c>
      <c r="B704" s="17">
        <f>SUMIF(InputData!$C$2:$C$105,"&lt;="&amp;Production!A704,InputData!$D$2:$D$105)-$I$3</f>
        <v>71536</v>
      </c>
      <c r="C704" s="17">
        <f>SUMIF(InputData!$B$2:$B$105,"&lt;="&amp;Production!A704,InputData!$D$2:$D$105)-Production!$I$3</f>
        <v>73114</v>
      </c>
      <c r="D704" s="82">
        <f>C704-B704</f>
        <v>1578</v>
      </c>
      <c r="E704" s="81" t="str">
        <f t="shared" si="12"/>
        <v/>
      </c>
      <c r="F704" s="81"/>
      <c r="K704" s="3"/>
      <c r="L704" s="2"/>
      <c r="M704" s="2"/>
    </row>
    <row r="705" spans="1:13" x14ac:dyDescent="0.3">
      <c r="A705" s="77">
        <f>A704+1</f>
        <v>44181</v>
      </c>
      <c r="B705" s="18">
        <f>B704</f>
        <v>71536</v>
      </c>
      <c r="C705" s="18">
        <f>C704</f>
        <v>73114</v>
      </c>
      <c r="D705" s="83">
        <f>D704</f>
        <v>1578</v>
      </c>
      <c r="E705" s="81" t="str">
        <f t="shared" si="12"/>
        <v/>
      </c>
      <c r="F705" s="81"/>
      <c r="K705" s="3"/>
      <c r="L705" s="2"/>
      <c r="M705" s="2"/>
    </row>
    <row r="706" spans="1:13" x14ac:dyDescent="0.3">
      <c r="A706" s="76">
        <f>A705</f>
        <v>44181</v>
      </c>
      <c r="B706" s="17">
        <f>SUMIF(InputData!$C$2:$C$105,"&lt;="&amp;Production!A706,InputData!$D$2:$D$105)-$I$3</f>
        <v>73114</v>
      </c>
      <c r="C706" s="17">
        <f>SUMIF(InputData!$B$2:$B$105,"&lt;="&amp;Production!A706,InputData!$D$2:$D$105)-Production!$I$3</f>
        <v>73114</v>
      </c>
      <c r="D706" s="82">
        <f>C706-B706</f>
        <v>0</v>
      </c>
      <c r="E706" s="81">
        <f t="shared" si="12"/>
        <v>1578</v>
      </c>
      <c r="F706" s="81"/>
      <c r="K706" s="3"/>
      <c r="L706" s="2"/>
      <c r="M706" s="2"/>
    </row>
    <row r="707" spans="1:13" x14ac:dyDescent="0.3">
      <c r="A707" s="77">
        <f>A706+1</f>
        <v>44182</v>
      </c>
      <c r="B707" s="18">
        <f>B706</f>
        <v>73114</v>
      </c>
      <c r="C707" s="18">
        <f>C706</f>
        <v>73114</v>
      </c>
      <c r="D707" s="83">
        <f>D706</f>
        <v>0</v>
      </c>
      <c r="E707" s="81" t="str">
        <f t="shared" si="12"/>
        <v/>
      </c>
      <c r="F707" s="81"/>
      <c r="K707" s="3"/>
      <c r="L707" s="2"/>
      <c r="M707" s="2"/>
    </row>
    <row r="708" spans="1:13" x14ac:dyDescent="0.3">
      <c r="A708" s="76">
        <f>A707</f>
        <v>44182</v>
      </c>
      <c r="B708" s="17">
        <f>SUMIF(InputData!$C$2:$C$105,"&lt;="&amp;Production!A708,InputData!$D$2:$D$105)-$I$3</f>
        <v>73114</v>
      </c>
      <c r="C708" s="17">
        <f>SUMIF(InputData!$B$2:$B$105,"&lt;="&amp;Production!A708,InputData!$D$2:$D$105)-Production!$I$3</f>
        <v>73114</v>
      </c>
      <c r="D708" s="82">
        <f>C708-B708</f>
        <v>0</v>
      </c>
      <c r="E708" s="81" t="str">
        <f t="shared" ref="E708:E771" si="13">IF(B708-B707=0,"",B708-B707)</f>
        <v/>
      </c>
      <c r="F708" s="81"/>
      <c r="K708" s="3"/>
      <c r="L708" s="2"/>
      <c r="M708" s="2"/>
    </row>
    <row r="709" spans="1:13" x14ac:dyDescent="0.3">
      <c r="A709" s="77">
        <f>A708+1</f>
        <v>44183</v>
      </c>
      <c r="B709" s="18">
        <f>B708</f>
        <v>73114</v>
      </c>
      <c r="C709" s="18">
        <f>C708</f>
        <v>73114</v>
      </c>
      <c r="D709" s="83">
        <f>D708</f>
        <v>0</v>
      </c>
      <c r="E709" s="81" t="str">
        <f t="shared" si="13"/>
        <v/>
      </c>
      <c r="F709" s="81"/>
      <c r="K709" s="3"/>
      <c r="L709" s="2"/>
      <c r="M709" s="2"/>
    </row>
    <row r="710" spans="1:13" x14ac:dyDescent="0.3">
      <c r="A710" s="76">
        <f>A709</f>
        <v>44183</v>
      </c>
      <c r="B710" s="17">
        <f>SUMIF(InputData!$C$2:$C$105,"&lt;="&amp;Production!A710,InputData!$D$2:$D$105)-$I$3</f>
        <v>73114</v>
      </c>
      <c r="C710" s="17">
        <f>SUMIF(InputData!$B$2:$B$105,"&lt;="&amp;Production!A710,InputData!$D$2:$D$105)-Production!$I$3</f>
        <v>73114</v>
      </c>
      <c r="D710" s="82">
        <f>C710-B710</f>
        <v>0</v>
      </c>
      <c r="E710" s="81" t="str">
        <f t="shared" si="13"/>
        <v/>
      </c>
      <c r="F710" s="81"/>
      <c r="K710" s="3"/>
      <c r="L710" s="2"/>
      <c r="M710" s="2"/>
    </row>
    <row r="711" spans="1:13" x14ac:dyDescent="0.3">
      <c r="A711" s="77">
        <f>A710+1</f>
        <v>44184</v>
      </c>
      <c r="B711" s="18">
        <f>B710</f>
        <v>73114</v>
      </c>
      <c r="C711" s="18">
        <f>C710</f>
        <v>73114</v>
      </c>
      <c r="D711" s="83">
        <f>D710</f>
        <v>0</v>
      </c>
      <c r="E711" s="81" t="str">
        <f t="shared" si="13"/>
        <v/>
      </c>
      <c r="F711" s="81"/>
      <c r="K711" s="3"/>
      <c r="L711" s="2"/>
      <c r="M711" s="2"/>
    </row>
    <row r="712" spans="1:13" x14ac:dyDescent="0.3">
      <c r="A712" s="76">
        <f>A711</f>
        <v>44184</v>
      </c>
      <c r="B712" s="17">
        <f>SUMIF(InputData!$C$2:$C$105,"&lt;="&amp;Production!A712,InputData!$D$2:$D$105)-$I$3</f>
        <v>73114</v>
      </c>
      <c r="C712" s="17">
        <f>SUMIF(InputData!$B$2:$B$105,"&lt;="&amp;Production!A712,InputData!$D$2:$D$105)-Production!$I$3</f>
        <v>73114</v>
      </c>
      <c r="D712" s="82">
        <f>C712-B712</f>
        <v>0</v>
      </c>
      <c r="E712" s="81" t="str">
        <f t="shared" si="13"/>
        <v/>
      </c>
      <c r="F712" s="81"/>
      <c r="K712" s="3"/>
      <c r="L712" s="2"/>
      <c r="M712" s="2"/>
    </row>
    <row r="713" spans="1:13" x14ac:dyDescent="0.3">
      <c r="A713" s="77">
        <f>A712+1</f>
        <v>44185</v>
      </c>
      <c r="B713" s="18">
        <f>B712</f>
        <v>73114</v>
      </c>
      <c r="C713" s="18">
        <f>C712</f>
        <v>73114</v>
      </c>
      <c r="D713" s="83">
        <f>D712</f>
        <v>0</v>
      </c>
      <c r="E713" s="81" t="str">
        <f t="shared" si="13"/>
        <v/>
      </c>
      <c r="F713" s="81"/>
      <c r="K713" s="3"/>
      <c r="L713" s="2"/>
      <c r="M713" s="2"/>
    </row>
    <row r="714" spans="1:13" x14ac:dyDescent="0.3">
      <c r="A714" s="76">
        <f>A713</f>
        <v>44185</v>
      </c>
      <c r="B714" s="17">
        <f>SUMIF(InputData!$C$2:$C$105,"&lt;="&amp;Production!A714,InputData!$D$2:$D$105)-$I$3</f>
        <v>73114</v>
      </c>
      <c r="C714" s="17">
        <f>SUMIF(InputData!$B$2:$B$105,"&lt;="&amp;Production!A714,InputData!$D$2:$D$105)-Production!$I$3</f>
        <v>74740</v>
      </c>
      <c r="D714" s="82">
        <f>C714-B714</f>
        <v>1626</v>
      </c>
      <c r="E714" s="81" t="str">
        <f t="shared" si="13"/>
        <v/>
      </c>
      <c r="F714" s="81"/>
      <c r="K714" s="3"/>
      <c r="L714" s="2"/>
      <c r="M714" s="2"/>
    </row>
    <row r="715" spans="1:13" x14ac:dyDescent="0.3">
      <c r="A715" s="77">
        <f>A714+1</f>
        <v>44186</v>
      </c>
      <c r="B715" s="18">
        <f>B714</f>
        <v>73114</v>
      </c>
      <c r="C715" s="18">
        <f>C714</f>
        <v>74740</v>
      </c>
      <c r="D715" s="83">
        <f>D714</f>
        <v>1626</v>
      </c>
      <c r="E715" s="81" t="str">
        <f t="shared" si="13"/>
        <v/>
      </c>
      <c r="F715" s="81"/>
      <c r="K715" s="3"/>
      <c r="L715" s="2"/>
      <c r="M715" s="2"/>
    </row>
    <row r="716" spans="1:13" x14ac:dyDescent="0.3">
      <c r="A716" s="76">
        <f>A715</f>
        <v>44186</v>
      </c>
      <c r="B716" s="17">
        <f>SUMIF(InputData!$C$2:$C$105,"&lt;="&amp;Production!A716,InputData!$D$2:$D$105)-$I$3</f>
        <v>73114</v>
      </c>
      <c r="C716" s="17">
        <f>SUMIF(InputData!$B$2:$B$105,"&lt;="&amp;Production!A716,InputData!$D$2:$D$105)-Production!$I$3</f>
        <v>74740</v>
      </c>
      <c r="D716" s="82">
        <f>C716-B716</f>
        <v>1626</v>
      </c>
      <c r="E716" s="81" t="str">
        <f t="shared" si="13"/>
        <v/>
      </c>
      <c r="F716" s="81"/>
      <c r="K716" s="3"/>
      <c r="L716" s="2"/>
      <c r="M716" s="2"/>
    </row>
    <row r="717" spans="1:13" x14ac:dyDescent="0.3">
      <c r="A717" s="77">
        <f>A716+1</f>
        <v>44187</v>
      </c>
      <c r="B717" s="18">
        <f>B716</f>
        <v>73114</v>
      </c>
      <c r="C717" s="18">
        <f>C716</f>
        <v>74740</v>
      </c>
      <c r="D717" s="83">
        <f>D716</f>
        <v>1626</v>
      </c>
      <c r="E717" s="81" t="str">
        <f t="shared" si="13"/>
        <v/>
      </c>
      <c r="F717" s="81"/>
      <c r="K717" s="3"/>
      <c r="L717" s="2"/>
      <c r="M717" s="2"/>
    </row>
    <row r="718" spans="1:13" x14ac:dyDescent="0.3">
      <c r="A718" s="76">
        <f>A717</f>
        <v>44187</v>
      </c>
      <c r="B718" s="17">
        <f>SUMIF(InputData!$C$2:$C$105,"&lt;="&amp;Production!A718,InputData!$D$2:$D$105)-$I$3</f>
        <v>73114</v>
      </c>
      <c r="C718" s="17">
        <f>SUMIF(InputData!$B$2:$B$105,"&lt;="&amp;Production!A718,InputData!$D$2:$D$105)-Production!$I$3</f>
        <v>74740</v>
      </c>
      <c r="D718" s="82">
        <f>C718-B718</f>
        <v>1626</v>
      </c>
      <c r="E718" s="81" t="str">
        <f t="shared" si="13"/>
        <v/>
      </c>
      <c r="F718" s="81"/>
      <c r="K718" s="3"/>
      <c r="L718" s="2"/>
      <c r="M718" s="2"/>
    </row>
    <row r="719" spans="1:13" x14ac:dyDescent="0.3">
      <c r="A719" s="77">
        <f>A718+1</f>
        <v>44188</v>
      </c>
      <c r="B719" s="18">
        <f>B718</f>
        <v>73114</v>
      </c>
      <c r="C719" s="18">
        <f>C718</f>
        <v>74740</v>
      </c>
      <c r="D719" s="83">
        <f>D718</f>
        <v>1626</v>
      </c>
      <c r="E719" s="81" t="str">
        <f t="shared" si="13"/>
        <v/>
      </c>
      <c r="F719" s="81"/>
      <c r="K719" s="3"/>
      <c r="L719" s="2"/>
      <c r="M719" s="2"/>
    </row>
    <row r="720" spans="1:13" x14ac:dyDescent="0.3">
      <c r="A720" s="76">
        <f>A719</f>
        <v>44188</v>
      </c>
      <c r="B720" s="17">
        <f>SUMIF(InputData!$C$2:$C$105,"&lt;="&amp;Production!A720,InputData!$D$2:$D$105)-$I$3</f>
        <v>74740</v>
      </c>
      <c r="C720" s="17">
        <f>SUMIF(InputData!$B$2:$B$105,"&lt;="&amp;Production!A720,InputData!$D$2:$D$105)-Production!$I$3</f>
        <v>74740</v>
      </c>
      <c r="D720" s="82">
        <f>C720-B720</f>
        <v>0</v>
      </c>
      <c r="E720" s="81">
        <f t="shared" si="13"/>
        <v>1626</v>
      </c>
      <c r="F720" s="81"/>
      <c r="K720" s="3"/>
      <c r="L720" s="2"/>
      <c r="M720" s="2"/>
    </row>
    <row r="721" spans="1:13" x14ac:dyDescent="0.3">
      <c r="A721" s="77">
        <f>A720+1</f>
        <v>44189</v>
      </c>
      <c r="B721" s="18">
        <f>B720</f>
        <v>74740</v>
      </c>
      <c r="C721" s="18">
        <f>C720</f>
        <v>74740</v>
      </c>
      <c r="D721" s="83">
        <f>D720</f>
        <v>0</v>
      </c>
      <c r="E721" s="81" t="str">
        <f t="shared" si="13"/>
        <v/>
      </c>
      <c r="F721" s="81"/>
      <c r="K721" s="3"/>
      <c r="L721" s="2"/>
      <c r="M721" s="2"/>
    </row>
    <row r="722" spans="1:13" x14ac:dyDescent="0.3">
      <c r="A722" s="76">
        <f>A721</f>
        <v>44189</v>
      </c>
      <c r="B722" s="17">
        <f>SUMIF(InputData!$C$2:$C$105,"&lt;="&amp;Production!A722,InputData!$D$2:$D$105)-$I$3</f>
        <v>74740</v>
      </c>
      <c r="C722" s="17">
        <f>SUMIF(InputData!$B$2:$B$105,"&lt;="&amp;Production!A722,InputData!$D$2:$D$105)-Production!$I$3</f>
        <v>74740</v>
      </c>
      <c r="D722" s="82">
        <f>C722-B722</f>
        <v>0</v>
      </c>
      <c r="E722" s="81" t="str">
        <f t="shared" si="13"/>
        <v/>
      </c>
      <c r="F722" s="81"/>
      <c r="K722" s="3"/>
      <c r="L722" s="2"/>
      <c r="M722" s="2"/>
    </row>
    <row r="723" spans="1:13" x14ac:dyDescent="0.3">
      <c r="A723" s="77">
        <f>A722+1</f>
        <v>44190</v>
      </c>
      <c r="B723" s="18">
        <f>B722</f>
        <v>74740</v>
      </c>
      <c r="C723" s="18">
        <f>C722</f>
        <v>74740</v>
      </c>
      <c r="D723" s="83">
        <f>D722</f>
        <v>0</v>
      </c>
      <c r="E723" s="81" t="str">
        <f t="shared" si="13"/>
        <v/>
      </c>
      <c r="F723" s="81"/>
      <c r="K723" s="3"/>
      <c r="L723" s="2"/>
      <c r="M723" s="2"/>
    </row>
    <row r="724" spans="1:13" x14ac:dyDescent="0.3">
      <c r="A724" s="76">
        <f>A723</f>
        <v>44190</v>
      </c>
      <c r="B724" s="17">
        <f>SUMIF(InputData!$C$2:$C$105,"&lt;="&amp;Production!A724,InputData!$D$2:$D$105)-$I$3</f>
        <v>74740</v>
      </c>
      <c r="C724" s="17">
        <f>SUMIF(InputData!$B$2:$B$105,"&lt;="&amp;Production!A724,InputData!$D$2:$D$105)-Production!$I$3</f>
        <v>74740</v>
      </c>
      <c r="D724" s="82">
        <f>C724-B724</f>
        <v>0</v>
      </c>
      <c r="E724" s="81" t="str">
        <f t="shared" si="13"/>
        <v/>
      </c>
      <c r="F724" s="81"/>
      <c r="K724" s="3"/>
      <c r="L724" s="2"/>
      <c r="M724" s="2"/>
    </row>
    <row r="725" spans="1:13" x14ac:dyDescent="0.3">
      <c r="A725" s="77">
        <f>A724+1</f>
        <v>44191</v>
      </c>
      <c r="B725" s="18">
        <f>B724</f>
        <v>74740</v>
      </c>
      <c r="C725" s="18">
        <f>C724</f>
        <v>74740</v>
      </c>
      <c r="D725" s="83">
        <f>D724</f>
        <v>0</v>
      </c>
      <c r="E725" s="81" t="str">
        <f t="shared" si="13"/>
        <v/>
      </c>
      <c r="F725" s="81"/>
      <c r="K725" s="3"/>
      <c r="L725" s="2"/>
      <c r="M725" s="2"/>
    </row>
    <row r="726" spans="1:13" x14ac:dyDescent="0.3">
      <c r="A726" s="76">
        <f>A725</f>
        <v>44191</v>
      </c>
      <c r="B726" s="17">
        <f>SUMIF(InputData!$C$2:$C$105,"&lt;="&amp;Production!A726,InputData!$D$2:$D$105)-$I$3</f>
        <v>74740</v>
      </c>
      <c r="C726" s="17">
        <f>SUMIF(InputData!$B$2:$B$105,"&lt;="&amp;Production!A726,InputData!$D$2:$D$105)-Production!$I$3</f>
        <v>74740</v>
      </c>
      <c r="D726" s="82">
        <f>C726-B726</f>
        <v>0</v>
      </c>
      <c r="E726" s="81" t="str">
        <f t="shared" si="13"/>
        <v/>
      </c>
      <c r="F726" s="81"/>
      <c r="K726" s="3"/>
      <c r="L726" s="2"/>
      <c r="M726" s="2"/>
    </row>
    <row r="727" spans="1:13" x14ac:dyDescent="0.3">
      <c r="A727" s="77">
        <f>A726+1</f>
        <v>44192</v>
      </c>
      <c r="B727" s="18">
        <f>B726</f>
        <v>74740</v>
      </c>
      <c r="C727" s="18">
        <f>C726</f>
        <v>74740</v>
      </c>
      <c r="D727" s="83">
        <f>D726</f>
        <v>0</v>
      </c>
      <c r="E727" s="81" t="str">
        <f t="shared" si="13"/>
        <v/>
      </c>
      <c r="F727" s="81"/>
      <c r="K727" s="3"/>
      <c r="L727" s="2"/>
      <c r="M727" s="2"/>
    </row>
    <row r="728" spans="1:13" x14ac:dyDescent="0.3">
      <c r="A728" s="76">
        <f>A727</f>
        <v>44192</v>
      </c>
      <c r="B728" s="17">
        <f>SUMIF(InputData!$C$2:$C$105,"&lt;="&amp;Production!A728,InputData!$D$2:$D$105)-$I$3</f>
        <v>74740</v>
      </c>
      <c r="C728" s="17">
        <f>SUMIF(InputData!$B$2:$B$105,"&lt;="&amp;Production!A728,InputData!$D$2:$D$105)-Production!$I$3</f>
        <v>75680</v>
      </c>
      <c r="D728" s="82">
        <f>C728-B728</f>
        <v>940</v>
      </c>
      <c r="E728" s="81" t="str">
        <f t="shared" si="13"/>
        <v/>
      </c>
      <c r="F728" s="81"/>
      <c r="K728" s="3"/>
      <c r="L728" s="2"/>
      <c r="M728" s="2"/>
    </row>
    <row r="729" spans="1:13" x14ac:dyDescent="0.3">
      <c r="A729" s="77">
        <f>A728+1</f>
        <v>44193</v>
      </c>
      <c r="B729" s="18">
        <f>B728</f>
        <v>74740</v>
      </c>
      <c r="C729" s="18">
        <f>C728</f>
        <v>75680</v>
      </c>
      <c r="D729" s="83">
        <f>D728</f>
        <v>940</v>
      </c>
      <c r="E729" s="81" t="str">
        <f t="shared" si="13"/>
        <v/>
      </c>
      <c r="F729" s="81"/>
      <c r="K729" s="3"/>
      <c r="L729" s="2"/>
      <c r="M729" s="2"/>
    </row>
    <row r="730" spans="1:13" x14ac:dyDescent="0.3">
      <c r="A730" s="76">
        <f>A729</f>
        <v>44193</v>
      </c>
      <c r="B730" s="17">
        <f>SUMIF(InputData!$C$2:$C$105,"&lt;="&amp;Production!A730,InputData!$D$2:$D$105)-$I$3</f>
        <v>74740</v>
      </c>
      <c r="C730" s="17">
        <f>SUMIF(InputData!$B$2:$B$105,"&lt;="&amp;Production!A730,InputData!$D$2:$D$105)-Production!$I$3</f>
        <v>76310</v>
      </c>
      <c r="D730" s="82">
        <f>C730-B730</f>
        <v>1570</v>
      </c>
      <c r="E730" s="81" t="str">
        <f t="shared" si="13"/>
        <v/>
      </c>
      <c r="F730" s="81"/>
      <c r="K730" s="3"/>
      <c r="L730" s="2"/>
      <c r="M730" s="2"/>
    </row>
    <row r="731" spans="1:13" x14ac:dyDescent="0.3">
      <c r="A731" s="77">
        <f>A730+1</f>
        <v>44194</v>
      </c>
      <c r="B731" s="18">
        <f>B730</f>
        <v>74740</v>
      </c>
      <c r="C731" s="18">
        <f>C730</f>
        <v>76310</v>
      </c>
      <c r="D731" s="83">
        <f>D730</f>
        <v>1570</v>
      </c>
      <c r="E731" s="81" t="str">
        <f t="shared" si="13"/>
        <v/>
      </c>
      <c r="F731" s="81"/>
      <c r="K731" s="3"/>
      <c r="L731" s="2"/>
      <c r="M731" s="2"/>
    </row>
    <row r="732" spans="1:13" x14ac:dyDescent="0.3">
      <c r="A732" s="76">
        <f>A731</f>
        <v>44194</v>
      </c>
      <c r="B732" s="17">
        <f>SUMIF(InputData!$C$2:$C$105,"&lt;="&amp;Production!A732,InputData!$D$2:$D$105)-$I$3</f>
        <v>74740</v>
      </c>
      <c r="C732" s="17">
        <f>SUMIF(InputData!$B$2:$B$105,"&lt;="&amp;Production!A732,InputData!$D$2:$D$105)-Production!$I$3</f>
        <v>76310</v>
      </c>
      <c r="D732" s="82">
        <f>C732-B732</f>
        <v>1570</v>
      </c>
      <c r="E732" s="81" t="str">
        <f t="shared" si="13"/>
        <v/>
      </c>
      <c r="F732" s="81"/>
      <c r="K732" s="3"/>
      <c r="L732" s="2"/>
      <c r="M732" s="2"/>
    </row>
    <row r="733" spans="1:13" x14ac:dyDescent="0.3">
      <c r="A733" s="77">
        <f>A732+1</f>
        <v>44195</v>
      </c>
      <c r="B733" s="18">
        <f>B732</f>
        <v>74740</v>
      </c>
      <c r="C733" s="18">
        <f>C732</f>
        <v>76310</v>
      </c>
      <c r="D733" s="83">
        <f>D732</f>
        <v>1570</v>
      </c>
      <c r="E733" s="81" t="str">
        <f t="shared" si="13"/>
        <v/>
      </c>
      <c r="F733" s="81"/>
      <c r="K733" s="3"/>
      <c r="L733" s="2"/>
      <c r="M733" s="2"/>
    </row>
    <row r="734" spans="1:13" x14ac:dyDescent="0.3">
      <c r="A734" s="76">
        <f>A733</f>
        <v>44195</v>
      </c>
      <c r="B734" s="17">
        <f>SUMIF(InputData!$C$2:$C$105,"&lt;="&amp;Production!A734,InputData!$D$2:$D$105)-$I$3</f>
        <v>76310</v>
      </c>
      <c r="C734" s="17">
        <f>SUMIF(InputData!$B$2:$B$105,"&lt;="&amp;Production!A734,InputData!$D$2:$D$105)-Production!$I$3</f>
        <v>76310</v>
      </c>
      <c r="D734" s="82">
        <f>C734-B734</f>
        <v>0</v>
      </c>
      <c r="E734" s="81">
        <f t="shared" si="13"/>
        <v>1570</v>
      </c>
      <c r="F734" s="81"/>
      <c r="K734" s="3"/>
      <c r="L734" s="2"/>
      <c r="M734" s="2"/>
    </row>
    <row r="735" spans="1:13" x14ac:dyDescent="0.3">
      <c r="A735" s="77">
        <f>A734+1</f>
        <v>44196</v>
      </c>
      <c r="B735" s="18">
        <f>B734</f>
        <v>76310</v>
      </c>
      <c r="C735" s="18">
        <f>C734</f>
        <v>76310</v>
      </c>
      <c r="D735" s="83">
        <f>D734</f>
        <v>0</v>
      </c>
      <c r="E735" s="81" t="str">
        <f t="shared" si="13"/>
        <v/>
      </c>
      <c r="F735" s="81"/>
      <c r="K735" s="3"/>
      <c r="L735" s="2"/>
      <c r="M735" s="2"/>
    </row>
    <row r="736" spans="1:13" x14ac:dyDescent="0.3">
      <c r="A736" s="76">
        <f>A735</f>
        <v>44196</v>
      </c>
      <c r="B736" s="17">
        <f>SUMIF(InputData!$C$2:$C$105,"&lt;="&amp;Production!A736,InputData!$D$2:$D$105)-$I$3</f>
        <v>76310</v>
      </c>
      <c r="C736" s="17">
        <f>SUMIF(InputData!$B$2:$B$105,"&lt;="&amp;Production!A736,InputData!$D$2:$D$105)-Production!$I$3</f>
        <v>76310</v>
      </c>
      <c r="D736" s="82">
        <f>C736-B736</f>
        <v>0</v>
      </c>
      <c r="E736" s="81" t="str">
        <f t="shared" si="13"/>
        <v/>
      </c>
      <c r="F736" s="81"/>
      <c r="K736" s="3"/>
      <c r="L736" s="2"/>
      <c r="M736" s="2"/>
    </row>
    <row r="737" spans="1:13" x14ac:dyDescent="0.3">
      <c r="A737" s="77">
        <f>A736+1</f>
        <v>44197</v>
      </c>
      <c r="B737" s="18">
        <f>B736</f>
        <v>76310</v>
      </c>
      <c r="C737" s="18">
        <f>C736</f>
        <v>76310</v>
      </c>
      <c r="D737" s="83">
        <f>D736</f>
        <v>0</v>
      </c>
      <c r="E737" s="81" t="str">
        <f t="shared" si="13"/>
        <v/>
      </c>
      <c r="F737" s="81"/>
      <c r="K737" s="3"/>
      <c r="L737" s="2"/>
      <c r="M737" s="2"/>
    </row>
    <row r="738" spans="1:13" x14ac:dyDescent="0.3">
      <c r="A738" s="76">
        <f>A737</f>
        <v>44197</v>
      </c>
      <c r="B738" s="17">
        <f>SUMIF(InputData!$C$2:$C$105,"&lt;="&amp;Production!A738,InputData!$D$2:$D$105)-$I$3</f>
        <v>76310</v>
      </c>
      <c r="C738" s="17">
        <f>SUMIF(InputData!$B$2:$B$105,"&lt;="&amp;Production!A738,InputData!$D$2:$D$105)-Production!$I$3</f>
        <v>76310</v>
      </c>
      <c r="D738" s="82">
        <f>C738-B738</f>
        <v>0</v>
      </c>
      <c r="E738" s="81" t="str">
        <f t="shared" si="13"/>
        <v/>
      </c>
      <c r="F738" s="81"/>
      <c r="K738" s="3"/>
      <c r="L738" s="2"/>
      <c r="M738" s="2"/>
    </row>
    <row r="739" spans="1:13" x14ac:dyDescent="0.3">
      <c r="A739" s="77">
        <f>A738+1</f>
        <v>44198</v>
      </c>
      <c r="B739" s="18">
        <f>B738</f>
        <v>76310</v>
      </c>
      <c r="C739" s="18">
        <f>C738</f>
        <v>76310</v>
      </c>
      <c r="D739" s="83">
        <f>D738</f>
        <v>0</v>
      </c>
      <c r="E739" s="81" t="str">
        <f t="shared" si="13"/>
        <v/>
      </c>
      <c r="F739" s="81"/>
      <c r="K739" s="3"/>
      <c r="L739" s="2"/>
      <c r="M739" s="2"/>
    </row>
    <row r="740" spans="1:13" x14ac:dyDescent="0.3">
      <c r="A740" s="76">
        <f>A739</f>
        <v>44198</v>
      </c>
      <c r="B740" s="17">
        <f>SUMIF(InputData!$C$2:$C$105,"&lt;="&amp;Production!A740,InputData!$D$2:$D$105)-$I$3</f>
        <v>76310</v>
      </c>
      <c r="C740" s="17">
        <f>SUMIF(InputData!$B$2:$B$105,"&lt;="&amp;Production!A740,InputData!$D$2:$D$105)-Production!$I$3</f>
        <v>76310</v>
      </c>
      <c r="D740" s="82">
        <f>C740-B740</f>
        <v>0</v>
      </c>
      <c r="E740" s="81" t="str">
        <f t="shared" si="13"/>
        <v/>
      </c>
      <c r="F740" s="81"/>
      <c r="K740" s="3"/>
      <c r="L740" s="2"/>
      <c r="M740" s="2"/>
    </row>
    <row r="741" spans="1:13" x14ac:dyDescent="0.3">
      <c r="A741" s="77">
        <f>A740+1</f>
        <v>44199</v>
      </c>
      <c r="B741" s="18">
        <f>B740</f>
        <v>76310</v>
      </c>
      <c r="C741" s="18">
        <f>C740</f>
        <v>76310</v>
      </c>
      <c r="D741" s="83">
        <f>D740</f>
        <v>0</v>
      </c>
      <c r="E741" s="81" t="str">
        <f t="shared" si="13"/>
        <v/>
      </c>
      <c r="F741" s="81"/>
      <c r="K741" s="3"/>
      <c r="L741" s="2"/>
      <c r="M741" s="2"/>
    </row>
    <row r="742" spans="1:13" x14ac:dyDescent="0.3">
      <c r="A742" s="76">
        <f>A741</f>
        <v>44199</v>
      </c>
      <c r="B742" s="17">
        <f>SUMIF(InputData!$C$2:$C$105,"&lt;="&amp;Production!A742,InputData!$D$2:$D$105)-$I$3</f>
        <v>76310</v>
      </c>
      <c r="C742" s="17">
        <f>SUMIF(InputData!$B$2:$B$105,"&lt;="&amp;Production!A742,InputData!$D$2:$D$105)-Production!$I$3</f>
        <v>76310</v>
      </c>
      <c r="D742" s="82">
        <f>C742-B742</f>
        <v>0</v>
      </c>
      <c r="E742" s="81" t="str">
        <f t="shared" si="13"/>
        <v/>
      </c>
      <c r="F742" s="81"/>
      <c r="K742" s="3"/>
      <c r="L742" s="2"/>
      <c r="M742" s="2"/>
    </row>
    <row r="743" spans="1:13" x14ac:dyDescent="0.3">
      <c r="A743" s="77">
        <f>A742+1</f>
        <v>44200</v>
      </c>
      <c r="B743" s="18">
        <f>B742</f>
        <v>76310</v>
      </c>
      <c r="C743" s="18">
        <f>C742</f>
        <v>76310</v>
      </c>
      <c r="D743" s="83">
        <f>D742</f>
        <v>0</v>
      </c>
      <c r="E743" s="81" t="str">
        <f t="shared" si="13"/>
        <v/>
      </c>
      <c r="F743" s="81"/>
      <c r="K743" s="3"/>
      <c r="L743" s="2"/>
      <c r="M743" s="2"/>
    </row>
    <row r="744" spans="1:13" x14ac:dyDescent="0.3">
      <c r="A744" s="76">
        <f>A743</f>
        <v>44200</v>
      </c>
      <c r="B744" s="17">
        <f>SUMIF(InputData!$C$2:$C$105,"&lt;="&amp;Production!A744,InputData!$D$2:$D$105)-$I$3</f>
        <v>76310</v>
      </c>
      <c r="C744" s="17">
        <f>SUMIF(InputData!$B$2:$B$105,"&lt;="&amp;Production!A744,InputData!$D$2:$D$105)-Production!$I$3</f>
        <v>76310</v>
      </c>
      <c r="D744" s="82">
        <f>C744-B744</f>
        <v>0</v>
      </c>
      <c r="E744" s="81" t="str">
        <f t="shared" si="13"/>
        <v/>
      </c>
      <c r="F744" s="81"/>
      <c r="K744" s="3"/>
      <c r="L744" s="2"/>
      <c r="M744" s="2"/>
    </row>
    <row r="745" spans="1:13" x14ac:dyDescent="0.3">
      <c r="A745" s="77">
        <f>A744+1</f>
        <v>44201</v>
      </c>
      <c r="B745" s="18">
        <f>B744</f>
        <v>76310</v>
      </c>
      <c r="C745" s="18">
        <f>C744</f>
        <v>76310</v>
      </c>
      <c r="D745" s="83">
        <f>D744</f>
        <v>0</v>
      </c>
      <c r="E745" s="81" t="str">
        <f t="shared" si="13"/>
        <v/>
      </c>
      <c r="F745" s="81"/>
      <c r="K745" s="3"/>
      <c r="L745" s="2"/>
      <c r="M745" s="2"/>
    </row>
    <row r="746" spans="1:13" x14ac:dyDescent="0.3">
      <c r="A746" s="76">
        <f>A745</f>
        <v>44201</v>
      </c>
      <c r="B746" s="17">
        <f>SUMIF(InputData!$C$2:$C$105,"&lt;="&amp;Production!A746,InputData!$D$2:$D$105)-$I$3</f>
        <v>76310</v>
      </c>
      <c r="C746" s="17">
        <f>SUMIF(InputData!$B$2:$B$105,"&lt;="&amp;Production!A746,InputData!$D$2:$D$105)-Production!$I$3</f>
        <v>76310</v>
      </c>
      <c r="D746" s="82">
        <f>C746-B746</f>
        <v>0</v>
      </c>
      <c r="E746" s="81" t="str">
        <f t="shared" si="13"/>
        <v/>
      </c>
      <c r="F746" s="81"/>
      <c r="K746" s="3"/>
      <c r="L746" s="2"/>
      <c r="M746" s="2"/>
    </row>
    <row r="747" spans="1:13" x14ac:dyDescent="0.3">
      <c r="A747" s="77">
        <f>A746+1</f>
        <v>44202</v>
      </c>
      <c r="B747" s="18">
        <f>B746</f>
        <v>76310</v>
      </c>
      <c r="C747" s="18">
        <f>C746</f>
        <v>76310</v>
      </c>
      <c r="D747" s="83">
        <f>D746</f>
        <v>0</v>
      </c>
      <c r="E747" s="81" t="str">
        <f t="shared" si="13"/>
        <v/>
      </c>
      <c r="F747" s="81"/>
      <c r="K747" s="3"/>
      <c r="L747" s="2"/>
      <c r="M747" s="2"/>
    </row>
    <row r="748" spans="1:13" x14ac:dyDescent="0.3">
      <c r="A748" s="76">
        <f>A747</f>
        <v>44202</v>
      </c>
      <c r="B748" s="17">
        <f>SUMIF(InputData!$C$2:$C$105,"&lt;="&amp;Production!A748,InputData!$D$2:$D$105)-$I$3</f>
        <v>76310</v>
      </c>
      <c r="C748" s="17">
        <f>SUMIF(InputData!$B$2:$B$105,"&lt;="&amp;Production!A748,InputData!$D$2:$D$105)-Production!$I$3</f>
        <v>76310</v>
      </c>
      <c r="D748" s="82">
        <f>C748-B748</f>
        <v>0</v>
      </c>
      <c r="E748" s="81" t="str">
        <f t="shared" si="13"/>
        <v/>
      </c>
      <c r="F748" s="81"/>
      <c r="K748" s="3"/>
      <c r="L748" s="2"/>
      <c r="M748" s="2"/>
    </row>
    <row r="749" spans="1:13" x14ac:dyDescent="0.3">
      <c r="A749" s="77">
        <f>A748+1</f>
        <v>44203</v>
      </c>
      <c r="B749" s="18">
        <f>B748</f>
        <v>76310</v>
      </c>
      <c r="C749" s="18">
        <f>C748</f>
        <v>76310</v>
      </c>
      <c r="D749" s="83">
        <f>D748</f>
        <v>0</v>
      </c>
      <c r="E749" s="81" t="str">
        <f t="shared" si="13"/>
        <v/>
      </c>
      <c r="F749" s="81"/>
      <c r="K749" s="3"/>
      <c r="L749" s="2"/>
      <c r="M749" s="2"/>
    </row>
    <row r="750" spans="1:13" x14ac:dyDescent="0.3">
      <c r="A750" s="76">
        <f>A749</f>
        <v>44203</v>
      </c>
      <c r="B750" s="17">
        <f>SUMIF(InputData!$C$2:$C$105,"&lt;="&amp;Production!A750,InputData!$D$2:$D$105)-$I$3</f>
        <v>76310</v>
      </c>
      <c r="C750" s="17">
        <f>SUMIF(InputData!$B$2:$B$105,"&lt;="&amp;Production!A750,InputData!$D$2:$D$105)-Production!$I$3</f>
        <v>76310</v>
      </c>
      <c r="D750" s="82">
        <f>C750-B750</f>
        <v>0</v>
      </c>
      <c r="E750" s="81" t="str">
        <f t="shared" si="13"/>
        <v/>
      </c>
      <c r="F750" s="81"/>
      <c r="K750" s="3"/>
      <c r="L750" s="2"/>
      <c r="M750" s="2"/>
    </row>
    <row r="751" spans="1:13" x14ac:dyDescent="0.3">
      <c r="A751" s="77">
        <f>A750+1</f>
        <v>44204</v>
      </c>
      <c r="B751" s="18">
        <f>B750</f>
        <v>76310</v>
      </c>
      <c r="C751" s="18">
        <f>C750</f>
        <v>76310</v>
      </c>
      <c r="D751" s="83">
        <f>D750</f>
        <v>0</v>
      </c>
      <c r="E751" s="81" t="str">
        <f t="shared" si="13"/>
        <v/>
      </c>
      <c r="F751" s="81"/>
      <c r="K751" s="3"/>
      <c r="L751" s="2"/>
      <c r="M751" s="2"/>
    </row>
    <row r="752" spans="1:13" x14ac:dyDescent="0.3">
      <c r="A752" s="76">
        <f>A751</f>
        <v>44204</v>
      </c>
      <c r="B752" s="17">
        <f>SUMIF(InputData!$C$2:$C$105,"&lt;="&amp;Production!A752,InputData!$D$2:$D$105)-$I$3</f>
        <v>76310</v>
      </c>
      <c r="C752" s="17">
        <f>SUMIF(InputData!$B$2:$B$105,"&lt;="&amp;Production!A752,InputData!$D$2:$D$105)-Production!$I$3</f>
        <v>76310</v>
      </c>
      <c r="D752" s="82">
        <f>C752-B752</f>
        <v>0</v>
      </c>
      <c r="E752" s="81" t="str">
        <f t="shared" si="13"/>
        <v/>
      </c>
      <c r="F752" s="81"/>
      <c r="K752" s="3"/>
      <c r="L752" s="2"/>
      <c r="M752" s="2"/>
    </row>
    <row r="753" spans="1:13" x14ac:dyDescent="0.3">
      <c r="A753" s="77">
        <f>A752+1</f>
        <v>44205</v>
      </c>
      <c r="B753" s="18">
        <f>B752</f>
        <v>76310</v>
      </c>
      <c r="C753" s="18">
        <f>C752</f>
        <v>76310</v>
      </c>
      <c r="D753" s="83">
        <f>D752</f>
        <v>0</v>
      </c>
      <c r="E753" s="81" t="str">
        <f t="shared" si="13"/>
        <v/>
      </c>
      <c r="F753" s="81"/>
      <c r="K753" s="3"/>
      <c r="L753" s="2"/>
      <c r="M753" s="2"/>
    </row>
    <row r="754" spans="1:13" x14ac:dyDescent="0.3">
      <c r="A754" s="76">
        <f>A753</f>
        <v>44205</v>
      </c>
      <c r="B754" s="17">
        <f>SUMIF(InputData!$C$2:$C$105,"&lt;="&amp;Production!A754,InputData!$D$2:$D$105)-$I$3</f>
        <v>76310</v>
      </c>
      <c r="C754" s="17">
        <f>SUMIF(InputData!$B$2:$B$105,"&lt;="&amp;Production!A754,InputData!$D$2:$D$105)-Production!$I$3</f>
        <v>76310</v>
      </c>
      <c r="D754" s="82">
        <f>C754-B754</f>
        <v>0</v>
      </c>
      <c r="E754" s="81" t="str">
        <f t="shared" si="13"/>
        <v/>
      </c>
      <c r="F754" s="81"/>
      <c r="K754" s="3"/>
      <c r="L754" s="2"/>
      <c r="M754" s="2"/>
    </row>
    <row r="755" spans="1:13" x14ac:dyDescent="0.3">
      <c r="A755" s="77">
        <f>A754+1</f>
        <v>44206</v>
      </c>
      <c r="B755" s="18">
        <f>B754</f>
        <v>76310</v>
      </c>
      <c r="C755" s="18">
        <f>C754</f>
        <v>76310</v>
      </c>
      <c r="D755" s="83">
        <f>D754</f>
        <v>0</v>
      </c>
      <c r="E755" s="81" t="str">
        <f t="shared" si="13"/>
        <v/>
      </c>
      <c r="F755" s="81"/>
      <c r="K755" s="3"/>
      <c r="L755" s="2"/>
      <c r="M755" s="2"/>
    </row>
    <row r="756" spans="1:13" x14ac:dyDescent="0.3">
      <c r="A756" s="76">
        <f>A755</f>
        <v>44206</v>
      </c>
      <c r="B756" s="17">
        <f>SUMIF(InputData!$C$2:$C$105,"&lt;="&amp;Production!A756,InputData!$D$2:$D$105)-$I$3</f>
        <v>76310</v>
      </c>
      <c r="C756" s="17">
        <f>SUMIF(InputData!$B$2:$B$105,"&lt;="&amp;Production!A756,InputData!$D$2:$D$105)-Production!$I$3</f>
        <v>76310</v>
      </c>
      <c r="D756" s="82">
        <f>C756-B756</f>
        <v>0</v>
      </c>
      <c r="E756" s="81" t="str">
        <f t="shared" si="13"/>
        <v/>
      </c>
      <c r="F756" s="81"/>
      <c r="K756" s="3"/>
      <c r="L756" s="2"/>
      <c r="M756" s="2"/>
    </row>
    <row r="757" spans="1:13" x14ac:dyDescent="0.3">
      <c r="A757" s="77">
        <f>A756+1</f>
        <v>44207</v>
      </c>
      <c r="B757" s="18">
        <f>B756</f>
        <v>76310</v>
      </c>
      <c r="C757" s="18">
        <f>C756</f>
        <v>76310</v>
      </c>
      <c r="D757" s="83">
        <f>D756</f>
        <v>0</v>
      </c>
      <c r="E757" s="81" t="str">
        <f t="shared" si="13"/>
        <v/>
      </c>
      <c r="F757" s="81"/>
      <c r="K757" s="3"/>
      <c r="L757" s="2"/>
      <c r="M757" s="2"/>
    </row>
    <row r="758" spans="1:13" x14ac:dyDescent="0.3">
      <c r="A758" s="76">
        <f>A757</f>
        <v>44207</v>
      </c>
      <c r="B758" s="17">
        <f>SUMIF(InputData!$C$2:$C$105,"&lt;="&amp;Production!A758,InputData!$D$2:$D$105)-$I$3</f>
        <v>76310</v>
      </c>
      <c r="C758" s="17">
        <f>SUMIF(InputData!$B$2:$B$105,"&lt;="&amp;Production!A758,InputData!$D$2:$D$105)-Production!$I$3</f>
        <v>76310</v>
      </c>
      <c r="D758" s="82">
        <f>C758-B758</f>
        <v>0</v>
      </c>
      <c r="E758" s="81" t="str">
        <f t="shared" si="13"/>
        <v/>
      </c>
      <c r="F758" s="81"/>
      <c r="K758" s="3"/>
      <c r="L758" s="2"/>
      <c r="M758" s="2"/>
    </row>
    <row r="759" spans="1:13" x14ac:dyDescent="0.3">
      <c r="A759" s="77">
        <f>A758+1</f>
        <v>44208</v>
      </c>
      <c r="B759" s="18">
        <f>B758</f>
        <v>76310</v>
      </c>
      <c r="C759" s="18">
        <f>C758</f>
        <v>76310</v>
      </c>
      <c r="D759" s="83">
        <f>D758</f>
        <v>0</v>
      </c>
      <c r="E759" s="81" t="str">
        <f t="shared" si="13"/>
        <v/>
      </c>
      <c r="F759" s="81"/>
      <c r="K759" s="3"/>
      <c r="L759" s="2"/>
      <c r="M759" s="2"/>
    </row>
    <row r="760" spans="1:13" x14ac:dyDescent="0.3">
      <c r="A760" s="76">
        <f>A759</f>
        <v>44208</v>
      </c>
      <c r="B760" s="17">
        <f>SUMIF(InputData!$C$2:$C$105,"&lt;="&amp;Production!A760,InputData!$D$2:$D$105)-$I$3</f>
        <v>76310</v>
      </c>
      <c r="C760" s="17">
        <f>SUMIF(InputData!$B$2:$B$105,"&lt;="&amp;Production!A760,InputData!$D$2:$D$105)-Production!$I$3</f>
        <v>76310</v>
      </c>
      <c r="D760" s="82">
        <f>C760-B760</f>
        <v>0</v>
      </c>
      <c r="E760" s="81" t="str">
        <f t="shared" si="13"/>
        <v/>
      </c>
      <c r="F760" s="81"/>
      <c r="K760" s="3"/>
      <c r="L760" s="2"/>
      <c r="M760" s="2"/>
    </row>
    <row r="761" spans="1:13" x14ac:dyDescent="0.3">
      <c r="A761" s="77">
        <f>A760+1</f>
        <v>44209</v>
      </c>
      <c r="B761" s="18">
        <f>B760</f>
        <v>76310</v>
      </c>
      <c r="C761" s="18">
        <f>C760</f>
        <v>76310</v>
      </c>
      <c r="D761" s="83">
        <f>D760</f>
        <v>0</v>
      </c>
      <c r="E761" s="81" t="str">
        <f t="shared" si="13"/>
        <v/>
      </c>
      <c r="F761" s="81"/>
      <c r="K761" s="3"/>
      <c r="L761" s="2"/>
      <c r="M761" s="2"/>
    </row>
    <row r="762" spans="1:13" x14ac:dyDescent="0.3">
      <c r="A762" s="76">
        <f>A761</f>
        <v>44209</v>
      </c>
      <c r="B762" s="17">
        <f>SUMIF(InputData!$C$2:$C$105,"&lt;="&amp;Production!A762,InputData!$D$2:$D$105)-$I$3</f>
        <v>76310</v>
      </c>
      <c r="C762" s="17">
        <f>SUMIF(InputData!$B$2:$B$105,"&lt;="&amp;Production!A762,InputData!$D$2:$D$105)-Production!$I$3</f>
        <v>76310</v>
      </c>
      <c r="D762" s="82">
        <f>C762-B762</f>
        <v>0</v>
      </c>
      <c r="E762" s="81" t="str">
        <f t="shared" si="13"/>
        <v/>
      </c>
      <c r="F762" s="81"/>
      <c r="K762" s="3"/>
      <c r="L762" s="2"/>
      <c r="M762" s="2"/>
    </row>
    <row r="763" spans="1:13" x14ac:dyDescent="0.3">
      <c r="A763" s="77">
        <f>A762+1</f>
        <v>44210</v>
      </c>
      <c r="B763" s="18">
        <f>B762</f>
        <v>76310</v>
      </c>
      <c r="C763" s="18">
        <f>C762</f>
        <v>76310</v>
      </c>
      <c r="D763" s="83">
        <f>D762</f>
        <v>0</v>
      </c>
      <c r="E763" s="81" t="str">
        <f t="shared" si="13"/>
        <v/>
      </c>
      <c r="F763" s="81"/>
      <c r="K763" s="3"/>
      <c r="L763" s="2"/>
      <c r="M763" s="2"/>
    </row>
    <row r="764" spans="1:13" x14ac:dyDescent="0.3">
      <c r="A764" s="76">
        <f>A763</f>
        <v>44210</v>
      </c>
      <c r="B764" s="17">
        <f>SUMIF(InputData!$C$2:$C$105,"&lt;="&amp;Production!A764,InputData!$D$2:$D$105)-$I$3</f>
        <v>76310</v>
      </c>
      <c r="C764" s="17">
        <f>SUMIF(InputData!$B$2:$B$105,"&lt;="&amp;Production!A764,InputData!$D$2:$D$105)-Production!$I$3</f>
        <v>76310</v>
      </c>
      <c r="D764" s="82">
        <f>C764-B764</f>
        <v>0</v>
      </c>
      <c r="E764" s="81" t="str">
        <f t="shared" si="13"/>
        <v/>
      </c>
      <c r="F764" s="81"/>
      <c r="K764" s="3"/>
      <c r="L764" s="2"/>
      <c r="M764" s="2"/>
    </row>
    <row r="765" spans="1:13" x14ac:dyDescent="0.3">
      <c r="A765" s="77">
        <f>A764+1</f>
        <v>44211</v>
      </c>
      <c r="B765" s="18">
        <f>B764</f>
        <v>76310</v>
      </c>
      <c r="C765" s="18">
        <f>C764</f>
        <v>76310</v>
      </c>
      <c r="D765" s="83">
        <f>D764</f>
        <v>0</v>
      </c>
      <c r="E765" s="81" t="str">
        <f t="shared" si="13"/>
        <v/>
      </c>
      <c r="F765" s="81"/>
      <c r="K765" s="3"/>
      <c r="L765" s="2"/>
      <c r="M765" s="2"/>
    </row>
    <row r="766" spans="1:13" x14ac:dyDescent="0.3">
      <c r="A766" s="76">
        <f>A765</f>
        <v>44211</v>
      </c>
      <c r="B766" s="17">
        <f>SUMIF(InputData!$C$2:$C$105,"&lt;="&amp;Production!A766,InputData!$D$2:$D$105)-$I$3</f>
        <v>76310</v>
      </c>
      <c r="C766" s="17">
        <f>SUMIF(InputData!$B$2:$B$105,"&lt;="&amp;Production!A766,InputData!$D$2:$D$105)-Production!$I$3</f>
        <v>76310</v>
      </c>
      <c r="D766" s="82">
        <f>C766-B766</f>
        <v>0</v>
      </c>
      <c r="E766" s="81" t="str">
        <f t="shared" si="13"/>
        <v/>
      </c>
      <c r="F766" s="81"/>
      <c r="K766" s="3"/>
      <c r="L766" s="2"/>
      <c r="M766" s="2"/>
    </row>
    <row r="767" spans="1:13" x14ac:dyDescent="0.3">
      <c r="A767" s="77">
        <f>A766+1</f>
        <v>44212</v>
      </c>
      <c r="B767" s="18">
        <f>B766</f>
        <v>76310</v>
      </c>
      <c r="C767" s="18">
        <f>C766</f>
        <v>76310</v>
      </c>
      <c r="D767" s="83">
        <f>D766</f>
        <v>0</v>
      </c>
      <c r="E767" s="81" t="str">
        <f t="shared" si="13"/>
        <v/>
      </c>
      <c r="F767" s="81"/>
      <c r="K767" s="3"/>
      <c r="L767" s="2"/>
      <c r="M767" s="2"/>
    </row>
    <row r="768" spans="1:13" x14ac:dyDescent="0.3">
      <c r="A768" s="76">
        <f>A767</f>
        <v>44212</v>
      </c>
      <c r="B768" s="17">
        <f>SUMIF(InputData!$C$2:$C$105,"&lt;="&amp;Production!A768,InputData!$D$2:$D$105)-$I$3</f>
        <v>76310</v>
      </c>
      <c r="C768" s="17">
        <f>SUMIF(InputData!$B$2:$B$105,"&lt;="&amp;Production!A768,InputData!$D$2:$D$105)-Production!$I$3</f>
        <v>76310</v>
      </c>
      <c r="D768" s="82">
        <f>C768-B768</f>
        <v>0</v>
      </c>
      <c r="E768" s="81" t="str">
        <f t="shared" si="13"/>
        <v/>
      </c>
      <c r="F768" s="81"/>
      <c r="K768" s="3"/>
      <c r="L768" s="2"/>
      <c r="M768" s="2"/>
    </row>
    <row r="769" spans="1:13" x14ac:dyDescent="0.3">
      <c r="A769" s="77">
        <f>A768+1</f>
        <v>44213</v>
      </c>
      <c r="B769" s="18">
        <f>B768</f>
        <v>76310</v>
      </c>
      <c r="C769" s="18">
        <f>C768</f>
        <v>76310</v>
      </c>
      <c r="D769" s="83">
        <f>D768</f>
        <v>0</v>
      </c>
      <c r="E769" s="81" t="str">
        <f t="shared" si="13"/>
        <v/>
      </c>
      <c r="F769" s="81"/>
      <c r="K769" s="3"/>
      <c r="L769" s="2"/>
      <c r="M769" s="2"/>
    </row>
    <row r="770" spans="1:13" x14ac:dyDescent="0.3">
      <c r="A770" s="76">
        <f>A769</f>
        <v>44213</v>
      </c>
      <c r="B770" s="17">
        <f>SUMIF(InputData!$C$2:$C$105,"&lt;="&amp;Production!A770,InputData!$D$2:$D$105)-$I$3</f>
        <v>76310</v>
      </c>
      <c r="C770" s="17">
        <f>SUMIF(InputData!$B$2:$B$105,"&lt;="&amp;Production!A770,InputData!$D$2:$D$105)-Production!$I$3</f>
        <v>76310</v>
      </c>
      <c r="D770" s="82">
        <f>C770-B770</f>
        <v>0</v>
      </c>
      <c r="E770" s="81" t="str">
        <f t="shared" si="13"/>
        <v/>
      </c>
      <c r="F770" s="81"/>
      <c r="K770" s="3"/>
      <c r="L770" s="2"/>
      <c r="M770" s="2"/>
    </row>
    <row r="771" spans="1:13" x14ac:dyDescent="0.3">
      <c r="A771" s="77">
        <f>A770+1</f>
        <v>44214</v>
      </c>
      <c r="B771" s="18">
        <f>B770</f>
        <v>76310</v>
      </c>
      <c r="C771" s="18">
        <f>C770</f>
        <v>76310</v>
      </c>
      <c r="D771" s="83">
        <f>D770</f>
        <v>0</v>
      </c>
      <c r="E771" s="81" t="str">
        <f t="shared" si="13"/>
        <v/>
      </c>
      <c r="F771" s="81"/>
      <c r="K771" s="3"/>
      <c r="L771" s="2"/>
      <c r="M771" s="2"/>
    </row>
    <row r="772" spans="1:13" x14ac:dyDescent="0.3">
      <c r="A772" s="76">
        <f>A771</f>
        <v>44214</v>
      </c>
      <c r="B772" s="17">
        <f>SUMIF(InputData!$C$2:$C$105,"&lt;="&amp;Production!A772,InputData!$D$2:$D$105)-$I$3</f>
        <v>76310</v>
      </c>
      <c r="C772" s="17">
        <f>SUMIF(InputData!$B$2:$B$105,"&lt;="&amp;Production!A772,InputData!$D$2:$D$105)-Production!$I$3</f>
        <v>76310</v>
      </c>
      <c r="D772" s="82">
        <f>C772-B772</f>
        <v>0</v>
      </c>
      <c r="E772" s="81" t="str">
        <f t="shared" ref="E772:E774" si="14">IF(B772-B771=0,"",B772-B771)</f>
        <v/>
      </c>
      <c r="F772" s="81"/>
      <c r="K772" s="3"/>
      <c r="L772" s="2"/>
      <c r="M772" s="2"/>
    </row>
    <row r="773" spans="1:13" x14ac:dyDescent="0.3">
      <c r="A773" s="77">
        <f>A772+1</f>
        <v>44215</v>
      </c>
      <c r="B773" s="18">
        <f>B772</f>
        <v>76310</v>
      </c>
      <c r="C773" s="18">
        <f>C772</f>
        <v>76310</v>
      </c>
      <c r="D773" s="83">
        <f>D772</f>
        <v>0</v>
      </c>
      <c r="E773" s="81" t="str">
        <f t="shared" si="14"/>
        <v/>
      </c>
      <c r="F773" s="81"/>
      <c r="K773" s="3"/>
      <c r="L773" s="2"/>
      <c r="M773" s="2"/>
    </row>
    <row r="774" spans="1:13" x14ac:dyDescent="0.3">
      <c r="A774" s="76">
        <f>A773</f>
        <v>44215</v>
      </c>
      <c r="B774" s="17">
        <f>SUMIF(InputData!$C$2:$C$105,"&lt;="&amp;Production!A774,InputData!$D$2:$D$105)-$I$3</f>
        <v>76310</v>
      </c>
      <c r="C774" s="17">
        <f>SUMIF(InputData!$B$2:$B$105,"&lt;="&amp;Production!A774,InputData!$D$2:$D$105)-Production!$I$3</f>
        <v>76310</v>
      </c>
      <c r="D774" s="82">
        <f>C774-B774</f>
        <v>0</v>
      </c>
      <c r="E774" s="81" t="str">
        <f t="shared" si="14"/>
        <v/>
      </c>
      <c r="F774" s="81"/>
      <c r="K774" s="3"/>
      <c r="L774" s="2"/>
      <c r="M774" s="2"/>
    </row>
    <row r="775" spans="1:13" x14ac:dyDescent="0.3">
      <c r="K775" s="3"/>
      <c r="L775" s="2"/>
      <c r="M775" s="2"/>
    </row>
    <row r="776" spans="1:13" x14ac:dyDescent="0.3">
      <c r="K776" s="3"/>
      <c r="L776" s="2"/>
      <c r="M776" s="2"/>
    </row>
    <row r="777" spans="1:13" x14ac:dyDescent="0.3">
      <c r="K777" s="3"/>
      <c r="L777" s="2"/>
      <c r="M777" s="2"/>
    </row>
    <row r="778" spans="1:13" x14ac:dyDescent="0.3">
      <c r="K778" s="3"/>
      <c r="L778" s="2"/>
      <c r="M778" s="2"/>
    </row>
    <row r="779" spans="1:13" x14ac:dyDescent="0.3">
      <c r="K779" s="3"/>
      <c r="L779" s="2"/>
      <c r="M779" s="2"/>
    </row>
    <row r="780" spans="1:13" x14ac:dyDescent="0.3">
      <c r="K780" s="3"/>
      <c r="L780" s="2"/>
      <c r="M780" s="2"/>
    </row>
    <row r="781" spans="1:13" x14ac:dyDescent="0.3">
      <c r="K781" s="3"/>
      <c r="L781" s="2"/>
      <c r="M781" s="2"/>
    </row>
    <row r="782" spans="1:13" x14ac:dyDescent="0.3">
      <c r="K782" s="3"/>
      <c r="L782" s="2"/>
      <c r="M782" s="2"/>
    </row>
    <row r="783" spans="1:13" x14ac:dyDescent="0.3">
      <c r="K783" s="3"/>
      <c r="L783" s="2"/>
      <c r="M783" s="2"/>
    </row>
    <row r="784" spans="1:13" x14ac:dyDescent="0.3">
      <c r="K784" s="3"/>
      <c r="L784" s="2"/>
      <c r="M784" s="2"/>
    </row>
    <row r="785" spans="11:13" x14ac:dyDescent="0.3">
      <c r="K785" s="3"/>
      <c r="L785" s="2"/>
      <c r="M785" s="2"/>
    </row>
    <row r="786" spans="11:13" x14ac:dyDescent="0.3">
      <c r="K786" s="3"/>
      <c r="L786" s="2"/>
      <c r="M786" s="2"/>
    </row>
    <row r="787" spans="11:13" x14ac:dyDescent="0.3">
      <c r="K787" s="3"/>
      <c r="L787" s="2"/>
      <c r="M787" s="2"/>
    </row>
    <row r="788" spans="11:13" x14ac:dyDescent="0.3">
      <c r="K788" s="3"/>
      <c r="L788" s="2"/>
      <c r="M788" s="2"/>
    </row>
    <row r="789" spans="11:13" x14ac:dyDescent="0.3">
      <c r="K789" s="3"/>
      <c r="L789" s="2"/>
      <c r="M789" s="2"/>
    </row>
    <row r="790" spans="11:13" x14ac:dyDescent="0.3">
      <c r="K790" s="3"/>
      <c r="L790" s="2"/>
      <c r="M790" s="2"/>
    </row>
    <row r="791" spans="11:13" x14ac:dyDescent="0.3">
      <c r="K791" s="3"/>
      <c r="L791" s="2"/>
      <c r="M791" s="2"/>
    </row>
    <row r="792" spans="11:13" x14ac:dyDescent="0.3">
      <c r="K792" s="3"/>
      <c r="L792" s="2"/>
      <c r="M792" s="2"/>
    </row>
    <row r="793" spans="11:13" x14ac:dyDescent="0.3">
      <c r="K793" s="3"/>
      <c r="L793" s="2"/>
      <c r="M793" s="2"/>
    </row>
    <row r="794" spans="11:13" x14ac:dyDescent="0.3">
      <c r="K794" s="3"/>
      <c r="L794" s="2"/>
      <c r="M794" s="2"/>
    </row>
    <row r="795" spans="11:13" x14ac:dyDescent="0.3">
      <c r="K795" s="3"/>
      <c r="L795" s="2"/>
      <c r="M795" s="2"/>
    </row>
    <row r="796" spans="11:13" x14ac:dyDescent="0.3">
      <c r="K796" s="3"/>
      <c r="L796" s="2"/>
      <c r="M796" s="2"/>
    </row>
    <row r="797" spans="11:13" x14ac:dyDescent="0.3">
      <c r="K797" s="3"/>
      <c r="L797" s="2"/>
      <c r="M797" s="2"/>
    </row>
    <row r="798" spans="11:13" x14ac:dyDescent="0.3">
      <c r="K798" s="3"/>
      <c r="L798" s="2"/>
      <c r="M798" s="2"/>
    </row>
    <row r="799" spans="11:13" x14ac:dyDescent="0.3">
      <c r="K799" s="3"/>
      <c r="L799" s="2"/>
      <c r="M799" s="2"/>
    </row>
    <row r="800" spans="11:13" x14ac:dyDescent="0.3">
      <c r="K800" s="3"/>
      <c r="L800" s="2"/>
      <c r="M800" s="2"/>
    </row>
    <row r="801" spans="11:13" x14ac:dyDescent="0.3">
      <c r="K801" s="3"/>
      <c r="L801" s="2"/>
      <c r="M801" s="2"/>
    </row>
    <row r="802" spans="11:13" x14ac:dyDescent="0.3">
      <c r="K802" s="3"/>
      <c r="L802" s="2"/>
      <c r="M802" s="2"/>
    </row>
    <row r="803" spans="11:13" x14ac:dyDescent="0.3">
      <c r="K803" s="3"/>
      <c r="L803" s="2"/>
      <c r="M803" s="2"/>
    </row>
    <row r="804" spans="11:13" x14ac:dyDescent="0.3">
      <c r="K804" s="3"/>
      <c r="L804" s="2"/>
      <c r="M804" s="2"/>
    </row>
    <row r="805" spans="11:13" x14ac:dyDescent="0.3">
      <c r="K805" s="3"/>
      <c r="L805" s="2"/>
      <c r="M805" s="2"/>
    </row>
    <row r="806" spans="11:13" x14ac:dyDescent="0.3">
      <c r="K806" s="3"/>
      <c r="L806" s="2"/>
      <c r="M806" s="2"/>
    </row>
    <row r="807" spans="11:13" x14ac:dyDescent="0.3">
      <c r="K807" s="3"/>
      <c r="L807" s="2"/>
      <c r="M807" s="2"/>
    </row>
    <row r="808" spans="11:13" x14ac:dyDescent="0.3">
      <c r="K808" s="3"/>
      <c r="L808" s="2"/>
      <c r="M808" s="2"/>
    </row>
    <row r="809" spans="11:13" x14ac:dyDescent="0.3">
      <c r="K809" s="3"/>
      <c r="L809" s="2"/>
      <c r="M809" s="2"/>
    </row>
    <row r="810" spans="11:13" x14ac:dyDescent="0.3">
      <c r="K810" s="3"/>
      <c r="L810" s="2"/>
      <c r="M810" s="2"/>
    </row>
    <row r="811" spans="11:13" x14ac:dyDescent="0.3">
      <c r="K811" s="3"/>
      <c r="L811" s="2"/>
      <c r="M811" s="2"/>
    </row>
    <row r="812" spans="11:13" x14ac:dyDescent="0.3">
      <c r="K812" s="3"/>
      <c r="L812" s="2"/>
      <c r="M812" s="2"/>
    </row>
    <row r="813" spans="11:13" x14ac:dyDescent="0.3">
      <c r="K813" s="3"/>
      <c r="L813" s="2"/>
      <c r="M813" s="2"/>
    </row>
    <row r="814" spans="11:13" x14ac:dyDescent="0.3">
      <c r="K814" s="3"/>
      <c r="L814" s="2"/>
      <c r="M814" s="2"/>
    </row>
    <row r="815" spans="11:13" x14ac:dyDescent="0.3">
      <c r="K815" s="3"/>
      <c r="L815" s="2"/>
      <c r="M815" s="2"/>
    </row>
    <row r="816" spans="11:13" x14ac:dyDescent="0.3">
      <c r="K816" s="3"/>
      <c r="L816" s="2"/>
      <c r="M816" s="2"/>
    </row>
    <row r="817" spans="11:13" x14ac:dyDescent="0.3">
      <c r="K817" s="3"/>
      <c r="L817" s="2"/>
      <c r="M817" s="2"/>
    </row>
    <row r="818" spans="11:13" x14ac:dyDescent="0.3">
      <c r="K818" s="3"/>
      <c r="L818" s="2"/>
      <c r="M818" s="2"/>
    </row>
    <row r="819" spans="11:13" x14ac:dyDescent="0.3">
      <c r="K819" s="3"/>
      <c r="L819" s="2"/>
      <c r="M819" s="2"/>
    </row>
    <row r="820" spans="11:13" x14ac:dyDescent="0.3">
      <c r="K820" s="3"/>
      <c r="L820" s="2"/>
      <c r="M820" s="2"/>
    </row>
    <row r="821" spans="11:13" x14ac:dyDescent="0.3">
      <c r="K821" s="3"/>
      <c r="L821" s="2"/>
      <c r="M821" s="2"/>
    </row>
    <row r="822" spans="11:13" x14ac:dyDescent="0.3">
      <c r="K822" s="3"/>
      <c r="L822" s="2"/>
      <c r="M822" s="2"/>
    </row>
    <row r="823" spans="11:13" x14ac:dyDescent="0.3">
      <c r="K823" s="3"/>
      <c r="L823" s="2"/>
      <c r="M823" s="2"/>
    </row>
    <row r="824" spans="11:13" x14ac:dyDescent="0.3">
      <c r="K824" s="3"/>
      <c r="L824" s="2"/>
      <c r="M824" s="2"/>
    </row>
    <row r="825" spans="11:13" x14ac:dyDescent="0.3">
      <c r="K825" s="3"/>
      <c r="L825" s="2"/>
      <c r="M825" s="2"/>
    </row>
    <row r="826" spans="11:13" x14ac:dyDescent="0.3">
      <c r="K826" s="3"/>
      <c r="L826" s="2"/>
      <c r="M826" s="2"/>
    </row>
    <row r="827" spans="11:13" x14ac:dyDescent="0.3">
      <c r="K827" s="3"/>
      <c r="L827" s="2"/>
      <c r="M827" s="2"/>
    </row>
    <row r="828" spans="11:13" x14ac:dyDescent="0.3">
      <c r="K828" s="3"/>
      <c r="L828" s="2"/>
      <c r="M828" s="2"/>
    </row>
    <row r="829" spans="11:13" x14ac:dyDescent="0.3">
      <c r="K829" s="3"/>
      <c r="L829" s="2"/>
      <c r="M829" s="2"/>
    </row>
    <row r="830" spans="11:13" x14ac:dyDescent="0.3">
      <c r="K830" s="3"/>
      <c r="L830" s="2"/>
      <c r="M830" s="2"/>
    </row>
    <row r="831" spans="11:13" x14ac:dyDescent="0.3">
      <c r="K831" s="3"/>
      <c r="L831" s="2"/>
      <c r="M831" s="2"/>
    </row>
    <row r="832" spans="11:13" x14ac:dyDescent="0.3">
      <c r="K832" s="3"/>
      <c r="L832" s="2"/>
      <c r="M832" s="2"/>
    </row>
    <row r="833" spans="11:13" x14ac:dyDescent="0.3">
      <c r="K833" s="3"/>
      <c r="L833" s="2"/>
      <c r="M833" s="2"/>
    </row>
    <row r="834" spans="11:13" x14ac:dyDescent="0.3">
      <c r="K834" s="3"/>
      <c r="L834" s="2"/>
      <c r="M834" s="2"/>
    </row>
    <row r="835" spans="11:13" x14ac:dyDescent="0.3">
      <c r="K835" s="3"/>
      <c r="L835" s="2"/>
      <c r="M835" s="2"/>
    </row>
    <row r="836" spans="11:13" x14ac:dyDescent="0.3">
      <c r="K836" s="3"/>
      <c r="L836" s="2"/>
      <c r="M836" s="2"/>
    </row>
    <row r="837" spans="11:13" x14ac:dyDescent="0.3">
      <c r="K837" s="3"/>
      <c r="L837" s="2"/>
      <c r="M837" s="2"/>
    </row>
    <row r="838" spans="11:13" x14ac:dyDescent="0.3">
      <c r="K838" s="3"/>
      <c r="L838" s="2"/>
      <c r="M838" s="2"/>
    </row>
    <row r="839" spans="11:13" x14ac:dyDescent="0.3">
      <c r="K839" s="3"/>
      <c r="L839" s="2"/>
      <c r="M839" s="2"/>
    </row>
    <row r="840" spans="11:13" x14ac:dyDescent="0.3">
      <c r="K840" s="3"/>
      <c r="L840" s="2"/>
      <c r="M840" s="2"/>
    </row>
    <row r="841" spans="11:13" x14ac:dyDescent="0.3">
      <c r="K841" s="3"/>
      <c r="L841" s="2"/>
      <c r="M841" s="2"/>
    </row>
    <row r="842" spans="11:13" x14ac:dyDescent="0.3">
      <c r="K842" s="3"/>
      <c r="L842" s="2"/>
      <c r="M842" s="2"/>
    </row>
    <row r="843" spans="11:13" x14ac:dyDescent="0.3">
      <c r="K843" s="3"/>
      <c r="L843" s="2"/>
      <c r="M843" s="2"/>
    </row>
    <row r="844" spans="11:13" x14ac:dyDescent="0.3">
      <c r="K844" s="3"/>
      <c r="L844" s="2"/>
      <c r="M844" s="2"/>
    </row>
    <row r="845" spans="11:13" x14ac:dyDescent="0.3">
      <c r="K845" s="3"/>
      <c r="L845" s="2"/>
      <c r="M845" s="2"/>
    </row>
    <row r="846" spans="11:13" x14ac:dyDescent="0.3">
      <c r="K846" s="3"/>
      <c r="L846" s="2"/>
      <c r="M846" s="2"/>
    </row>
    <row r="847" spans="11:13" x14ac:dyDescent="0.3">
      <c r="K847" s="3"/>
      <c r="L847" s="2"/>
      <c r="M847" s="2"/>
    </row>
    <row r="848" spans="11:13" x14ac:dyDescent="0.3">
      <c r="K848" s="3"/>
      <c r="L848" s="2"/>
      <c r="M848" s="2"/>
    </row>
    <row r="849" spans="11:13" x14ac:dyDescent="0.3">
      <c r="K849" s="3"/>
      <c r="L849" s="2"/>
      <c r="M849" s="2"/>
    </row>
    <row r="850" spans="11:13" x14ac:dyDescent="0.3">
      <c r="K850" s="3"/>
      <c r="L850" s="2"/>
      <c r="M850" s="2"/>
    </row>
    <row r="851" spans="11:13" x14ac:dyDescent="0.3">
      <c r="K851" s="3"/>
      <c r="L851" s="2"/>
      <c r="M851" s="2"/>
    </row>
    <row r="852" spans="11:13" x14ac:dyDescent="0.3">
      <c r="K852" s="3"/>
      <c r="L852" s="2"/>
      <c r="M852" s="2"/>
    </row>
    <row r="853" spans="11:13" x14ac:dyDescent="0.3">
      <c r="K853" s="3"/>
      <c r="L853" s="2"/>
      <c r="M853" s="2"/>
    </row>
    <row r="854" spans="11:13" x14ac:dyDescent="0.3">
      <c r="K854" s="3"/>
      <c r="L854" s="2"/>
      <c r="M854" s="2"/>
    </row>
    <row r="855" spans="11:13" x14ac:dyDescent="0.3">
      <c r="K855" s="3"/>
      <c r="L855" s="2"/>
      <c r="M855" s="2"/>
    </row>
    <row r="856" spans="11:13" x14ac:dyDescent="0.3">
      <c r="K856" s="3"/>
      <c r="L856" s="2"/>
      <c r="M856" s="2"/>
    </row>
    <row r="857" spans="11:13" x14ac:dyDescent="0.3">
      <c r="K857" s="3"/>
      <c r="L857" s="2"/>
      <c r="M857" s="2"/>
    </row>
    <row r="858" spans="11:13" x14ac:dyDescent="0.3">
      <c r="K858" s="3"/>
      <c r="L858" s="2"/>
      <c r="M858" s="2"/>
    </row>
    <row r="859" spans="11:13" x14ac:dyDescent="0.3">
      <c r="K859" s="3"/>
      <c r="L859" s="2"/>
      <c r="M859" s="2"/>
    </row>
    <row r="860" spans="11:13" x14ac:dyDescent="0.3">
      <c r="K860" s="3"/>
      <c r="L860" s="2"/>
      <c r="M860" s="2"/>
    </row>
    <row r="861" spans="11:13" x14ac:dyDescent="0.3">
      <c r="K861" s="3"/>
      <c r="L861" s="2"/>
      <c r="M861" s="2"/>
    </row>
    <row r="862" spans="11:13" x14ac:dyDescent="0.3">
      <c r="K862" s="3"/>
      <c r="L862" s="2"/>
      <c r="M862" s="2"/>
    </row>
    <row r="863" spans="11:13" x14ac:dyDescent="0.3">
      <c r="K863" s="3"/>
      <c r="L863" s="2"/>
      <c r="M863" s="2"/>
    </row>
    <row r="864" spans="11:13" x14ac:dyDescent="0.3">
      <c r="K864" s="3"/>
      <c r="L864" s="2"/>
      <c r="M864" s="2"/>
    </row>
    <row r="865" spans="11:13" x14ac:dyDescent="0.3">
      <c r="K865" s="3"/>
      <c r="L865" s="2"/>
      <c r="M865" s="2"/>
    </row>
    <row r="866" spans="11:13" x14ac:dyDescent="0.3">
      <c r="K866" s="3"/>
      <c r="L866" s="2"/>
      <c r="M866" s="2"/>
    </row>
    <row r="867" spans="11:13" x14ac:dyDescent="0.3">
      <c r="K867" s="3"/>
      <c r="L867" s="2"/>
      <c r="M867" s="2"/>
    </row>
    <row r="868" spans="11:13" x14ac:dyDescent="0.3">
      <c r="K868" s="3"/>
      <c r="L868" s="2"/>
      <c r="M868" s="2"/>
    </row>
    <row r="869" spans="11:13" x14ac:dyDescent="0.3">
      <c r="K869" s="3"/>
      <c r="L869" s="2"/>
      <c r="M869" s="2"/>
    </row>
    <row r="870" spans="11:13" x14ac:dyDescent="0.3">
      <c r="K870" s="3"/>
      <c r="L870" s="2"/>
      <c r="M870" s="2"/>
    </row>
    <row r="871" spans="11:13" x14ac:dyDescent="0.3">
      <c r="K871" s="3"/>
      <c r="L871" s="2"/>
      <c r="M871" s="2"/>
    </row>
    <row r="872" spans="11:13" x14ac:dyDescent="0.3">
      <c r="K872" s="3"/>
      <c r="L872" s="2"/>
      <c r="M872" s="2"/>
    </row>
    <row r="873" spans="11:13" x14ac:dyDescent="0.3">
      <c r="K873" s="3"/>
      <c r="L873" s="2"/>
      <c r="M873" s="2"/>
    </row>
    <row r="874" spans="11:13" x14ac:dyDescent="0.3">
      <c r="K874" s="3"/>
      <c r="L874" s="2"/>
      <c r="M874" s="2"/>
    </row>
    <row r="875" spans="11:13" x14ac:dyDescent="0.3">
      <c r="K875" s="3"/>
      <c r="L875" s="2"/>
      <c r="M875" s="2"/>
    </row>
    <row r="876" spans="11:13" x14ac:dyDescent="0.3">
      <c r="K876" s="3"/>
      <c r="L876" s="2"/>
      <c r="M876" s="2"/>
    </row>
    <row r="877" spans="11:13" x14ac:dyDescent="0.3">
      <c r="K877" s="3"/>
      <c r="L877" s="2"/>
      <c r="M877" s="2"/>
    </row>
    <row r="878" spans="11:13" x14ac:dyDescent="0.3">
      <c r="K878" s="3"/>
      <c r="L878" s="2"/>
      <c r="M878" s="2"/>
    </row>
    <row r="879" spans="11:13" x14ac:dyDescent="0.3">
      <c r="K879" s="3"/>
      <c r="L879" s="2"/>
      <c r="M879" s="2"/>
    </row>
    <row r="880" spans="11:13" x14ac:dyDescent="0.3">
      <c r="K880" s="3"/>
      <c r="L880" s="2"/>
      <c r="M880" s="2"/>
    </row>
    <row r="881" spans="11:13" x14ac:dyDescent="0.3">
      <c r="K881" s="3"/>
      <c r="L881" s="2"/>
      <c r="M881" s="2"/>
    </row>
    <row r="882" spans="11:13" x14ac:dyDescent="0.3">
      <c r="K882" s="3"/>
      <c r="L882" s="2"/>
      <c r="M882" s="2"/>
    </row>
    <row r="883" spans="11:13" x14ac:dyDescent="0.3">
      <c r="K883" s="3"/>
      <c r="L883" s="2"/>
      <c r="M883" s="2"/>
    </row>
    <row r="884" spans="11:13" x14ac:dyDescent="0.3">
      <c r="K884" s="3"/>
      <c r="L884" s="2"/>
      <c r="M884" s="2"/>
    </row>
    <row r="885" spans="11:13" x14ac:dyDescent="0.3">
      <c r="K885" s="3"/>
      <c r="L885" s="2"/>
      <c r="M885" s="2"/>
    </row>
    <row r="886" spans="11:13" x14ac:dyDescent="0.3">
      <c r="K886" s="3"/>
      <c r="L886" s="2"/>
      <c r="M886" s="2"/>
    </row>
    <row r="887" spans="11:13" x14ac:dyDescent="0.3">
      <c r="K887" s="3"/>
      <c r="L887" s="2"/>
      <c r="M887" s="2"/>
    </row>
    <row r="888" spans="11:13" x14ac:dyDescent="0.3">
      <c r="K888" s="3"/>
      <c r="L888" s="2"/>
      <c r="M888" s="2"/>
    </row>
    <row r="889" spans="11:13" x14ac:dyDescent="0.3">
      <c r="K889" s="3"/>
      <c r="L889" s="2"/>
      <c r="M889" s="2"/>
    </row>
    <row r="890" spans="11:13" x14ac:dyDescent="0.3">
      <c r="K890" s="3"/>
      <c r="L890" s="2"/>
      <c r="M890" s="2"/>
    </row>
    <row r="891" spans="11:13" x14ac:dyDescent="0.3">
      <c r="K891" s="3"/>
      <c r="L891" s="2"/>
      <c r="M891" s="2"/>
    </row>
    <row r="892" spans="11:13" x14ac:dyDescent="0.3">
      <c r="K892" s="3"/>
      <c r="L892" s="2"/>
      <c r="M892" s="2"/>
    </row>
    <row r="893" spans="11:13" x14ac:dyDescent="0.3">
      <c r="K893" s="3"/>
      <c r="L893" s="2"/>
      <c r="M893" s="2"/>
    </row>
    <row r="894" spans="11:13" x14ac:dyDescent="0.3">
      <c r="K894" s="3"/>
      <c r="L894" s="2"/>
      <c r="M894" s="2"/>
    </row>
    <row r="895" spans="11:13" x14ac:dyDescent="0.3">
      <c r="K895" s="3"/>
      <c r="L895" s="2"/>
      <c r="M895" s="2"/>
    </row>
    <row r="896" spans="11:13" x14ac:dyDescent="0.3">
      <c r="K896" s="3"/>
      <c r="L896" s="2"/>
      <c r="M896" s="2"/>
    </row>
    <row r="897" spans="11:13" x14ac:dyDescent="0.3">
      <c r="K897" s="3"/>
      <c r="L897" s="2"/>
      <c r="M897" s="2"/>
    </row>
    <row r="898" spans="11:13" x14ac:dyDescent="0.3">
      <c r="K898" s="3"/>
      <c r="L898" s="2"/>
      <c r="M898" s="2"/>
    </row>
    <row r="899" spans="11:13" x14ac:dyDescent="0.3">
      <c r="K899" s="3"/>
      <c r="L899" s="2"/>
      <c r="M899" s="2"/>
    </row>
    <row r="900" spans="11:13" x14ac:dyDescent="0.3">
      <c r="K900" s="3"/>
      <c r="L900" s="2"/>
      <c r="M900" s="2"/>
    </row>
    <row r="901" spans="11:13" x14ac:dyDescent="0.3">
      <c r="K901" s="3"/>
      <c r="L901" s="2"/>
      <c r="M901" s="2"/>
    </row>
    <row r="902" spans="11:13" x14ac:dyDescent="0.3">
      <c r="K902" s="3"/>
      <c r="L902" s="2"/>
      <c r="M902" s="2"/>
    </row>
    <row r="903" spans="11:13" x14ac:dyDescent="0.3">
      <c r="K903" s="3"/>
      <c r="L903" s="2"/>
      <c r="M903" s="2"/>
    </row>
    <row r="904" spans="11:13" x14ac:dyDescent="0.3">
      <c r="K904" s="3"/>
      <c r="L904" s="2"/>
      <c r="M904" s="2"/>
    </row>
    <row r="905" spans="11:13" x14ac:dyDescent="0.3">
      <c r="K905" s="3"/>
      <c r="L905" s="2"/>
      <c r="M905" s="2"/>
    </row>
    <row r="906" spans="11:13" x14ac:dyDescent="0.3">
      <c r="K906" s="3"/>
      <c r="L906" s="2"/>
      <c r="M906" s="2"/>
    </row>
    <row r="907" spans="11:13" x14ac:dyDescent="0.3">
      <c r="K907" s="3"/>
      <c r="L907" s="2"/>
      <c r="M907" s="2"/>
    </row>
    <row r="908" spans="11:13" x14ac:dyDescent="0.3">
      <c r="K908" s="3"/>
      <c r="L908" s="2"/>
      <c r="M908" s="2"/>
    </row>
    <row r="909" spans="11:13" x14ac:dyDescent="0.3">
      <c r="K909" s="3"/>
      <c r="L909" s="2"/>
      <c r="M909" s="2"/>
    </row>
    <row r="910" spans="11:13" x14ac:dyDescent="0.3">
      <c r="K910" s="3"/>
      <c r="L910" s="2"/>
      <c r="M910" s="2"/>
    </row>
    <row r="911" spans="11:13" x14ac:dyDescent="0.3">
      <c r="K911" s="3"/>
      <c r="L911" s="2"/>
      <c r="M911" s="2"/>
    </row>
    <row r="912" spans="11:13" x14ac:dyDescent="0.3">
      <c r="K912" s="3"/>
      <c r="L912" s="2"/>
      <c r="M912" s="2"/>
    </row>
    <row r="913" spans="11:13" x14ac:dyDescent="0.3">
      <c r="K913" s="3"/>
      <c r="L913" s="2"/>
      <c r="M913" s="2"/>
    </row>
    <row r="914" spans="11:13" x14ac:dyDescent="0.3">
      <c r="K914" s="3"/>
      <c r="L914" s="2"/>
      <c r="M914" s="2"/>
    </row>
    <row r="915" spans="11:13" x14ac:dyDescent="0.3">
      <c r="K915" s="3"/>
      <c r="L915" s="2"/>
      <c r="M915" s="2"/>
    </row>
    <row r="916" spans="11:13" x14ac:dyDescent="0.3">
      <c r="K916" s="3"/>
      <c r="L916" s="2"/>
      <c r="M916" s="2"/>
    </row>
    <row r="917" spans="11:13" x14ac:dyDescent="0.3">
      <c r="K917" s="3"/>
      <c r="L917" s="2"/>
      <c r="M917" s="2"/>
    </row>
    <row r="918" spans="11:13" x14ac:dyDescent="0.3">
      <c r="K918" s="3"/>
      <c r="L918" s="2"/>
      <c r="M918" s="2"/>
    </row>
    <row r="919" spans="11:13" x14ac:dyDescent="0.3">
      <c r="K919" s="3"/>
      <c r="L919" s="2"/>
      <c r="M919" s="2"/>
    </row>
    <row r="920" spans="11:13" x14ac:dyDescent="0.3">
      <c r="K920" s="3"/>
      <c r="L920" s="2"/>
      <c r="M920" s="2"/>
    </row>
    <row r="921" spans="11:13" x14ac:dyDescent="0.3">
      <c r="K921" s="3"/>
      <c r="L921" s="2"/>
      <c r="M921" s="2"/>
    </row>
    <row r="922" spans="11:13" x14ac:dyDescent="0.3">
      <c r="K922" s="3"/>
      <c r="L922" s="2"/>
      <c r="M922" s="2"/>
    </row>
    <row r="923" spans="11:13" x14ac:dyDescent="0.3">
      <c r="K923" s="3"/>
      <c r="L923" s="2"/>
      <c r="M923" s="2"/>
    </row>
    <row r="924" spans="11:13" x14ac:dyDescent="0.3">
      <c r="K924" s="3"/>
      <c r="L924" s="2"/>
      <c r="M924" s="2"/>
    </row>
    <row r="925" spans="11:13" x14ac:dyDescent="0.3">
      <c r="K925" s="3"/>
      <c r="L925" s="2"/>
      <c r="M925" s="2"/>
    </row>
    <row r="926" spans="11:13" x14ac:dyDescent="0.3">
      <c r="K926" s="3"/>
      <c r="L926" s="2"/>
      <c r="M926" s="2"/>
    </row>
    <row r="927" spans="11:13" x14ac:dyDescent="0.3">
      <c r="K927" s="3"/>
      <c r="L927" s="2"/>
      <c r="M927" s="2"/>
    </row>
    <row r="928" spans="11:13" x14ac:dyDescent="0.3">
      <c r="K928" s="3"/>
      <c r="L928" s="2"/>
      <c r="M928" s="2"/>
    </row>
    <row r="929" spans="11:13" x14ac:dyDescent="0.3">
      <c r="K929" s="3"/>
      <c r="L929" s="2"/>
      <c r="M929" s="2"/>
    </row>
    <row r="930" spans="11:13" x14ac:dyDescent="0.3">
      <c r="K930" s="3"/>
      <c r="L930" s="2"/>
      <c r="M930" s="2"/>
    </row>
    <row r="931" spans="11:13" x14ac:dyDescent="0.3">
      <c r="K931" s="3"/>
      <c r="L931" s="2"/>
      <c r="M931" s="2"/>
    </row>
    <row r="932" spans="11:13" x14ac:dyDescent="0.3">
      <c r="K932" s="3"/>
      <c r="L932" s="2"/>
      <c r="M932" s="2"/>
    </row>
    <row r="933" spans="11:13" x14ac:dyDescent="0.3">
      <c r="K933" s="3"/>
      <c r="L933" s="2"/>
      <c r="M933" s="2"/>
    </row>
    <row r="934" spans="11:13" x14ac:dyDescent="0.3">
      <c r="K934" s="3"/>
      <c r="L934" s="2"/>
      <c r="M934" s="2"/>
    </row>
    <row r="935" spans="11:13" x14ac:dyDescent="0.3">
      <c r="K935" s="3"/>
      <c r="L935" s="2"/>
      <c r="M935" s="2"/>
    </row>
    <row r="936" spans="11:13" x14ac:dyDescent="0.3">
      <c r="K936" s="3"/>
      <c r="L936" s="2"/>
      <c r="M936" s="2"/>
    </row>
    <row r="937" spans="11:13" x14ac:dyDescent="0.3">
      <c r="K937" s="3"/>
      <c r="L937" s="2"/>
      <c r="M937" s="2"/>
    </row>
    <row r="938" spans="11:13" x14ac:dyDescent="0.3">
      <c r="K938" s="3"/>
      <c r="L938" s="2"/>
      <c r="M938" s="2"/>
    </row>
    <row r="939" spans="11:13" x14ac:dyDescent="0.3">
      <c r="K939" s="3"/>
      <c r="L939" s="2"/>
      <c r="M939" s="2"/>
    </row>
    <row r="940" spans="11:13" x14ac:dyDescent="0.3">
      <c r="K940" s="3"/>
      <c r="L940" s="2"/>
      <c r="M940" s="2"/>
    </row>
    <row r="941" spans="11:13" x14ac:dyDescent="0.3">
      <c r="K941" s="3"/>
      <c r="L941" s="2"/>
      <c r="M941" s="2"/>
    </row>
    <row r="942" spans="11:13" x14ac:dyDescent="0.3">
      <c r="K942" s="3"/>
      <c r="L942" s="2"/>
      <c r="M942" s="2"/>
    </row>
    <row r="943" spans="11:13" x14ac:dyDescent="0.3">
      <c r="K943" s="3"/>
      <c r="L943" s="2"/>
      <c r="M943" s="2"/>
    </row>
    <row r="944" spans="11:13" x14ac:dyDescent="0.3">
      <c r="K944" s="3"/>
      <c r="L944" s="2"/>
      <c r="M944" s="2"/>
    </row>
    <row r="945" spans="11:13" x14ac:dyDescent="0.3">
      <c r="K945" s="3"/>
      <c r="L945" s="2"/>
      <c r="M945" s="2"/>
    </row>
    <row r="946" spans="11:13" x14ac:dyDescent="0.3">
      <c r="K946" s="3"/>
      <c r="L946" s="2"/>
      <c r="M946" s="2"/>
    </row>
    <row r="947" spans="11:13" x14ac:dyDescent="0.3">
      <c r="K947" s="3"/>
      <c r="L947" s="2"/>
      <c r="M947" s="2"/>
    </row>
    <row r="948" spans="11:13" x14ac:dyDescent="0.3">
      <c r="K948" s="3"/>
      <c r="L948" s="2"/>
      <c r="M948" s="2"/>
    </row>
    <row r="949" spans="11:13" x14ac:dyDescent="0.3">
      <c r="K949" s="3"/>
      <c r="L949" s="2"/>
      <c r="M949" s="2"/>
    </row>
    <row r="950" spans="11:13" x14ac:dyDescent="0.3">
      <c r="K950" s="3"/>
      <c r="L950" s="2"/>
      <c r="M950" s="2"/>
    </row>
    <row r="951" spans="11:13" x14ac:dyDescent="0.3">
      <c r="K951" s="3"/>
      <c r="L951" s="2"/>
      <c r="M951" s="2"/>
    </row>
    <row r="952" spans="11:13" x14ac:dyDescent="0.3">
      <c r="K952" s="3"/>
      <c r="L952" s="2"/>
      <c r="M952" s="2"/>
    </row>
    <row r="953" spans="11:13" x14ac:dyDescent="0.3">
      <c r="K953" s="3"/>
      <c r="L953" s="2"/>
      <c r="M953" s="2"/>
    </row>
    <row r="954" spans="11:13" x14ac:dyDescent="0.3">
      <c r="K954" s="3"/>
      <c r="L954" s="2"/>
      <c r="M954" s="2"/>
    </row>
    <row r="955" spans="11:13" x14ac:dyDescent="0.3">
      <c r="K955" s="3"/>
      <c r="L955" s="2"/>
      <c r="M955" s="2"/>
    </row>
    <row r="956" spans="11:13" x14ac:dyDescent="0.3">
      <c r="K956" s="3"/>
      <c r="L956" s="2"/>
      <c r="M956" s="2"/>
    </row>
    <row r="957" spans="11:13" x14ac:dyDescent="0.3">
      <c r="K957" s="3"/>
      <c r="L957" s="2"/>
      <c r="M957" s="2"/>
    </row>
    <row r="958" spans="11:13" x14ac:dyDescent="0.3">
      <c r="K958" s="3"/>
      <c r="L958" s="2"/>
      <c r="M958" s="2"/>
    </row>
    <row r="959" spans="11:13" x14ac:dyDescent="0.3">
      <c r="K959" s="3"/>
      <c r="L959" s="2"/>
      <c r="M959" s="2"/>
    </row>
    <row r="960" spans="11:13" x14ac:dyDescent="0.3">
      <c r="K960" s="3"/>
      <c r="L960" s="2"/>
      <c r="M960" s="2"/>
    </row>
    <row r="961" spans="11:13" x14ac:dyDescent="0.3">
      <c r="K961" s="3"/>
      <c r="L961" s="2"/>
      <c r="M961" s="2"/>
    </row>
    <row r="962" spans="11:13" x14ac:dyDescent="0.3">
      <c r="K962" s="3"/>
      <c r="L962" s="2"/>
      <c r="M962" s="2"/>
    </row>
    <row r="963" spans="11:13" x14ac:dyDescent="0.3">
      <c r="K963" s="3"/>
      <c r="L963" s="2"/>
      <c r="M963" s="2"/>
    </row>
    <row r="964" spans="11:13" x14ac:dyDescent="0.3">
      <c r="K964" s="3"/>
      <c r="L964" s="2"/>
      <c r="M964" s="2"/>
    </row>
    <row r="965" spans="11:13" x14ac:dyDescent="0.3">
      <c r="K965" s="3"/>
      <c r="L965" s="2"/>
      <c r="M965" s="2"/>
    </row>
    <row r="966" spans="11:13" x14ac:dyDescent="0.3">
      <c r="K966" s="3"/>
      <c r="L966" s="2"/>
      <c r="M966" s="2"/>
    </row>
    <row r="967" spans="11:13" x14ac:dyDescent="0.3">
      <c r="K967" s="3"/>
      <c r="L967" s="2"/>
      <c r="M967" s="2"/>
    </row>
    <row r="968" spans="11:13" x14ac:dyDescent="0.3">
      <c r="K968" s="3"/>
      <c r="L968" s="2"/>
      <c r="M968" s="2"/>
    </row>
    <row r="969" spans="11:13" x14ac:dyDescent="0.3">
      <c r="K969" s="3"/>
      <c r="L969" s="2"/>
      <c r="M969" s="2"/>
    </row>
    <row r="970" spans="11:13" x14ac:dyDescent="0.3">
      <c r="K970" s="3"/>
      <c r="L970" s="2"/>
      <c r="M970" s="2"/>
    </row>
    <row r="971" spans="11:13" x14ac:dyDescent="0.3">
      <c r="K971" s="3"/>
      <c r="L971" s="2"/>
      <c r="M971" s="2"/>
    </row>
    <row r="972" spans="11:13" x14ac:dyDescent="0.3">
      <c r="K972" s="3"/>
      <c r="L972" s="2"/>
      <c r="M972" s="2"/>
    </row>
    <row r="973" spans="11:13" x14ac:dyDescent="0.3">
      <c r="K973" s="3"/>
      <c r="L973" s="2"/>
      <c r="M973" s="2"/>
    </row>
    <row r="974" spans="11:13" x14ac:dyDescent="0.3">
      <c r="K974" s="3"/>
      <c r="L974" s="2"/>
      <c r="M974" s="2"/>
    </row>
    <row r="975" spans="11:13" x14ac:dyDescent="0.3">
      <c r="K975" s="3"/>
      <c r="L975" s="2"/>
      <c r="M975" s="2"/>
    </row>
    <row r="976" spans="11:13" x14ac:dyDescent="0.3">
      <c r="K976" s="3"/>
      <c r="L976" s="2"/>
      <c r="M976" s="2"/>
    </row>
    <row r="977" spans="11:13" x14ac:dyDescent="0.3">
      <c r="K977" s="3"/>
      <c r="L977" s="2"/>
      <c r="M977" s="2"/>
    </row>
    <row r="978" spans="11:13" x14ac:dyDescent="0.3">
      <c r="K978" s="3"/>
      <c r="L978" s="2"/>
      <c r="M978" s="2"/>
    </row>
    <row r="979" spans="11:13" x14ac:dyDescent="0.3">
      <c r="K979" s="3"/>
      <c r="L979" s="2"/>
      <c r="M979" s="2"/>
    </row>
    <row r="980" spans="11:13" x14ac:dyDescent="0.3">
      <c r="K980" s="3"/>
      <c r="L980" s="2"/>
      <c r="M980" s="2"/>
    </row>
    <row r="981" spans="11:13" x14ac:dyDescent="0.3">
      <c r="K981" s="3"/>
      <c r="L981" s="2"/>
      <c r="M981" s="2"/>
    </row>
    <row r="982" spans="11:13" x14ac:dyDescent="0.3">
      <c r="K982" s="3"/>
      <c r="L982" s="2"/>
      <c r="M982" s="2"/>
    </row>
    <row r="983" spans="11:13" x14ac:dyDescent="0.3">
      <c r="K983" s="3"/>
      <c r="L983" s="2"/>
      <c r="M983" s="2"/>
    </row>
    <row r="984" spans="11:13" x14ac:dyDescent="0.3">
      <c r="K984" s="3"/>
      <c r="L984" s="2"/>
      <c r="M984" s="2"/>
    </row>
    <row r="985" spans="11:13" x14ac:dyDescent="0.3">
      <c r="K985" s="3"/>
      <c r="L985" s="2"/>
      <c r="M985" s="2"/>
    </row>
    <row r="986" spans="11:13" x14ac:dyDescent="0.3">
      <c r="K986" s="3"/>
      <c r="L986" s="2"/>
      <c r="M986" s="2"/>
    </row>
    <row r="987" spans="11:13" x14ac:dyDescent="0.3">
      <c r="K987" s="3"/>
      <c r="L987" s="2"/>
      <c r="M987" s="2"/>
    </row>
    <row r="988" spans="11:13" x14ac:dyDescent="0.3">
      <c r="K988" s="3"/>
      <c r="L988" s="2"/>
      <c r="M988" s="2"/>
    </row>
    <row r="989" spans="11:13" x14ac:dyDescent="0.3">
      <c r="K989" s="3"/>
      <c r="L989" s="2"/>
      <c r="M989" s="2"/>
    </row>
    <row r="990" spans="11:13" x14ac:dyDescent="0.3">
      <c r="K990" s="3"/>
      <c r="L990" s="2"/>
      <c r="M990" s="2"/>
    </row>
    <row r="991" spans="11:13" x14ac:dyDescent="0.3">
      <c r="K991" s="3"/>
      <c r="L991" s="2"/>
      <c r="M991" s="2"/>
    </row>
    <row r="992" spans="11:13" x14ac:dyDescent="0.3">
      <c r="K992" s="3"/>
      <c r="L992" s="2"/>
      <c r="M992" s="2"/>
    </row>
    <row r="993" spans="11:13" x14ac:dyDescent="0.3">
      <c r="K993" s="3"/>
      <c r="L993" s="2"/>
      <c r="M993" s="2"/>
    </row>
    <row r="994" spans="11:13" x14ac:dyDescent="0.3">
      <c r="K994" s="3"/>
      <c r="L994" s="2"/>
      <c r="M994" s="2"/>
    </row>
    <row r="995" spans="11:13" x14ac:dyDescent="0.3">
      <c r="K995" s="3"/>
      <c r="L995" s="2"/>
      <c r="M995" s="2"/>
    </row>
    <row r="996" spans="11:13" x14ac:dyDescent="0.3">
      <c r="K996" s="3"/>
      <c r="L996" s="2"/>
      <c r="M996" s="2"/>
    </row>
    <row r="997" spans="11:13" x14ac:dyDescent="0.3">
      <c r="K997" s="3"/>
      <c r="L997" s="2"/>
      <c r="M997" s="2"/>
    </row>
    <row r="998" spans="11:13" x14ac:dyDescent="0.3">
      <c r="K998" s="3"/>
      <c r="L998" s="2"/>
      <c r="M998" s="2"/>
    </row>
    <row r="999" spans="11:13" x14ac:dyDescent="0.3">
      <c r="K999" s="3"/>
      <c r="L999" s="2"/>
      <c r="M999" s="2"/>
    </row>
    <row r="1000" spans="11:13" x14ac:dyDescent="0.3">
      <c r="K1000" s="3"/>
      <c r="L1000" s="2"/>
      <c r="M1000" s="2"/>
    </row>
    <row r="1001" spans="11:13" x14ac:dyDescent="0.3">
      <c r="K1001" s="3"/>
      <c r="L1001" s="2"/>
      <c r="M1001" s="2"/>
    </row>
    <row r="1002" spans="11:13" x14ac:dyDescent="0.3">
      <c r="K1002" s="3"/>
      <c r="L1002" s="2"/>
      <c r="M1002" s="2"/>
    </row>
    <row r="1003" spans="11:13" x14ac:dyDescent="0.3">
      <c r="K1003" s="3"/>
      <c r="L1003" s="2"/>
      <c r="M1003" s="2"/>
    </row>
    <row r="1004" spans="11:13" x14ac:dyDescent="0.3">
      <c r="K1004" s="3"/>
      <c r="L1004" s="2"/>
      <c r="M1004" s="2"/>
    </row>
    <row r="1005" spans="11:13" x14ac:dyDescent="0.3">
      <c r="K1005" s="3"/>
      <c r="L1005" s="2"/>
      <c r="M1005" s="2"/>
    </row>
    <row r="1006" spans="11:13" x14ac:dyDescent="0.3">
      <c r="K1006" s="3"/>
      <c r="L1006" s="2"/>
      <c r="M1006" s="2"/>
    </row>
    <row r="1007" spans="11:13" x14ac:dyDescent="0.3">
      <c r="K1007" s="3"/>
      <c r="L1007" s="2"/>
      <c r="M1007" s="2"/>
    </row>
    <row r="1008" spans="11:13" x14ac:dyDescent="0.3">
      <c r="K1008" s="3"/>
      <c r="L1008" s="2"/>
      <c r="M1008" s="2"/>
    </row>
    <row r="1009" spans="11:13" x14ac:dyDescent="0.3">
      <c r="K1009" s="3"/>
      <c r="L1009" s="2"/>
      <c r="M1009" s="2"/>
    </row>
    <row r="1010" spans="11:13" x14ac:dyDescent="0.3">
      <c r="K1010" s="3"/>
      <c r="L1010" s="2"/>
      <c r="M1010" s="2"/>
    </row>
    <row r="1011" spans="11:13" x14ac:dyDescent="0.3">
      <c r="K1011" s="3"/>
      <c r="L1011" s="2"/>
      <c r="M1011" s="2"/>
    </row>
    <row r="1012" spans="11:13" x14ac:dyDescent="0.3">
      <c r="K1012" s="3"/>
      <c r="L1012" s="2"/>
      <c r="M1012" s="2"/>
    </row>
    <row r="1013" spans="11:13" x14ac:dyDescent="0.3">
      <c r="K1013" s="3"/>
      <c r="L1013" s="2"/>
      <c r="M1013" s="2"/>
    </row>
    <row r="1014" spans="11:13" x14ac:dyDescent="0.3">
      <c r="K1014" s="3"/>
      <c r="L1014" s="2"/>
      <c r="M1014" s="2"/>
    </row>
    <row r="1015" spans="11:13" x14ac:dyDescent="0.3">
      <c r="K1015" s="3"/>
      <c r="L1015" s="2"/>
      <c r="M1015" s="2"/>
    </row>
    <row r="1016" spans="11:13" x14ac:dyDescent="0.3">
      <c r="K1016" s="3"/>
      <c r="L1016" s="2"/>
      <c r="M1016" s="2"/>
    </row>
    <row r="1017" spans="11:13" x14ac:dyDescent="0.3">
      <c r="K1017" s="3"/>
      <c r="L1017" s="2"/>
      <c r="M1017" s="2"/>
    </row>
    <row r="1018" spans="11:13" x14ac:dyDescent="0.3">
      <c r="K1018" s="3"/>
      <c r="L1018" s="2"/>
      <c r="M1018" s="2"/>
    </row>
    <row r="1019" spans="11:13" x14ac:dyDescent="0.3">
      <c r="K1019" s="3"/>
      <c r="L1019" s="2"/>
      <c r="M1019" s="2"/>
    </row>
    <row r="1020" spans="11:13" x14ac:dyDescent="0.3">
      <c r="K1020" s="3"/>
      <c r="L1020" s="2"/>
      <c r="M1020" s="2"/>
    </row>
    <row r="1021" spans="11:13" x14ac:dyDescent="0.3">
      <c r="K1021" s="3"/>
      <c r="L1021" s="2"/>
      <c r="M1021" s="2"/>
    </row>
    <row r="1022" spans="11:13" x14ac:dyDescent="0.3">
      <c r="K1022" s="3"/>
      <c r="L1022" s="2"/>
      <c r="M1022" s="2"/>
    </row>
    <row r="1023" spans="11:13" x14ac:dyDescent="0.3">
      <c r="K1023" s="3"/>
      <c r="L1023" s="2"/>
      <c r="M1023" s="2"/>
    </row>
    <row r="1024" spans="11:13" x14ac:dyDescent="0.3">
      <c r="K1024" s="3"/>
      <c r="L1024" s="2"/>
      <c r="M1024" s="2"/>
    </row>
    <row r="1025" spans="11:13" x14ac:dyDescent="0.3">
      <c r="K1025" s="3"/>
      <c r="L1025" s="2"/>
      <c r="M1025" s="2"/>
    </row>
    <row r="1026" spans="11:13" x14ac:dyDescent="0.3">
      <c r="K1026" s="3"/>
      <c r="L1026" s="2"/>
      <c r="M1026" s="2"/>
    </row>
    <row r="1027" spans="11:13" x14ac:dyDescent="0.3">
      <c r="K1027" s="3"/>
      <c r="L1027" s="2"/>
      <c r="M1027" s="2"/>
    </row>
    <row r="1028" spans="11:13" x14ac:dyDescent="0.3">
      <c r="K1028" s="3"/>
      <c r="L1028" s="2"/>
      <c r="M1028" s="2"/>
    </row>
    <row r="1029" spans="11:13" x14ac:dyDescent="0.3">
      <c r="K1029" s="3"/>
      <c r="L1029" s="2"/>
      <c r="M1029" s="2"/>
    </row>
    <row r="1030" spans="11:13" x14ac:dyDescent="0.3">
      <c r="K1030" s="3"/>
      <c r="L1030" s="2"/>
      <c r="M1030" s="2"/>
    </row>
    <row r="1031" spans="11:13" x14ac:dyDescent="0.3">
      <c r="K1031" s="3"/>
      <c r="L1031" s="2"/>
      <c r="M1031" s="2"/>
    </row>
    <row r="1032" spans="11:13" x14ac:dyDescent="0.3">
      <c r="K1032" s="3"/>
      <c r="L1032" s="2"/>
      <c r="M1032" s="2"/>
    </row>
    <row r="1033" spans="11:13" x14ac:dyDescent="0.3">
      <c r="K1033" s="3"/>
      <c r="L1033" s="2"/>
      <c r="M1033" s="2"/>
    </row>
    <row r="1034" spans="11:13" x14ac:dyDescent="0.3">
      <c r="K1034" s="3"/>
      <c r="L1034" s="2"/>
      <c r="M1034" s="2"/>
    </row>
    <row r="1035" spans="11:13" x14ac:dyDescent="0.3">
      <c r="K1035" s="3"/>
      <c r="L1035" s="2"/>
      <c r="M1035" s="2"/>
    </row>
    <row r="1036" spans="11:13" x14ac:dyDescent="0.3">
      <c r="K1036" s="3"/>
      <c r="L1036" s="2"/>
      <c r="M1036" s="2"/>
    </row>
    <row r="1037" spans="11:13" x14ac:dyDescent="0.3">
      <c r="K1037" s="3"/>
      <c r="L1037" s="2"/>
      <c r="M1037" s="2"/>
    </row>
    <row r="1038" spans="11:13" x14ac:dyDescent="0.3">
      <c r="K1038" s="3"/>
      <c r="L1038" s="2"/>
      <c r="M1038" s="2"/>
    </row>
    <row r="1039" spans="11:13" x14ac:dyDescent="0.3">
      <c r="K1039" s="3"/>
      <c r="L1039" s="2"/>
      <c r="M1039" s="2"/>
    </row>
    <row r="1040" spans="11:13" x14ac:dyDescent="0.3">
      <c r="K1040" s="3"/>
      <c r="L1040" s="2"/>
      <c r="M1040" s="2"/>
    </row>
    <row r="1041" spans="11:13" x14ac:dyDescent="0.3">
      <c r="K1041" s="3"/>
      <c r="L1041" s="2"/>
      <c r="M1041" s="2"/>
    </row>
    <row r="1042" spans="11:13" x14ac:dyDescent="0.3">
      <c r="K1042" s="3"/>
      <c r="L1042" s="2"/>
      <c r="M1042" s="2"/>
    </row>
    <row r="1043" spans="11:13" x14ac:dyDescent="0.3">
      <c r="K1043" s="3"/>
      <c r="L1043" s="2"/>
      <c r="M1043" s="2"/>
    </row>
    <row r="1044" spans="11:13" x14ac:dyDescent="0.3">
      <c r="K1044" s="3"/>
      <c r="L1044" s="2"/>
      <c r="M1044" s="2"/>
    </row>
    <row r="1045" spans="11:13" x14ac:dyDescent="0.3">
      <c r="K1045" s="3"/>
      <c r="L1045" s="2"/>
      <c r="M1045" s="2"/>
    </row>
    <row r="1046" spans="11:13" x14ac:dyDescent="0.3">
      <c r="K1046" s="3"/>
      <c r="L1046" s="2"/>
      <c r="M1046" s="2"/>
    </row>
    <row r="1047" spans="11:13" x14ac:dyDescent="0.3">
      <c r="K1047" s="3"/>
      <c r="L1047" s="2"/>
      <c r="M1047" s="2"/>
    </row>
    <row r="1048" spans="11:13" x14ac:dyDescent="0.3">
      <c r="K1048" s="3"/>
      <c r="L1048" s="2"/>
      <c r="M1048" s="2"/>
    </row>
    <row r="1049" spans="11:13" x14ac:dyDescent="0.3">
      <c r="K1049" s="3"/>
      <c r="L1049" s="2"/>
      <c r="M1049" s="2"/>
    </row>
    <row r="1050" spans="11:13" x14ac:dyDescent="0.3">
      <c r="K1050" s="3"/>
      <c r="L1050" s="2"/>
      <c r="M1050" s="2"/>
    </row>
    <row r="1051" spans="11:13" x14ac:dyDescent="0.3">
      <c r="K1051" s="3"/>
      <c r="L1051" s="2"/>
      <c r="M1051" s="2"/>
    </row>
    <row r="1052" spans="11:13" x14ac:dyDescent="0.3">
      <c r="K1052" s="3"/>
      <c r="L1052" s="2"/>
      <c r="M1052" s="2"/>
    </row>
    <row r="1053" spans="11:13" x14ac:dyDescent="0.3">
      <c r="K1053" s="3"/>
      <c r="L1053" s="2"/>
      <c r="M1053" s="2"/>
    </row>
    <row r="1054" spans="11:13" x14ac:dyDescent="0.3">
      <c r="K1054" s="3"/>
      <c r="L1054" s="2"/>
      <c r="M1054" s="2"/>
    </row>
    <row r="1055" spans="11:13" x14ac:dyDescent="0.3">
      <c r="K1055" s="3"/>
      <c r="L1055" s="2"/>
      <c r="M1055" s="2"/>
    </row>
    <row r="1056" spans="11:13" x14ac:dyDescent="0.3">
      <c r="K1056" s="3"/>
      <c r="L1056" s="2"/>
      <c r="M1056" s="2"/>
    </row>
    <row r="1057" spans="11:13" x14ac:dyDescent="0.3">
      <c r="K1057" s="3"/>
      <c r="L1057" s="2"/>
      <c r="M1057" s="2"/>
    </row>
    <row r="1058" spans="11:13" x14ac:dyDescent="0.3">
      <c r="K1058" s="3"/>
      <c r="L1058" s="2"/>
      <c r="M1058" s="2"/>
    </row>
    <row r="1059" spans="11:13" x14ac:dyDescent="0.3">
      <c r="K1059" s="3"/>
      <c r="L1059" s="2"/>
      <c r="M1059" s="2"/>
    </row>
    <row r="1060" spans="11:13" x14ac:dyDescent="0.3">
      <c r="K1060" s="3"/>
      <c r="L1060" s="2"/>
      <c r="M1060" s="2"/>
    </row>
    <row r="1061" spans="11:13" x14ac:dyDescent="0.3">
      <c r="K1061" s="3"/>
      <c r="L1061" s="2"/>
      <c r="M1061" s="2"/>
    </row>
    <row r="1062" spans="11:13" x14ac:dyDescent="0.3">
      <c r="K1062" s="3"/>
      <c r="L1062" s="2"/>
      <c r="M1062" s="2"/>
    </row>
    <row r="1063" spans="11:13" x14ac:dyDescent="0.3">
      <c r="K1063" s="3"/>
      <c r="L1063" s="2"/>
      <c r="M1063" s="2"/>
    </row>
    <row r="1064" spans="11:13" x14ac:dyDescent="0.3">
      <c r="K1064" s="3"/>
      <c r="L1064" s="2"/>
      <c r="M1064" s="2"/>
    </row>
    <row r="1065" spans="11:13" x14ac:dyDescent="0.3">
      <c r="K1065" s="3"/>
      <c r="L1065" s="2"/>
      <c r="M1065" s="2"/>
    </row>
    <row r="1066" spans="11:13" x14ac:dyDescent="0.3">
      <c r="K1066" s="3"/>
      <c r="L1066" s="2"/>
      <c r="M1066" s="2"/>
    </row>
    <row r="1067" spans="11:13" x14ac:dyDescent="0.3">
      <c r="K1067" s="3"/>
      <c r="L1067" s="2"/>
      <c r="M1067" s="2"/>
    </row>
    <row r="1068" spans="11:13" x14ac:dyDescent="0.3">
      <c r="K1068" s="3"/>
      <c r="L1068" s="2"/>
      <c r="M1068" s="2"/>
    </row>
    <row r="1069" spans="11:13" x14ac:dyDescent="0.3">
      <c r="K1069" s="3"/>
      <c r="L1069" s="2"/>
      <c r="M1069" s="2"/>
    </row>
    <row r="1070" spans="11:13" x14ac:dyDescent="0.3">
      <c r="K1070" s="3"/>
      <c r="L1070" s="2"/>
      <c r="M1070" s="2"/>
    </row>
    <row r="1071" spans="11:13" x14ac:dyDescent="0.3">
      <c r="K1071" s="3"/>
      <c r="L1071" s="2"/>
      <c r="M1071" s="2"/>
    </row>
    <row r="1072" spans="11:13" x14ac:dyDescent="0.3">
      <c r="K1072" s="3"/>
      <c r="L1072" s="2"/>
      <c r="M1072" s="2"/>
    </row>
    <row r="1073" spans="11:13" x14ac:dyDescent="0.3">
      <c r="K1073" s="3"/>
      <c r="L1073" s="2"/>
      <c r="M1073" s="2"/>
    </row>
    <row r="1074" spans="11:13" x14ac:dyDescent="0.3">
      <c r="K1074" s="3"/>
      <c r="L1074" s="2"/>
      <c r="M1074" s="2"/>
    </row>
    <row r="1075" spans="11:13" x14ac:dyDescent="0.3">
      <c r="K1075" s="3"/>
      <c r="L1075" s="2"/>
      <c r="M1075" s="2"/>
    </row>
    <row r="1076" spans="11:13" x14ac:dyDescent="0.3">
      <c r="K1076" s="3"/>
      <c r="L1076" s="2"/>
      <c r="M1076" s="2"/>
    </row>
    <row r="1077" spans="11:13" x14ac:dyDescent="0.3">
      <c r="K1077" s="3"/>
      <c r="L1077" s="2"/>
      <c r="M1077" s="2"/>
    </row>
    <row r="1078" spans="11:13" x14ac:dyDescent="0.3">
      <c r="K1078" s="3"/>
      <c r="L1078" s="2"/>
      <c r="M1078" s="2"/>
    </row>
    <row r="1079" spans="11:13" x14ac:dyDescent="0.3">
      <c r="K1079" s="3"/>
      <c r="L1079" s="2"/>
      <c r="M1079" s="2"/>
    </row>
    <row r="1080" spans="11:13" x14ac:dyDescent="0.3">
      <c r="K1080" s="3"/>
      <c r="L1080" s="2"/>
      <c r="M1080" s="2"/>
    </row>
    <row r="1081" spans="11:13" x14ac:dyDescent="0.3">
      <c r="K1081" s="3"/>
      <c r="L1081" s="2"/>
      <c r="M1081" s="2"/>
    </row>
    <row r="1082" spans="11:13" x14ac:dyDescent="0.3">
      <c r="K1082" s="3"/>
      <c r="L1082" s="2"/>
      <c r="M1082" s="2"/>
    </row>
    <row r="1083" spans="11:13" x14ac:dyDescent="0.3">
      <c r="K1083" s="3"/>
      <c r="L1083" s="2"/>
      <c r="M1083" s="2"/>
    </row>
    <row r="1084" spans="11:13" x14ac:dyDescent="0.3">
      <c r="K1084" s="3"/>
      <c r="L1084" s="2"/>
      <c r="M1084" s="2"/>
    </row>
    <row r="1085" spans="11:13" x14ac:dyDescent="0.3">
      <c r="K1085" s="3"/>
      <c r="L1085" s="2"/>
      <c r="M1085" s="2"/>
    </row>
    <row r="1086" spans="11:13" x14ac:dyDescent="0.3">
      <c r="K1086" s="3"/>
      <c r="L1086" s="2"/>
      <c r="M1086" s="2"/>
    </row>
    <row r="1087" spans="11:13" x14ac:dyDescent="0.3">
      <c r="K1087" s="3"/>
      <c r="L1087" s="2"/>
      <c r="M1087" s="2"/>
    </row>
    <row r="1088" spans="11:13" x14ac:dyDescent="0.3">
      <c r="K1088" s="3"/>
      <c r="L1088" s="2"/>
      <c r="M1088" s="2"/>
    </row>
    <row r="1089" spans="11:13" x14ac:dyDescent="0.3">
      <c r="K1089" s="3"/>
      <c r="L1089" s="2"/>
      <c r="M1089" s="2"/>
    </row>
    <row r="1090" spans="11:13" x14ac:dyDescent="0.3">
      <c r="K1090" s="3"/>
      <c r="L1090" s="2"/>
      <c r="M1090" s="2"/>
    </row>
    <row r="1091" spans="11:13" x14ac:dyDescent="0.3">
      <c r="K1091" s="3"/>
      <c r="L1091" s="2"/>
      <c r="M1091" s="2"/>
    </row>
    <row r="1092" spans="11:13" x14ac:dyDescent="0.3">
      <c r="K1092" s="3"/>
      <c r="L1092" s="2"/>
      <c r="M1092" s="2"/>
    </row>
    <row r="1093" spans="11:13" x14ac:dyDescent="0.3">
      <c r="K1093" s="3"/>
      <c r="L1093" s="2"/>
      <c r="M1093" s="2"/>
    </row>
    <row r="1094" spans="11:13" x14ac:dyDescent="0.3">
      <c r="K1094" s="3"/>
      <c r="L1094" s="2"/>
      <c r="M1094" s="2"/>
    </row>
    <row r="1095" spans="11:13" x14ac:dyDescent="0.3">
      <c r="K1095" s="3"/>
      <c r="L1095" s="2"/>
      <c r="M1095" s="2"/>
    </row>
    <row r="1096" spans="11:13" x14ac:dyDescent="0.3">
      <c r="K1096" s="3"/>
      <c r="L1096" s="2"/>
      <c r="M1096" s="2"/>
    </row>
    <row r="1097" spans="11:13" x14ac:dyDescent="0.3">
      <c r="K1097" s="3"/>
      <c r="L1097" s="2"/>
      <c r="M1097" s="2"/>
    </row>
    <row r="1098" spans="11:13" x14ac:dyDescent="0.3">
      <c r="K1098" s="3"/>
      <c r="L1098" s="2"/>
      <c r="M1098" s="2"/>
    </row>
    <row r="1099" spans="11:13" x14ac:dyDescent="0.3">
      <c r="K1099" s="3"/>
      <c r="L1099" s="2"/>
      <c r="M1099" s="2"/>
    </row>
    <row r="1100" spans="11:13" x14ac:dyDescent="0.3">
      <c r="K1100" s="3"/>
      <c r="L1100" s="2"/>
      <c r="M1100" s="2"/>
    </row>
    <row r="1101" spans="11:13" x14ac:dyDescent="0.3">
      <c r="K1101" s="3"/>
      <c r="L1101" s="2"/>
      <c r="M1101" s="2"/>
    </row>
    <row r="1102" spans="11:13" x14ac:dyDescent="0.3">
      <c r="K1102" s="3"/>
      <c r="L1102" s="2"/>
      <c r="M1102" s="2"/>
    </row>
    <row r="1103" spans="11:13" x14ac:dyDescent="0.3">
      <c r="K1103" s="3"/>
      <c r="L1103" s="2"/>
      <c r="M1103" s="2"/>
    </row>
    <row r="1104" spans="11:13" x14ac:dyDescent="0.3">
      <c r="K1104" s="3"/>
      <c r="L1104" s="2"/>
      <c r="M1104" s="2"/>
    </row>
    <row r="1105" spans="11:13" x14ac:dyDescent="0.3">
      <c r="K1105" s="3"/>
      <c r="L1105" s="2"/>
      <c r="M1105" s="2"/>
    </row>
    <row r="1106" spans="11:13" x14ac:dyDescent="0.3">
      <c r="K1106" s="3"/>
      <c r="L1106" s="2"/>
      <c r="M1106" s="2"/>
    </row>
    <row r="1107" spans="11:13" x14ac:dyDescent="0.3">
      <c r="K1107" s="3"/>
      <c r="L1107" s="2"/>
      <c r="M1107" s="2"/>
    </row>
    <row r="1108" spans="11:13" x14ac:dyDescent="0.3">
      <c r="K1108" s="3"/>
      <c r="L1108" s="2"/>
      <c r="M1108" s="2"/>
    </row>
    <row r="1109" spans="11:13" x14ac:dyDescent="0.3">
      <c r="K1109" s="3"/>
      <c r="L1109" s="2"/>
      <c r="M1109" s="2"/>
    </row>
    <row r="1110" spans="11:13" x14ac:dyDescent="0.3">
      <c r="K1110" s="3"/>
      <c r="L1110" s="2"/>
      <c r="M1110" s="2"/>
    </row>
    <row r="1111" spans="11:13" x14ac:dyDescent="0.3">
      <c r="K1111" s="3"/>
      <c r="L1111" s="2"/>
      <c r="M1111" s="2"/>
    </row>
    <row r="1112" spans="11:13" x14ac:dyDescent="0.3">
      <c r="K1112" s="3"/>
      <c r="L1112" s="2"/>
      <c r="M1112" s="2"/>
    </row>
    <row r="1113" spans="11:13" x14ac:dyDescent="0.3">
      <c r="K1113" s="3"/>
      <c r="L1113" s="2"/>
      <c r="M1113" s="2"/>
    </row>
    <row r="1114" spans="11:13" x14ac:dyDescent="0.3">
      <c r="K1114" s="3"/>
      <c r="L1114" s="2"/>
      <c r="M1114" s="2"/>
    </row>
    <row r="1115" spans="11:13" x14ac:dyDescent="0.3">
      <c r="K1115" s="3"/>
      <c r="L1115" s="2"/>
      <c r="M1115" s="2"/>
    </row>
    <row r="1116" spans="11:13" x14ac:dyDescent="0.3">
      <c r="K1116" s="3"/>
      <c r="L1116" s="2"/>
      <c r="M1116" s="2"/>
    </row>
    <row r="1117" spans="11:13" x14ac:dyDescent="0.3">
      <c r="K1117" s="3"/>
      <c r="L1117" s="2"/>
      <c r="M1117" s="2"/>
    </row>
    <row r="1118" spans="11:13" x14ac:dyDescent="0.3">
      <c r="K1118" s="3"/>
      <c r="L1118" s="2"/>
      <c r="M1118" s="2"/>
    </row>
    <row r="1119" spans="11:13" x14ac:dyDescent="0.3">
      <c r="K1119" s="3"/>
      <c r="L1119" s="2"/>
      <c r="M1119" s="2"/>
    </row>
    <row r="1120" spans="11:13" x14ac:dyDescent="0.3">
      <c r="K1120" s="3"/>
      <c r="L1120" s="2"/>
      <c r="M1120" s="2"/>
    </row>
    <row r="1121" spans="11:13" x14ac:dyDescent="0.3">
      <c r="K1121" s="3"/>
      <c r="L1121" s="2"/>
      <c r="M1121" s="2"/>
    </row>
    <row r="1122" spans="11:13" x14ac:dyDescent="0.3">
      <c r="K1122" s="3"/>
      <c r="L1122" s="2"/>
      <c r="M1122" s="2"/>
    </row>
    <row r="1123" spans="11:13" x14ac:dyDescent="0.3">
      <c r="K1123" s="3"/>
      <c r="L1123" s="2"/>
      <c r="M1123" s="2"/>
    </row>
    <row r="1124" spans="11:13" x14ac:dyDescent="0.3">
      <c r="K1124" s="3"/>
      <c r="L1124" s="2"/>
      <c r="M1124" s="2"/>
    </row>
    <row r="1125" spans="11:13" x14ac:dyDescent="0.3">
      <c r="K1125" s="3"/>
      <c r="L1125" s="2"/>
      <c r="M1125" s="2"/>
    </row>
    <row r="1126" spans="11:13" x14ac:dyDescent="0.3">
      <c r="K1126" s="3"/>
      <c r="L1126" s="2"/>
      <c r="M1126" s="2"/>
    </row>
    <row r="1127" spans="11:13" x14ac:dyDescent="0.3">
      <c r="K1127" s="3"/>
      <c r="L1127" s="2"/>
      <c r="M1127" s="2"/>
    </row>
    <row r="1128" spans="11:13" x14ac:dyDescent="0.3">
      <c r="K1128" s="3"/>
      <c r="L1128" s="2"/>
      <c r="M1128" s="2"/>
    </row>
    <row r="1129" spans="11:13" x14ac:dyDescent="0.3">
      <c r="K1129" s="3"/>
      <c r="L1129" s="2"/>
      <c r="M1129" s="2"/>
    </row>
    <row r="1130" spans="11:13" x14ac:dyDescent="0.3">
      <c r="K1130" s="3"/>
      <c r="L1130" s="2"/>
      <c r="M1130" s="2"/>
    </row>
    <row r="1131" spans="11:13" x14ac:dyDescent="0.3">
      <c r="K1131" s="3"/>
      <c r="L1131" s="2"/>
      <c r="M1131" s="2"/>
    </row>
    <row r="1132" spans="11:13" x14ac:dyDescent="0.3">
      <c r="K1132" s="3"/>
      <c r="L1132" s="2"/>
      <c r="M1132" s="2"/>
    </row>
    <row r="1133" spans="11:13" x14ac:dyDescent="0.3">
      <c r="K1133" s="3"/>
      <c r="L1133" s="2"/>
      <c r="M1133" s="2"/>
    </row>
    <row r="1134" spans="11:13" x14ac:dyDescent="0.3">
      <c r="K1134" s="3"/>
      <c r="L1134" s="2"/>
      <c r="M1134" s="2"/>
    </row>
    <row r="1135" spans="11:13" x14ac:dyDescent="0.3">
      <c r="K1135" s="3"/>
      <c r="L1135" s="2"/>
      <c r="M1135" s="2"/>
    </row>
    <row r="1136" spans="11:13" x14ac:dyDescent="0.3">
      <c r="K1136" s="3"/>
      <c r="L1136" s="2"/>
      <c r="M1136" s="2"/>
    </row>
    <row r="1137" spans="11:13" x14ac:dyDescent="0.3">
      <c r="K1137" s="3"/>
      <c r="L1137" s="2"/>
      <c r="M1137" s="2"/>
    </row>
    <row r="1138" spans="11:13" x14ac:dyDescent="0.3">
      <c r="K1138" s="3"/>
      <c r="L1138" s="2"/>
      <c r="M1138" s="2"/>
    </row>
    <row r="1139" spans="11:13" x14ac:dyDescent="0.3">
      <c r="K1139" s="3"/>
      <c r="L1139" s="2"/>
      <c r="M1139" s="2"/>
    </row>
    <row r="1140" spans="11:13" x14ac:dyDescent="0.3">
      <c r="K1140" s="3"/>
      <c r="L1140" s="2"/>
      <c r="M1140" s="2"/>
    </row>
    <row r="1141" spans="11:13" x14ac:dyDescent="0.3">
      <c r="K1141" s="3"/>
      <c r="L1141" s="2"/>
      <c r="M1141" s="2"/>
    </row>
    <row r="1142" spans="11:13" x14ac:dyDescent="0.3">
      <c r="K1142" s="3"/>
      <c r="L1142" s="2"/>
      <c r="M1142" s="2"/>
    </row>
    <row r="1143" spans="11:13" x14ac:dyDescent="0.3">
      <c r="K1143" s="3"/>
      <c r="L1143" s="2"/>
      <c r="M1143" s="2"/>
    </row>
    <row r="1144" spans="11:13" x14ac:dyDescent="0.3">
      <c r="K1144" s="3"/>
      <c r="L1144" s="2"/>
      <c r="M1144" s="2"/>
    </row>
    <row r="1145" spans="11:13" x14ac:dyDescent="0.3">
      <c r="K1145" s="3"/>
      <c r="L1145" s="2"/>
      <c r="M1145" s="2"/>
    </row>
    <row r="1146" spans="11:13" x14ac:dyDescent="0.3">
      <c r="K1146" s="3"/>
      <c r="L1146" s="2"/>
      <c r="M1146" s="2"/>
    </row>
    <row r="1147" spans="11:13" x14ac:dyDescent="0.3">
      <c r="K1147" s="3"/>
      <c r="L1147" s="2"/>
      <c r="M1147" s="2"/>
    </row>
    <row r="1148" spans="11:13" x14ac:dyDescent="0.3">
      <c r="K1148" s="3"/>
      <c r="L1148" s="2"/>
      <c r="M1148" s="2"/>
    </row>
    <row r="1149" spans="11:13" x14ac:dyDescent="0.3">
      <c r="K1149" s="3"/>
      <c r="L1149" s="2"/>
      <c r="M1149" s="2"/>
    </row>
    <row r="1150" spans="11:13" x14ac:dyDescent="0.3">
      <c r="K1150" s="3"/>
      <c r="L1150" s="2"/>
      <c r="M1150" s="2"/>
    </row>
    <row r="1151" spans="11:13" x14ac:dyDescent="0.3">
      <c r="K1151" s="3"/>
      <c r="L1151" s="2"/>
      <c r="M1151" s="2"/>
    </row>
    <row r="1152" spans="11:13" x14ac:dyDescent="0.3">
      <c r="K1152" s="3"/>
      <c r="L1152" s="2"/>
      <c r="M1152" s="2"/>
    </row>
    <row r="1153" spans="11:13" x14ac:dyDescent="0.3">
      <c r="K1153" s="3"/>
      <c r="L1153" s="2"/>
      <c r="M1153" s="2"/>
    </row>
    <row r="1154" spans="11:13" x14ac:dyDescent="0.3">
      <c r="K1154" s="3"/>
      <c r="L1154" s="2"/>
      <c r="M1154" s="2"/>
    </row>
    <row r="1155" spans="11:13" x14ac:dyDescent="0.3">
      <c r="K1155" s="3"/>
      <c r="L1155" s="2"/>
      <c r="M1155" s="2"/>
    </row>
    <row r="1156" spans="11:13" x14ac:dyDescent="0.3">
      <c r="K1156" s="3"/>
      <c r="L1156" s="2"/>
      <c r="M1156" s="2"/>
    </row>
    <row r="1157" spans="11:13" x14ac:dyDescent="0.3">
      <c r="K1157" s="3"/>
      <c r="L1157" s="2"/>
      <c r="M1157" s="2"/>
    </row>
    <row r="1158" spans="11:13" x14ac:dyDescent="0.3">
      <c r="K1158" s="3"/>
      <c r="L1158" s="2"/>
      <c r="M1158" s="2"/>
    </row>
    <row r="1159" spans="11:13" x14ac:dyDescent="0.3">
      <c r="K1159" s="3"/>
      <c r="L1159" s="2"/>
      <c r="M1159" s="2"/>
    </row>
    <row r="1160" spans="11:13" x14ac:dyDescent="0.3">
      <c r="K1160" s="3"/>
      <c r="L1160" s="2"/>
      <c r="M1160" s="2"/>
    </row>
    <row r="1161" spans="11:13" x14ac:dyDescent="0.3">
      <c r="K1161" s="3"/>
      <c r="L1161" s="2"/>
      <c r="M1161" s="2"/>
    </row>
    <row r="1162" spans="11:13" x14ac:dyDescent="0.3">
      <c r="K1162" s="3"/>
      <c r="L1162" s="2"/>
      <c r="M1162" s="2"/>
    </row>
    <row r="1163" spans="11:13" x14ac:dyDescent="0.3">
      <c r="K1163" s="3"/>
      <c r="L1163" s="2"/>
      <c r="M1163" s="2"/>
    </row>
    <row r="1164" spans="11:13" x14ac:dyDescent="0.3">
      <c r="K1164" s="3"/>
      <c r="L1164" s="2"/>
      <c r="M1164" s="2"/>
    </row>
    <row r="1165" spans="11:13" x14ac:dyDescent="0.3">
      <c r="K1165" s="3"/>
      <c r="L1165" s="2"/>
      <c r="M1165" s="2"/>
    </row>
    <row r="1166" spans="11:13" x14ac:dyDescent="0.3">
      <c r="K1166" s="3"/>
      <c r="L1166" s="2"/>
      <c r="M1166" s="2"/>
    </row>
    <row r="1167" spans="11:13" x14ac:dyDescent="0.3">
      <c r="K1167" s="3"/>
      <c r="L1167" s="2"/>
      <c r="M1167" s="2"/>
    </row>
    <row r="1168" spans="11:13" x14ac:dyDescent="0.3">
      <c r="K1168" s="3"/>
      <c r="L1168" s="2"/>
      <c r="M1168" s="2"/>
    </row>
    <row r="1169" spans="11:13" x14ac:dyDescent="0.3">
      <c r="K1169" s="3"/>
      <c r="L1169" s="2"/>
      <c r="M1169" s="2"/>
    </row>
    <row r="1170" spans="11:13" x14ac:dyDescent="0.3">
      <c r="K1170" s="3"/>
      <c r="L1170" s="2"/>
      <c r="M1170" s="2"/>
    </row>
    <row r="1171" spans="11:13" x14ac:dyDescent="0.3">
      <c r="K1171" s="3"/>
      <c r="L1171" s="2"/>
      <c r="M1171" s="2"/>
    </row>
    <row r="1172" spans="11:13" x14ac:dyDescent="0.3">
      <c r="K1172" s="3"/>
      <c r="L1172" s="2"/>
      <c r="M1172" s="2"/>
    </row>
    <row r="1173" spans="11:13" x14ac:dyDescent="0.3">
      <c r="K1173" s="3"/>
      <c r="L1173" s="2"/>
      <c r="M1173" s="2"/>
    </row>
    <row r="1174" spans="11:13" x14ac:dyDescent="0.3">
      <c r="K1174" s="3"/>
      <c r="L1174" s="2"/>
      <c r="M1174" s="2"/>
    </row>
    <row r="1175" spans="11:13" x14ac:dyDescent="0.3">
      <c r="K1175" s="3"/>
      <c r="L1175" s="2"/>
      <c r="M1175" s="2"/>
    </row>
    <row r="1176" spans="11:13" x14ac:dyDescent="0.3">
      <c r="K1176" s="3"/>
      <c r="L1176" s="2"/>
      <c r="M1176" s="2"/>
    </row>
    <row r="1177" spans="11:13" x14ac:dyDescent="0.3">
      <c r="K1177" s="3"/>
      <c r="L1177" s="2"/>
      <c r="M1177" s="2"/>
    </row>
    <row r="1178" spans="11:13" x14ac:dyDescent="0.3">
      <c r="K1178" s="3"/>
      <c r="L1178" s="2"/>
      <c r="M1178" s="2"/>
    </row>
    <row r="1179" spans="11:13" x14ac:dyDescent="0.3">
      <c r="K1179" s="3"/>
      <c r="L1179" s="2"/>
      <c r="M1179" s="2"/>
    </row>
    <row r="1180" spans="11:13" x14ac:dyDescent="0.3">
      <c r="K1180" s="3"/>
      <c r="L1180" s="2"/>
      <c r="M1180" s="2"/>
    </row>
    <row r="1181" spans="11:13" x14ac:dyDescent="0.3">
      <c r="K1181" s="3"/>
      <c r="L1181" s="2"/>
      <c r="M1181" s="2"/>
    </row>
    <row r="1182" spans="11:13" x14ac:dyDescent="0.3">
      <c r="K1182" s="3"/>
      <c r="L1182" s="2"/>
      <c r="M1182" s="2"/>
    </row>
    <row r="1183" spans="11:13" x14ac:dyDescent="0.3">
      <c r="K1183" s="3"/>
      <c r="L1183" s="2"/>
      <c r="M1183" s="2"/>
    </row>
    <row r="1184" spans="11:13" x14ac:dyDescent="0.3">
      <c r="K1184" s="3"/>
      <c r="L1184" s="2"/>
      <c r="M1184" s="2"/>
    </row>
    <row r="1185" spans="11:13" x14ac:dyDescent="0.3">
      <c r="K1185" s="3"/>
      <c r="L1185" s="2"/>
      <c r="M1185" s="2"/>
    </row>
    <row r="1186" spans="11:13" x14ac:dyDescent="0.3">
      <c r="K1186" s="3"/>
      <c r="L1186" s="2"/>
      <c r="M1186" s="2"/>
    </row>
    <row r="1187" spans="11:13" x14ac:dyDescent="0.3">
      <c r="K1187" s="3"/>
      <c r="L1187" s="2"/>
      <c r="M1187" s="2"/>
    </row>
    <row r="1188" spans="11:13" x14ac:dyDescent="0.3">
      <c r="K1188" s="3"/>
      <c r="L1188" s="2"/>
      <c r="M1188" s="2"/>
    </row>
    <row r="1189" spans="11:13" x14ac:dyDescent="0.3">
      <c r="K1189" s="3"/>
      <c r="L1189" s="2"/>
      <c r="M1189" s="2"/>
    </row>
    <row r="1190" spans="11:13" x14ac:dyDescent="0.3">
      <c r="K1190" s="3"/>
      <c r="L1190" s="2"/>
      <c r="M1190" s="2"/>
    </row>
    <row r="1191" spans="11:13" x14ac:dyDescent="0.3">
      <c r="K1191" s="3"/>
      <c r="L1191" s="2"/>
      <c r="M1191" s="2"/>
    </row>
    <row r="1192" spans="11:13" x14ac:dyDescent="0.3">
      <c r="K1192" s="3"/>
      <c r="L1192" s="2"/>
      <c r="M1192" s="2"/>
    </row>
    <row r="1193" spans="11:13" x14ac:dyDescent="0.3">
      <c r="K1193" s="3"/>
      <c r="L1193" s="2"/>
      <c r="M1193" s="2"/>
    </row>
    <row r="1194" spans="11:13" x14ac:dyDescent="0.3">
      <c r="K1194" s="3"/>
      <c r="L1194" s="2"/>
      <c r="M1194" s="2"/>
    </row>
    <row r="1195" spans="11:13" x14ac:dyDescent="0.3">
      <c r="K1195" s="3"/>
      <c r="L1195" s="2"/>
      <c r="M1195" s="2"/>
    </row>
    <row r="1196" spans="11:13" x14ac:dyDescent="0.3">
      <c r="K1196" s="3"/>
      <c r="L1196" s="2"/>
      <c r="M1196" s="2"/>
    </row>
    <row r="1197" spans="11:13" x14ac:dyDescent="0.3">
      <c r="K1197" s="3"/>
      <c r="L1197" s="2"/>
      <c r="M1197" s="2"/>
    </row>
    <row r="1198" spans="11:13" x14ac:dyDescent="0.3">
      <c r="K1198" s="3"/>
      <c r="L1198" s="2"/>
      <c r="M1198" s="2"/>
    </row>
    <row r="1199" spans="11:13" x14ac:dyDescent="0.3">
      <c r="K1199" s="3"/>
      <c r="L1199" s="2"/>
      <c r="M1199" s="2"/>
    </row>
    <row r="1200" spans="11:13" x14ac:dyDescent="0.3">
      <c r="K1200" s="3"/>
      <c r="L1200" s="2"/>
      <c r="M1200" s="2"/>
    </row>
    <row r="1201" spans="11:13" x14ac:dyDescent="0.3">
      <c r="K1201" s="3"/>
      <c r="L1201" s="2"/>
      <c r="M1201" s="2"/>
    </row>
    <row r="1202" spans="11:13" x14ac:dyDescent="0.3">
      <c r="K1202" s="3"/>
      <c r="L1202" s="2"/>
      <c r="M1202" s="2"/>
    </row>
    <row r="1203" spans="11:13" x14ac:dyDescent="0.3">
      <c r="K1203" s="3"/>
      <c r="L1203" s="2"/>
      <c r="M1203" s="2"/>
    </row>
    <row r="1204" spans="11:13" x14ac:dyDescent="0.3">
      <c r="K1204" s="3"/>
      <c r="L1204" s="2"/>
      <c r="M1204" s="2"/>
    </row>
    <row r="1205" spans="11:13" x14ac:dyDescent="0.3">
      <c r="K1205" s="3"/>
      <c r="L1205" s="2"/>
      <c r="M1205" s="2"/>
    </row>
    <row r="1206" spans="11:13" x14ac:dyDescent="0.3">
      <c r="K1206" s="3"/>
      <c r="L1206" s="2"/>
      <c r="M1206" s="2"/>
    </row>
    <row r="1207" spans="11:13" x14ac:dyDescent="0.3">
      <c r="K1207" s="3"/>
      <c r="L1207" s="2"/>
      <c r="M1207" s="2"/>
    </row>
    <row r="1208" spans="11:13" x14ac:dyDescent="0.3">
      <c r="K1208" s="3"/>
      <c r="L1208" s="2"/>
      <c r="M1208" s="2"/>
    </row>
    <row r="1209" spans="11:13" x14ac:dyDescent="0.3">
      <c r="K1209" s="3"/>
      <c r="L1209" s="2"/>
      <c r="M1209" s="2"/>
    </row>
    <row r="1210" spans="11:13" x14ac:dyDescent="0.3">
      <c r="K1210" s="3"/>
      <c r="L1210" s="2"/>
      <c r="M1210" s="2"/>
    </row>
    <row r="1211" spans="11:13" x14ac:dyDescent="0.3">
      <c r="K1211" s="3"/>
      <c r="L1211" s="2"/>
      <c r="M1211" s="2"/>
    </row>
    <row r="1212" spans="11:13" x14ac:dyDescent="0.3">
      <c r="K1212" s="3"/>
      <c r="L1212" s="2"/>
      <c r="M1212" s="2"/>
    </row>
    <row r="1213" spans="11:13" x14ac:dyDescent="0.3">
      <c r="K1213" s="3"/>
      <c r="L1213" s="2"/>
      <c r="M1213" s="2"/>
    </row>
    <row r="1214" spans="11:13" x14ac:dyDescent="0.3">
      <c r="K1214" s="3"/>
      <c r="L1214" s="2"/>
      <c r="M1214" s="2"/>
    </row>
    <row r="1215" spans="11:13" x14ac:dyDescent="0.3">
      <c r="K1215" s="3"/>
      <c r="L1215" s="2"/>
      <c r="M1215" s="2"/>
    </row>
    <row r="1216" spans="11:13" x14ac:dyDescent="0.3">
      <c r="K1216" s="3"/>
      <c r="L1216" s="2"/>
      <c r="M1216" s="2"/>
    </row>
    <row r="1217" spans="11:13" x14ac:dyDescent="0.3">
      <c r="K1217" s="3"/>
      <c r="L1217" s="2"/>
      <c r="M1217" s="2"/>
    </row>
    <row r="1218" spans="11:13" x14ac:dyDescent="0.3">
      <c r="K1218" s="3"/>
      <c r="L1218" s="2"/>
      <c r="M1218" s="2"/>
    </row>
    <row r="1219" spans="11:13" x14ac:dyDescent="0.3">
      <c r="K1219" s="3"/>
      <c r="L1219" s="2"/>
      <c r="M1219" s="2"/>
    </row>
    <row r="1220" spans="11:13" x14ac:dyDescent="0.3">
      <c r="K1220" s="3"/>
      <c r="L1220" s="2"/>
      <c r="M1220" s="2"/>
    </row>
    <row r="1221" spans="11:13" x14ac:dyDescent="0.3">
      <c r="K1221" s="3"/>
      <c r="L1221" s="2"/>
      <c r="M1221" s="2"/>
    </row>
    <row r="1222" spans="11:13" x14ac:dyDescent="0.3">
      <c r="K1222" s="3"/>
      <c r="L1222" s="2"/>
      <c r="M1222" s="2"/>
    </row>
    <row r="1223" spans="11:13" x14ac:dyDescent="0.3">
      <c r="K1223" s="3"/>
      <c r="L1223" s="2"/>
      <c r="M1223" s="2"/>
    </row>
    <row r="1224" spans="11:13" x14ac:dyDescent="0.3">
      <c r="K1224" s="3"/>
      <c r="L1224" s="2"/>
      <c r="M1224" s="2"/>
    </row>
    <row r="1225" spans="11:13" x14ac:dyDescent="0.3">
      <c r="K1225" s="3"/>
      <c r="L1225" s="2"/>
      <c r="M1225" s="2"/>
    </row>
    <row r="1226" spans="11:13" x14ac:dyDescent="0.3">
      <c r="K1226" s="3"/>
      <c r="L1226" s="2"/>
      <c r="M1226" s="2"/>
    </row>
    <row r="1227" spans="11:13" x14ac:dyDescent="0.3">
      <c r="K1227" s="3"/>
      <c r="L1227" s="2"/>
      <c r="M1227" s="2"/>
    </row>
    <row r="1228" spans="11:13" x14ac:dyDescent="0.3">
      <c r="K1228" s="3"/>
      <c r="L1228" s="2"/>
      <c r="M1228" s="2"/>
    </row>
    <row r="1229" spans="11:13" x14ac:dyDescent="0.3">
      <c r="K1229" s="3"/>
      <c r="L1229" s="2"/>
      <c r="M1229" s="2"/>
    </row>
    <row r="1230" spans="11:13" x14ac:dyDescent="0.3">
      <c r="K1230" s="3"/>
      <c r="L1230" s="2"/>
      <c r="M1230" s="2"/>
    </row>
    <row r="1231" spans="11:13" x14ac:dyDescent="0.3">
      <c r="K1231" s="3"/>
      <c r="L1231" s="2"/>
      <c r="M1231" s="2"/>
    </row>
    <row r="1232" spans="11:13" x14ac:dyDescent="0.3">
      <c r="K1232" s="3"/>
      <c r="L1232" s="2"/>
      <c r="M1232" s="2"/>
    </row>
    <row r="1233" spans="11:13" x14ac:dyDescent="0.3">
      <c r="K1233" s="3"/>
      <c r="L1233" s="2"/>
      <c r="M1233" s="2"/>
    </row>
    <row r="1234" spans="11:13" x14ac:dyDescent="0.3">
      <c r="K1234" s="3"/>
      <c r="L1234" s="2"/>
      <c r="M1234" s="2"/>
    </row>
    <row r="1235" spans="11:13" x14ac:dyDescent="0.3">
      <c r="K1235" s="3"/>
      <c r="L1235" s="2"/>
      <c r="M1235" s="2"/>
    </row>
    <row r="1236" spans="11:13" x14ac:dyDescent="0.3">
      <c r="K1236" s="3"/>
      <c r="L1236" s="2"/>
      <c r="M1236" s="2"/>
    </row>
    <row r="1237" spans="11:13" x14ac:dyDescent="0.3">
      <c r="K1237" s="3"/>
      <c r="L1237" s="2"/>
      <c r="M1237" s="2"/>
    </row>
    <row r="1238" spans="11:13" x14ac:dyDescent="0.3">
      <c r="K1238" s="3"/>
      <c r="L1238" s="2"/>
      <c r="M1238" s="2"/>
    </row>
    <row r="1239" spans="11:13" x14ac:dyDescent="0.3">
      <c r="K1239" s="3"/>
      <c r="L1239" s="2"/>
      <c r="M1239" s="2"/>
    </row>
    <row r="1240" spans="11:13" x14ac:dyDescent="0.3">
      <c r="K1240" s="3"/>
      <c r="L1240" s="2"/>
      <c r="M1240" s="2"/>
    </row>
    <row r="1241" spans="11:13" x14ac:dyDescent="0.3">
      <c r="K1241" s="3"/>
      <c r="L1241" s="2"/>
      <c r="M1241" s="2"/>
    </row>
    <row r="1242" spans="11:13" x14ac:dyDescent="0.3">
      <c r="K1242" s="3"/>
      <c r="L1242" s="2"/>
      <c r="M1242" s="2"/>
    </row>
    <row r="1243" spans="11:13" x14ac:dyDescent="0.3">
      <c r="K1243" s="3"/>
      <c r="L1243" s="2"/>
      <c r="M1243" s="2"/>
    </row>
    <row r="1244" spans="11:13" x14ac:dyDescent="0.3">
      <c r="K1244" s="3"/>
      <c r="L1244" s="2"/>
      <c r="M1244" s="2"/>
    </row>
    <row r="1245" spans="11:13" x14ac:dyDescent="0.3">
      <c r="K1245" s="3"/>
      <c r="L1245" s="2"/>
      <c r="M1245" s="2"/>
    </row>
    <row r="1246" spans="11:13" x14ac:dyDescent="0.3">
      <c r="K1246" s="3"/>
      <c r="L1246" s="2"/>
      <c r="M1246" s="2"/>
    </row>
    <row r="1247" spans="11:13" x14ac:dyDescent="0.3">
      <c r="K1247" s="3"/>
      <c r="L1247" s="2"/>
      <c r="M1247" s="2"/>
    </row>
    <row r="1248" spans="11:13" x14ac:dyDescent="0.3">
      <c r="K1248" s="3"/>
      <c r="L1248" s="2"/>
      <c r="M1248" s="2"/>
    </row>
    <row r="1249" spans="11:13" x14ac:dyDescent="0.3">
      <c r="K1249" s="3"/>
      <c r="L1249" s="2"/>
      <c r="M1249" s="2"/>
    </row>
    <row r="1250" spans="11:13" x14ac:dyDescent="0.3">
      <c r="K1250" s="3"/>
      <c r="L1250" s="2"/>
      <c r="M1250" s="2"/>
    </row>
    <row r="1251" spans="11:13" x14ac:dyDescent="0.3">
      <c r="K1251" s="3"/>
      <c r="L1251" s="2"/>
      <c r="M1251" s="2"/>
    </row>
    <row r="1252" spans="11:13" x14ac:dyDescent="0.3">
      <c r="K1252" s="3"/>
      <c r="L1252" s="2"/>
      <c r="M1252" s="2"/>
    </row>
    <row r="1253" spans="11:13" x14ac:dyDescent="0.3">
      <c r="K1253" s="3"/>
      <c r="L1253" s="2"/>
      <c r="M1253" s="2"/>
    </row>
    <row r="1254" spans="11:13" x14ac:dyDescent="0.3">
      <c r="K1254" s="3"/>
      <c r="L1254" s="2"/>
      <c r="M1254" s="2"/>
    </row>
    <row r="1255" spans="11:13" x14ac:dyDescent="0.3">
      <c r="K1255" s="3"/>
      <c r="L1255" s="2"/>
      <c r="M1255" s="2"/>
    </row>
    <row r="1256" spans="11:13" x14ac:dyDescent="0.3">
      <c r="K1256" s="3"/>
      <c r="L1256" s="2"/>
      <c r="M1256" s="2"/>
    </row>
    <row r="1257" spans="11:13" x14ac:dyDescent="0.3">
      <c r="K1257" s="3"/>
      <c r="L1257" s="2"/>
      <c r="M1257" s="2"/>
    </row>
    <row r="1258" spans="11:13" x14ac:dyDescent="0.3">
      <c r="K1258" s="3"/>
      <c r="L1258" s="2"/>
      <c r="M1258" s="2"/>
    </row>
    <row r="1259" spans="11:13" x14ac:dyDescent="0.3">
      <c r="K1259" s="3"/>
      <c r="L1259" s="2"/>
      <c r="M1259" s="2"/>
    </row>
    <row r="1260" spans="11:13" x14ac:dyDescent="0.3">
      <c r="K1260" s="3"/>
      <c r="L1260" s="2"/>
      <c r="M1260" s="2"/>
    </row>
    <row r="1261" spans="11:13" x14ac:dyDescent="0.3">
      <c r="K1261" s="3"/>
      <c r="L1261" s="2"/>
      <c r="M1261" s="2"/>
    </row>
    <row r="1262" spans="11:13" x14ac:dyDescent="0.3">
      <c r="K1262" s="3"/>
      <c r="L1262" s="2"/>
      <c r="M1262" s="2"/>
    </row>
    <row r="1263" spans="11:13" x14ac:dyDescent="0.3">
      <c r="K1263" s="3"/>
      <c r="L1263" s="2"/>
      <c r="M1263" s="2"/>
    </row>
    <row r="1264" spans="11:13" x14ac:dyDescent="0.3">
      <c r="K1264" s="3"/>
      <c r="L1264" s="2"/>
      <c r="M1264" s="2"/>
    </row>
    <row r="1265" spans="11:13" x14ac:dyDescent="0.3">
      <c r="K1265" s="3"/>
      <c r="L1265" s="2"/>
      <c r="M1265" s="2"/>
    </row>
    <row r="1266" spans="11:13" x14ac:dyDescent="0.3">
      <c r="K1266" s="3"/>
      <c r="L1266" s="2"/>
      <c r="M1266" s="2"/>
    </row>
    <row r="1267" spans="11:13" x14ac:dyDescent="0.3">
      <c r="K1267" s="3"/>
      <c r="L1267" s="2"/>
      <c r="M1267" s="2"/>
    </row>
    <row r="1268" spans="11:13" x14ac:dyDescent="0.3">
      <c r="K1268" s="3"/>
      <c r="L1268" s="2"/>
      <c r="M1268" s="2"/>
    </row>
    <row r="1269" spans="11:13" x14ac:dyDescent="0.3">
      <c r="K1269" s="3"/>
      <c r="L1269" s="2"/>
      <c r="M1269" s="2"/>
    </row>
    <row r="1270" spans="11:13" x14ac:dyDescent="0.3">
      <c r="K1270" s="3"/>
      <c r="L1270" s="2"/>
      <c r="M1270" s="2"/>
    </row>
    <row r="1271" spans="11:13" x14ac:dyDescent="0.3">
      <c r="K1271" s="3"/>
      <c r="L1271" s="2"/>
      <c r="M1271" s="2"/>
    </row>
    <row r="1272" spans="11:13" x14ac:dyDescent="0.3">
      <c r="K1272" s="3"/>
      <c r="L1272" s="2"/>
      <c r="M1272" s="2"/>
    </row>
    <row r="1273" spans="11:13" x14ac:dyDescent="0.3">
      <c r="K1273" s="3"/>
      <c r="L1273" s="2"/>
      <c r="M1273" s="2"/>
    </row>
    <row r="1274" spans="11:13" x14ac:dyDescent="0.3">
      <c r="K1274" s="3"/>
      <c r="L1274" s="2"/>
      <c r="M1274" s="2"/>
    </row>
    <row r="1275" spans="11:13" x14ac:dyDescent="0.3">
      <c r="K1275" s="3"/>
      <c r="L1275" s="2"/>
      <c r="M1275" s="2"/>
    </row>
    <row r="1276" spans="11:13" x14ac:dyDescent="0.3">
      <c r="K1276" s="3"/>
      <c r="L1276" s="2"/>
      <c r="M1276" s="2"/>
    </row>
    <row r="1277" spans="11:13" x14ac:dyDescent="0.3">
      <c r="K1277" s="3"/>
      <c r="L1277" s="2"/>
      <c r="M1277" s="2"/>
    </row>
    <row r="1278" spans="11:13" x14ac:dyDescent="0.3">
      <c r="K1278" s="3"/>
      <c r="L1278" s="2"/>
      <c r="M1278" s="2"/>
    </row>
    <row r="1279" spans="11:13" x14ac:dyDescent="0.3">
      <c r="K1279" s="3"/>
      <c r="L1279" s="2"/>
      <c r="M1279" s="2"/>
    </row>
    <row r="1280" spans="11:13" x14ac:dyDescent="0.3">
      <c r="K1280" s="3"/>
      <c r="L1280" s="2"/>
      <c r="M1280" s="2"/>
    </row>
    <row r="1281" spans="11:13" x14ac:dyDescent="0.3">
      <c r="K1281" s="3"/>
      <c r="L1281" s="2"/>
      <c r="M1281" s="2"/>
    </row>
    <row r="1282" spans="11:13" x14ac:dyDescent="0.3">
      <c r="K1282" s="3"/>
      <c r="L1282" s="2"/>
      <c r="M1282" s="2"/>
    </row>
    <row r="1283" spans="11:13" x14ac:dyDescent="0.3">
      <c r="K1283" s="3"/>
      <c r="L1283" s="2"/>
      <c r="M1283" s="2"/>
    </row>
    <row r="1284" spans="11:13" x14ac:dyDescent="0.3">
      <c r="K1284" s="3"/>
      <c r="L1284" s="2"/>
      <c r="M1284" s="2"/>
    </row>
    <row r="1285" spans="11:13" x14ac:dyDescent="0.3">
      <c r="K1285" s="3"/>
      <c r="L1285" s="2"/>
      <c r="M1285" s="2"/>
    </row>
    <row r="1286" spans="11:13" x14ac:dyDescent="0.3">
      <c r="K1286" s="3"/>
      <c r="L1286" s="2"/>
      <c r="M1286" s="2"/>
    </row>
    <row r="1287" spans="11:13" x14ac:dyDescent="0.3">
      <c r="K1287" s="3"/>
      <c r="L1287" s="2"/>
      <c r="M1287" s="2"/>
    </row>
    <row r="1288" spans="11:13" x14ac:dyDescent="0.3">
      <c r="K1288" s="3"/>
      <c r="L1288" s="2"/>
      <c r="M1288" s="2"/>
    </row>
    <row r="1289" spans="11:13" x14ac:dyDescent="0.3">
      <c r="K1289" s="3"/>
      <c r="L1289" s="2"/>
      <c r="M1289" s="2"/>
    </row>
    <row r="1290" spans="11:13" x14ac:dyDescent="0.3">
      <c r="K1290" s="3"/>
      <c r="L1290" s="2"/>
      <c r="M1290" s="2"/>
    </row>
    <row r="1291" spans="11:13" x14ac:dyDescent="0.3">
      <c r="K1291" s="3"/>
      <c r="L1291" s="2"/>
      <c r="M1291" s="2"/>
    </row>
    <row r="1292" spans="11:13" x14ac:dyDescent="0.3">
      <c r="K1292" s="3"/>
      <c r="L1292" s="2"/>
      <c r="M1292" s="2"/>
    </row>
    <row r="1293" spans="11:13" x14ac:dyDescent="0.3">
      <c r="K1293" s="3"/>
      <c r="L1293" s="2"/>
      <c r="M1293" s="2"/>
    </row>
    <row r="1294" spans="11:13" x14ac:dyDescent="0.3">
      <c r="K1294" s="3"/>
      <c r="L1294" s="2"/>
      <c r="M1294" s="2"/>
    </row>
    <row r="1295" spans="11:13" x14ac:dyDescent="0.3">
      <c r="K1295" s="3"/>
      <c r="L1295" s="2"/>
      <c r="M1295" s="2"/>
    </row>
    <row r="1296" spans="11:13" x14ac:dyDescent="0.3">
      <c r="K1296" s="3"/>
      <c r="L1296" s="2"/>
      <c r="M1296" s="2"/>
    </row>
    <row r="1297" spans="11:13" x14ac:dyDescent="0.3">
      <c r="K1297" s="3"/>
      <c r="L1297" s="2"/>
      <c r="M1297" s="2"/>
    </row>
    <row r="1298" spans="11:13" x14ac:dyDescent="0.3">
      <c r="K1298" s="3"/>
      <c r="L1298" s="2"/>
      <c r="M1298" s="2"/>
    </row>
    <row r="1299" spans="11:13" x14ac:dyDescent="0.3">
      <c r="K1299" s="3"/>
      <c r="L1299" s="2"/>
      <c r="M1299" s="2"/>
    </row>
    <row r="1300" spans="11:13" x14ac:dyDescent="0.3">
      <c r="K1300" s="3"/>
      <c r="L1300" s="2"/>
      <c r="M1300" s="2"/>
    </row>
    <row r="1301" spans="11:13" x14ac:dyDescent="0.3">
      <c r="K1301" s="3"/>
      <c r="L1301" s="2"/>
      <c r="M1301" s="2"/>
    </row>
    <row r="1302" spans="11:13" x14ac:dyDescent="0.3">
      <c r="K1302" s="3"/>
      <c r="L1302" s="2"/>
      <c r="M1302" s="2"/>
    </row>
    <row r="1303" spans="11:13" x14ac:dyDescent="0.3">
      <c r="K1303" s="3"/>
      <c r="L1303" s="2"/>
      <c r="M1303" s="2"/>
    </row>
    <row r="1304" spans="11:13" x14ac:dyDescent="0.3">
      <c r="K1304" s="3"/>
      <c r="L1304" s="2"/>
      <c r="M1304" s="2"/>
    </row>
    <row r="1305" spans="11:13" x14ac:dyDescent="0.3">
      <c r="K1305" s="3"/>
      <c r="L1305" s="2"/>
      <c r="M1305" s="2"/>
    </row>
    <row r="1306" spans="11:13" x14ac:dyDescent="0.3">
      <c r="K1306" s="3"/>
      <c r="L1306" s="2"/>
      <c r="M1306" s="2"/>
    </row>
    <row r="1307" spans="11:13" x14ac:dyDescent="0.3">
      <c r="K1307" s="3"/>
      <c r="L1307" s="2"/>
      <c r="M1307" s="2"/>
    </row>
    <row r="1308" spans="11:13" x14ac:dyDescent="0.3">
      <c r="K1308" s="3"/>
      <c r="L1308" s="2"/>
      <c r="M1308" s="2"/>
    </row>
    <row r="1309" spans="11:13" x14ac:dyDescent="0.3">
      <c r="K1309" s="3"/>
      <c r="L1309" s="2"/>
      <c r="M1309" s="2"/>
    </row>
    <row r="1310" spans="11:13" x14ac:dyDescent="0.3">
      <c r="K1310" s="3"/>
      <c r="L1310" s="2"/>
      <c r="M1310" s="2"/>
    </row>
    <row r="1311" spans="11:13" x14ac:dyDescent="0.3">
      <c r="K1311" s="3"/>
      <c r="L1311" s="2"/>
      <c r="M1311" s="2"/>
    </row>
    <row r="1312" spans="11:13" x14ac:dyDescent="0.3">
      <c r="K1312" s="3"/>
      <c r="L1312" s="2"/>
      <c r="M1312" s="2"/>
    </row>
    <row r="1313" spans="11:13" x14ac:dyDescent="0.3">
      <c r="K1313" s="3"/>
      <c r="L1313" s="2"/>
      <c r="M1313" s="2"/>
    </row>
    <row r="1314" spans="11:13" x14ac:dyDescent="0.3">
      <c r="K1314" s="3"/>
      <c r="L1314" s="2"/>
      <c r="M1314" s="2"/>
    </row>
    <row r="1315" spans="11:13" x14ac:dyDescent="0.3">
      <c r="K1315" s="3"/>
      <c r="L1315" s="2"/>
      <c r="M1315" s="2"/>
    </row>
    <row r="1316" spans="11:13" x14ac:dyDescent="0.3">
      <c r="K1316" s="3"/>
      <c r="L1316" s="2"/>
      <c r="M1316" s="2"/>
    </row>
    <row r="1317" spans="11:13" x14ac:dyDescent="0.3">
      <c r="K1317" s="3"/>
      <c r="L1317" s="2"/>
      <c r="M1317" s="2"/>
    </row>
    <row r="1318" spans="11:13" x14ac:dyDescent="0.3">
      <c r="K1318" s="3"/>
      <c r="L1318" s="2"/>
      <c r="M1318" s="2"/>
    </row>
    <row r="1319" spans="11:13" x14ac:dyDescent="0.3">
      <c r="K1319" s="3"/>
      <c r="L1319" s="2"/>
      <c r="M1319" s="2"/>
    </row>
    <row r="1320" spans="11:13" x14ac:dyDescent="0.3">
      <c r="K1320" s="3"/>
      <c r="L1320" s="2"/>
      <c r="M1320" s="2"/>
    </row>
    <row r="1321" spans="11:13" x14ac:dyDescent="0.3">
      <c r="K1321" s="3"/>
      <c r="L1321" s="2"/>
      <c r="M1321" s="2"/>
    </row>
    <row r="1322" spans="11:13" x14ac:dyDescent="0.3">
      <c r="K1322" s="3"/>
      <c r="L1322" s="2"/>
      <c r="M1322" s="2"/>
    </row>
    <row r="1323" spans="11:13" x14ac:dyDescent="0.3">
      <c r="K1323" s="3"/>
      <c r="L1323" s="2"/>
      <c r="M1323" s="2"/>
    </row>
    <row r="1324" spans="11:13" x14ac:dyDescent="0.3">
      <c r="K1324" s="3"/>
      <c r="L1324" s="2"/>
      <c r="M1324" s="2"/>
    </row>
    <row r="1325" spans="11:13" x14ac:dyDescent="0.3">
      <c r="K1325" s="3"/>
      <c r="L1325" s="2"/>
      <c r="M1325" s="2"/>
    </row>
    <row r="1326" spans="11:13" x14ac:dyDescent="0.3">
      <c r="K1326" s="3"/>
      <c r="L1326" s="2"/>
      <c r="M1326" s="2"/>
    </row>
    <row r="1327" spans="11:13" x14ac:dyDescent="0.3">
      <c r="K1327" s="3"/>
      <c r="L1327" s="2"/>
      <c r="M1327" s="2"/>
    </row>
    <row r="1328" spans="11:13" x14ac:dyDescent="0.3">
      <c r="K1328" s="3"/>
      <c r="L1328" s="2"/>
      <c r="M1328" s="2"/>
    </row>
    <row r="1329" spans="11:13" x14ac:dyDescent="0.3">
      <c r="K1329" s="3"/>
      <c r="L1329" s="2"/>
      <c r="M1329" s="2"/>
    </row>
    <row r="1330" spans="11:13" x14ac:dyDescent="0.3">
      <c r="K1330" s="3"/>
      <c r="L1330" s="2"/>
      <c r="M1330" s="2"/>
    </row>
    <row r="1331" spans="11:13" x14ac:dyDescent="0.3">
      <c r="K1331" s="3"/>
      <c r="L1331" s="2"/>
      <c r="M1331" s="2"/>
    </row>
    <row r="1332" spans="11:13" x14ac:dyDescent="0.3">
      <c r="K1332" s="3"/>
      <c r="L1332" s="2"/>
      <c r="M1332" s="2"/>
    </row>
    <row r="1333" spans="11:13" x14ac:dyDescent="0.3">
      <c r="K1333" s="3"/>
      <c r="L1333" s="2"/>
      <c r="M1333" s="2"/>
    </row>
    <row r="1334" spans="11:13" x14ac:dyDescent="0.3">
      <c r="K1334" s="3"/>
      <c r="L1334" s="2"/>
      <c r="M1334" s="2"/>
    </row>
    <row r="1335" spans="11:13" x14ac:dyDescent="0.3">
      <c r="K1335" s="3"/>
      <c r="L1335" s="2"/>
      <c r="M1335" s="2"/>
    </row>
    <row r="1336" spans="11:13" x14ac:dyDescent="0.3">
      <c r="K1336" s="3"/>
      <c r="L1336" s="2"/>
      <c r="M1336" s="2"/>
    </row>
    <row r="1337" spans="11:13" x14ac:dyDescent="0.3">
      <c r="K1337" s="3"/>
      <c r="L1337" s="2"/>
      <c r="M1337" s="2"/>
    </row>
    <row r="1338" spans="11:13" x14ac:dyDescent="0.3">
      <c r="K1338" s="3"/>
      <c r="L1338" s="2"/>
      <c r="M1338" s="2"/>
    </row>
    <row r="1339" spans="11:13" x14ac:dyDescent="0.3">
      <c r="K1339" s="3"/>
      <c r="L1339" s="2"/>
      <c r="M1339" s="2"/>
    </row>
    <row r="1340" spans="11:13" x14ac:dyDescent="0.3">
      <c r="K1340" s="3"/>
      <c r="L1340" s="2"/>
      <c r="M1340" s="2"/>
    </row>
    <row r="1341" spans="11:13" x14ac:dyDescent="0.3">
      <c r="K1341" s="3"/>
      <c r="L1341" s="2"/>
      <c r="M1341" s="2"/>
    </row>
    <row r="1342" spans="11:13" x14ac:dyDescent="0.3">
      <c r="K1342" s="3"/>
      <c r="L1342" s="2"/>
      <c r="M1342" s="2"/>
    </row>
    <row r="1343" spans="11:13" x14ac:dyDescent="0.3">
      <c r="K1343" s="3"/>
      <c r="L1343" s="2"/>
      <c r="M1343" s="2"/>
    </row>
    <row r="1344" spans="11:13" x14ac:dyDescent="0.3">
      <c r="K1344" s="3"/>
      <c r="L1344" s="2"/>
      <c r="M1344" s="2"/>
    </row>
    <row r="1345" spans="11:13" x14ac:dyDescent="0.3">
      <c r="K1345" s="3"/>
      <c r="L1345" s="2"/>
      <c r="M1345" s="2"/>
    </row>
    <row r="1346" spans="11:13" x14ac:dyDescent="0.3">
      <c r="K1346" s="3"/>
      <c r="L1346" s="2"/>
      <c r="M1346" s="2"/>
    </row>
    <row r="1347" spans="11:13" x14ac:dyDescent="0.3">
      <c r="K1347" s="3"/>
      <c r="L1347" s="2"/>
      <c r="M1347" s="2"/>
    </row>
    <row r="1348" spans="11:13" x14ac:dyDescent="0.3">
      <c r="K1348" s="3"/>
      <c r="L1348" s="2"/>
      <c r="M1348" s="2"/>
    </row>
    <row r="1349" spans="11:13" x14ac:dyDescent="0.3">
      <c r="K1349" s="3"/>
      <c r="L1349" s="2"/>
      <c r="M1349" s="2"/>
    </row>
    <row r="1350" spans="11:13" x14ac:dyDescent="0.3">
      <c r="K1350" s="3"/>
      <c r="L1350" s="2"/>
      <c r="M1350" s="2"/>
    </row>
    <row r="1351" spans="11:13" x14ac:dyDescent="0.3">
      <c r="K1351" s="3"/>
      <c r="L1351" s="2"/>
      <c r="M1351" s="2"/>
    </row>
    <row r="1352" spans="11:13" x14ac:dyDescent="0.3">
      <c r="K1352" s="3"/>
      <c r="L1352" s="2"/>
      <c r="M1352" s="2"/>
    </row>
    <row r="1353" spans="11:13" x14ac:dyDescent="0.3">
      <c r="K1353" s="3"/>
      <c r="L1353" s="2"/>
      <c r="M1353" s="2"/>
    </row>
    <row r="1354" spans="11:13" x14ac:dyDescent="0.3">
      <c r="K1354" s="3"/>
      <c r="L1354" s="2"/>
      <c r="M1354" s="2"/>
    </row>
    <row r="1355" spans="11:13" x14ac:dyDescent="0.3">
      <c r="K1355" s="3"/>
      <c r="L1355" s="2"/>
      <c r="M1355" s="2"/>
    </row>
    <row r="1356" spans="11:13" x14ac:dyDescent="0.3">
      <c r="K1356" s="3"/>
      <c r="L1356" s="2"/>
      <c r="M1356" s="2"/>
    </row>
    <row r="1357" spans="11:13" x14ac:dyDescent="0.3">
      <c r="K1357" s="3"/>
      <c r="L1357" s="2"/>
      <c r="M1357" s="2"/>
    </row>
    <row r="1358" spans="11:13" x14ac:dyDescent="0.3">
      <c r="K1358" s="3"/>
      <c r="L1358" s="2"/>
      <c r="M1358" s="2"/>
    </row>
    <row r="1359" spans="11:13" x14ac:dyDescent="0.3">
      <c r="K1359" s="3"/>
      <c r="L1359" s="2"/>
      <c r="M1359" s="2"/>
    </row>
    <row r="1360" spans="11:13" x14ac:dyDescent="0.3">
      <c r="K1360" s="3"/>
      <c r="L1360" s="2"/>
      <c r="M1360" s="2"/>
    </row>
    <row r="1361" spans="11:13" x14ac:dyDescent="0.3">
      <c r="K1361" s="3"/>
      <c r="L1361" s="2"/>
      <c r="M1361" s="2"/>
    </row>
    <row r="1362" spans="11:13" x14ac:dyDescent="0.3">
      <c r="K1362" s="3"/>
      <c r="L1362" s="2"/>
      <c r="M1362" s="2"/>
    </row>
    <row r="1363" spans="11:13" x14ac:dyDescent="0.3">
      <c r="K1363" s="3"/>
      <c r="L1363" s="2"/>
      <c r="M1363" s="2"/>
    </row>
    <row r="1364" spans="11:13" x14ac:dyDescent="0.3">
      <c r="K1364" s="3"/>
      <c r="L1364" s="2"/>
      <c r="M1364" s="2"/>
    </row>
    <row r="1365" spans="11:13" x14ac:dyDescent="0.3">
      <c r="K1365" s="3"/>
      <c r="L1365" s="2"/>
      <c r="M1365" s="2"/>
    </row>
    <row r="1366" spans="11:13" x14ac:dyDescent="0.3">
      <c r="K1366" s="3"/>
      <c r="L1366" s="2"/>
      <c r="M1366" s="2"/>
    </row>
    <row r="1367" spans="11:13" x14ac:dyDescent="0.3">
      <c r="K1367" s="3"/>
      <c r="L1367" s="2"/>
      <c r="M1367" s="2"/>
    </row>
    <row r="1368" spans="11:13" x14ac:dyDescent="0.3">
      <c r="K1368" s="3"/>
      <c r="L1368" s="2"/>
      <c r="M1368" s="2"/>
    </row>
    <row r="1369" spans="11:13" x14ac:dyDescent="0.3">
      <c r="K1369" s="3"/>
      <c r="L1369" s="2"/>
      <c r="M1369" s="2"/>
    </row>
    <row r="1370" spans="11:13" x14ac:dyDescent="0.3">
      <c r="K1370" s="3"/>
      <c r="L1370" s="2"/>
      <c r="M1370" s="2"/>
    </row>
    <row r="1371" spans="11:13" x14ac:dyDescent="0.3">
      <c r="K1371" s="3"/>
      <c r="L1371" s="2"/>
      <c r="M1371" s="2"/>
    </row>
    <row r="1372" spans="11:13" x14ac:dyDescent="0.3">
      <c r="K1372" s="3"/>
      <c r="L1372" s="2"/>
      <c r="M1372" s="2"/>
    </row>
    <row r="1373" spans="11:13" x14ac:dyDescent="0.3">
      <c r="K1373" s="3"/>
      <c r="L1373" s="2"/>
      <c r="M1373" s="2"/>
    </row>
    <row r="1374" spans="11:13" x14ac:dyDescent="0.3">
      <c r="K1374" s="3"/>
      <c r="L1374" s="2"/>
      <c r="M1374" s="2"/>
    </row>
    <row r="1375" spans="11:13" x14ac:dyDescent="0.3">
      <c r="K1375" s="3"/>
      <c r="L1375" s="2"/>
      <c r="M1375" s="2"/>
    </row>
    <row r="1376" spans="11:13" x14ac:dyDescent="0.3">
      <c r="K1376" s="3"/>
      <c r="L1376" s="2"/>
      <c r="M1376" s="2"/>
    </row>
    <row r="1377" spans="11:13" x14ac:dyDescent="0.3">
      <c r="K1377" s="3"/>
      <c r="L1377" s="2"/>
      <c r="M1377" s="2"/>
    </row>
    <row r="1378" spans="11:13" x14ac:dyDescent="0.3">
      <c r="K1378" s="3"/>
      <c r="L1378" s="2"/>
      <c r="M1378" s="2"/>
    </row>
    <row r="1379" spans="11:13" x14ac:dyDescent="0.3">
      <c r="K1379" s="3"/>
      <c r="L1379" s="2"/>
      <c r="M1379" s="2"/>
    </row>
    <row r="1380" spans="11:13" x14ac:dyDescent="0.3">
      <c r="K1380" s="3"/>
      <c r="L1380" s="2"/>
      <c r="M1380" s="2"/>
    </row>
    <row r="1381" spans="11:13" x14ac:dyDescent="0.3">
      <c r="K1381" s="3"/>
      <c r="L1381" s="2"/>
      <c r="M1381" s="2"/>
    </row>
    <row r="1382" spans="11:13" x14ac:dyDescent="0.3">
      <c r="K1382" s="3"/>
      <c r="L1382" s="2"/>
      <c r="M1382" s="2"/>
    </row>
    <row r="1383" spans="11:13" x14ac:dyDescent="0.3">
      <c r="K1383" s="3"/>
      <c r="L1383" s="2"/>
      <c r="M1383" s="2"/>
    </row>
    <row r="1384" spans="11:13" x14ac:dyDescent="0.3">
      <c r="K1384" s="3"/>
      <c r="L1384" s="2"/>
      <c r="M1384" s="2"/>
    </row>
    <row r="1385" spans="11:13" x14ac:dyDescent="0.3">
      <c r="K1385" s="3"/>
      <c r="L1385" s="2"/>
      <c r="M1385" s="2"/>
    </row>
    <row r="1386" spans="11:13" x14ac:dyDescent="0.3">
      <c r="K1386" s="3"/>
      <c r="L1386" s="2"/>
      <c r="M1386" s="2"/>
    </row>
    <row r="1387" spans="11:13" x14ac:dyDescent="0.3">
      <c r="K1387" s="3"/>
      <c r="L1387" s="2"/>
      <c r="M1387" s="2"/>
    </row>
    <row r="1388" spans="11:13" x14ac:dyDescent="0.3">
      <c r="K1388" s="3"/>
      <c r="L1388" s="2"/>
      <c r="M1388" s="2"/>
    </row>
    <row r="1389" spans="11:13" x14ac:dyDescent="0.3">
      <c r="K1389" s="3"/>
      <c r="L1389" s="2"/>
      <c r="M1389" s="2"/>
    </row>
    <row r="1390" spans="11:13" x14ac:dyDescent="0.3">
      <c r="K1390" s="3"/>
      <c r="L1390" s="2"/>
      <c r="M1390" s="2"/>
    </row>
    <row r="1391" spans="11:13" x14ac:dyDescent="0.3">
      <c r="K1391" s="3"/>
      <c r="L1391" s="2"/>
      <c r="M1391" s="2"/>
    </row>
    <row r="1392" spans="11:13" x14ac:dyDescent="0.3">
      <c r="K1392" s="3"/>
      <c r="L1392" s="2"/>
      <c r="M1392" s="2"/>
    </row>
    <row r="1393" spans="11:13" x14ac:dyDescent="0.3">
      <c r="K1393" s="3"/>
      <c r="L1393" s="2"/>
      <c r="M1393" s="2"/>
    </row>
    <row r="1394" spans="11:13" x14ac:dyDescent="0.3">
      <c r="K1394" s="3"/>
      <c r="L1394" s="2"/>
      <c r="M1394" s="2"/>
    </row>
    <row r="1395" spans="11:13" x14ac:dyDescent="0.3">
      <c r="K1395" s="3"/>
      <c r="L1395" s="2"/>
      <c r="M1395" s="2"/>
    </row>
    <row r="1396" spans="11:13" x14ac:dyDescent="0.3">
      <c r="K1396" s="3"/>
      <c r="L1396" s="2"/>
      <c r="M1396" s="2"/>
    </row>
    <row r="1397" spans="11:13" x14ac:dyDescent="0.3">
      <c r="K1397" s="3"/>
      <c r="L1397" s="2"/>
      <c r="M1397" s="2"/>
    </row>
    <row r="1398" spans="11:13" x14ac:dyDescent="0.3">
      <c r="K1398" s="3"/>
      <c r="L1398" s="2"/>
      <c r="M1398" s="2"/>
    </row>
    <row r="1399" spans="11:13" x14ac:dyDescent="0.3">
      <c r="K1399" s="3"/>
      <c r="L1399" s="2"/>
      <c r="M1399" s="2"/>
    </row>
    <row r="1400" spans="11:13" x14ac:dyDescent="0.3">
      <c r="K1400" s="3"/>
      <c r="L1400" s="2"/>
      <c r="M1400" s="2"/>
    </row>
    <row r="1401" spans="11:13" x14ac:dyDescent="0.3">
      <c r="K1401" s="3"/>
      <c r="L1401" s="2"/>
      <c r="M1401" s="2"/>
    </row>
    <row r="1402" spans="11:13" x14ac:dyDescent="0.3">
      <c r="K1402" s="3"/>
      <c r="L1402" s="2"/>
      <c r="M1402" s="2"/>
    </row>
    <row r="1403" spans="11:13" x14ac:dyDescent="0.3">
      <c r="K1403" s="3"/>
      <c r="L1403" s="2"/>
      <c r="M1403" s="2"/>
    </row>
    <row r="1404" spans="11:13" x14ac:dyDescent="0.3">
      <c r="K1404" s="3"/>
      <c r="L1404" s="2"/>
      <c r="M1404" s="2"/>
    </row>
    <row r="1405" spans="11:13" x14ac:dyDescent="0.3">
      <c r="K1405" s="3"/>
      <c r="L1405" s="2"/>
      <c r="M1405" s="2"/>
    </row>
    <row r="1406" spans="11:13" x14ac:dyDescent="0.3">
      <c r="K1406" s="3"/>
      <c r="L1406" s="2"/>
      <c r="M1406" s="2"/>
    </row>
    <row r="1407" spans="11:13" x14ac:dyDescent="0.3">
      <c r="K1407" s="3"/>
      <c r="L1407" s="2"/>
      <c r="M1407" s="2"/>
    </row>
    <row r="1408" spans="11:13" x14ac:dyDescent="0.3">
      <c r="K1408" s="3"/>
      <c r="L1408" s="2"/>
      <c r="M1408" s="2"/>
    </row>
    <row r="1409" spans="11:13" x14ac:dyDescent="0.3">
      <c r="K1409" s="3"/>
      <c r="L1409" s="2"/>
      <c r="M1409" s="2"/>
    </row>
    <row r="1410" spans="11:13" x14ac:dyDescent="0.3">
      <c r="K1410" s="3"/>
      <c r="L1410" s="2"/>
      <c r="M1410" s="2"/>
    </row>
    <row r="1411" spans="11:13" x14ac:dyDescent="0.3">
      <c r="K1411" s="3"/>
      <c r="L1411" s="2"/>
      <c r="M1411" s="2"/>
    </row>
    <row r="1412" spans="11:13" x14ac:dyDescent="0.3">
      <c r="K1412" s="3"/>
      <c r="L1412" s="2"/>
      <c r="M1412" s="2"/>
    </row>
    <row r="1413" spans="11:13" x14ac:dyDescent="0.3">
      <c r="K1413" s="3"/>
      <c r="L1413" s="2"/>
      <c r="M1413" s="2"/>
    </row>
    <row r="1414" spans="11:13" x14ac:dyDescent="0.3">
      <c r="K1414" s="3"/>
      <c r="L1414" s="2"/>
      <c r="M1414" s="2"/>
    </row>
    <row r="1415" spans="11:13" x14ac:dyDescent="0.3">
      <c r="K1415" s="3"/>
      <c r="L1415" s="2"/>
      <c r="M1415" s="2"/>
    </row>
    <row r="1416" spans="11:13" x14ac:dyDescent="0.3">
      <c r="K1416" s="3"/>
      <c r="L1416" s="2"/>
      <c r="M1416" s="2"/>
    </row>
    <row r="1417" spans="11:13" x14ac:dyDescent="0.3">
      <c r="K1417" s="3"/>
      <c r="L1417" s="2"/>
      <c r="M1417" s="2"/>
    </row>
    <row r="1418" spans="11:13" x14ac:dyDescent="0.3">
      <c r="K1418" s="3"/>
      <c r="L1418" s="2"/>
      <c r="M1418" s="2"/>
    </row>
    <row r="1419" spans="11:13" x14ac:dyDescent="0.3">
      <c r="K1419" s="3"/>
      <c r="L1419" s="2"/>
      <c r="M1419" s="2"/>
    </row>
    <row r="1420" spans="11:13" x14ac:dyDescent="0.3">
      <c r="K1420" s="3"/>
      <c r="L1420" s="2"/>
      <c r="M1420" s="2"/>
    </row>
    <row r="1421" spans="11:13" x14ac:dyDescent="0.3">
      <c r="K1421" s="3"/>
      <c r="L1421" s="2"/>
      <c r="M1421" s="2"/>
    </row>
    <row r="1422" spans="11:13" x14ac:dyDescent="0.3">
      <c r="K1422" s="3"/>
      <c r="L1422" s="2"/>
      <c r="M1422" s="2"/>
    </row>
    <row r="1423" spans="11:13" x14ac:dyDescent="0.3">
      <c r="K1423" s="3"/>
      <c r="L1423" s="2"/>
      <c r="M1423" s="2"/>
    </row>
    <row r="1424" spans="11:13" x14ac:dyDescent="0.3">
      <c r="K1424" s="3"/>
      <c r="L1424" s="2"/>
      <c r="M1424" s="2"/>
    </row>
    <row r="1425" spans="11:13" x14ac:dyDescent="0.3">
      <c r="K1425" s="3"/>
      <c r="L1425" s="2"/>
      <c r="M1425" s="2"/>
    </row>
    <row r="1426" spans="11:13" x14ac:dyDescent="0.3">
      <c r="K1426" s="3"/>
      <c r="L1426" s="2"/>
      <c r="M1426" s="2"/>
    </row>
    <row r="1427" spans="11:13" x14ac:dyDescent="0.3">
      <c r="K1427" s="3"/>
      <c r="L1427" s="2"/>
      <c r="M1427" s="2"/>
    </row>
    <row r="1428" spans="11:13" x14ac:dyDescent="0.3">
      <c r="K1428" s="3"/>
      <c r="L1428" s="2"/>
      <c r="M1428" s="2"/>
    </row>
    <row r="1429" spans="11:13" x14ac:dyDescent="0.3">
      <c r="K1429" s="3"/>
      <c r="L1429" s="2"/>
      <c r="M1429" s="2"/>
    </row>
    <row r="1430" spans="11:13" x14ac:dyDescent="0.3">
      <c r="K1430" s="3"/>
      <c r="L1430" s="2"/>
      <c r="M1430" s="2"/>
    </row>
    <row r="1431" spans="11:13" x14ac:dyDescent="0.3">
      <c r="K1431" s="3"/>
      <c r="L1431" s="2"/>
      <c r="M1431" s="2"/>
    </row>
    <row r="1432" spans="11:13" x14ac:dyDescent="0.3">
      <c r="K1432" s="3"/>
      <c r="L1432" s="2"/>
      <c r="M1432" s="2"/>
    </row>
    <row r="1433" spans="11:13" x14ac:dyDescent="0.3">
      <c r="K1433" s="3"/>
      <c r="L1433" s="2"/>
      <c r="M1433" s="2"/>
    </row>
    <row r="1434" spans="11:13" x14ac:dyDescent="0.3">
      <c r="K1434" s="3"/>
      <c r="L1434" s="2"/>
      <c r="M1434" s="2"/>
    </row>
    <row r="1435" spans="11:13" x14ac:dyDescent="0.3">
      <c r="K1435" s="3"/>
      <c r="L1435" s="2"/>
      <c r="M1435" s="2"/>
    </row>
    <row r="1436" spans="11:13" x14ac:dyDescent="0.3">
      <c r="K1436" s="3"/>
      <c r="L1436" s="2"/>
      <c r="M1436" s="2"/>
    </row>
    <row r="1437" spans="11:13" x14ac:dyDescent="0.3">
      <c r="K1437" s="3"/>
      <c r="L1437" s="2"/>
      <c r="M1437" s="2"/>
    </row>
    <row r="1438" spans="11:13" x14ac:dyDescent="0.3">
      <c r="K1438" s="3"/>
      <c r="L1438" s="2"/>
      <c r="M1438" s="2"/>
    </row>
    <row r="1439" spans="11:13" x14ac:dyDescent="0.3">
      <c r="K1439" s="3"/>
      <c r="L1439" s="2"/>
      <c r="M1439" s="2"/>
    </row>
    <row r="1440" spans="11:13" x14ac:dyDescent="0.3">
      <c r="K1440" s="3"/>
      <c r="L1440" s="2"/>
      <c r="M1440" s="2"/>
    </row>
    <row r="1441" spans="11:13" x14ac:dyDescent="0.3">
      <c r="K1441" s="3"/>
      <c r="L1441" s="2"/>
      <c r="M1441" s="2"/>
    </row>
    <row r="1442" spans="11:13" x14ac:dyDescent="0.3">
      <c r="K1442" s="3"/>
      <c r="L1442" s="2"/>
      <c r="M1442" s="2"/>
    </row>
    <row r="1443" spans="11:13" x14ac:dyDescent="0.3">
      <c r="K1443" s="3"/>
      <c r="L1443" s="2"/>
      <c r="M1443" s="2"/>
    </row>
    <row r="1444" spans="11:13" x14ac:dyDescent="0.3">
      <c r="K1444" s="3"/>
      <c r="L1444" s="2"/>
      <c r="M1444" s="2"/>
    </row>
    <row r="1445" spans="11:13" x14ac:dyDescent="0.3">
      <c r="K1445" s="3"/>
      <c r="L1445" s="2"/>
      <c r="M1445" s="2"/>
    </row>
    <row r="1446" spans="11:13" x14ac:dyDescent="0.3">
      <c r="K1446" s="3"/>
      <c r="L1446" s="2"/>
      <c r="M1446" s="2"/>
    </row>
    <row r="1447" spans="11:13" x14ac:dyDescent="0.3">
      <c r="K1447" s="3"/>
      <c r="L1447" s="2"/>
      <c r="M1447" s="2"/>
    </row>
    <row r="1448" spans="11:13" x14ac:dyDescent="0.3">
      <c r="K1448" s="3"/>
      <c r="L1448" s="2"/>
      <c r="M1448" s="2"/>
    </row>
    <row r="1449" spans="11:13" x14ac:dyDescent="0.3">
      <c r="K1449" s="3"/>
      <c r="L1449" s="2"/>
      <c r="M1449" s="2"/>
    </row>
    <row r="1450" spans="11:13" x14ac:dyDescent="0.3">
      <c r="K1450" s="3"/>
      <c r="L1450" s="2"/>
      <c r="M1450" s="2"/>
    </row>
    <row r="1451" spans="11:13" x14ac:dyDescent="0.3">
      <c r="K1451" s="3"/>
      <c r="L1451" s="2"/>
      <c r="M1451" s="2"/>
    </row>
    <row r="1452" spans="11:13" x14ac:dyDescent="0.3">
      <c r="K1452" s="3"/>
      <c r="L1452" s="2"/>
      <c r="M1452" s="2"/>
    </row>
    <row r="1453" spans="11:13" x14ac:dyDescent="0.3">
      <c r="K1453" s="3"/>
      <c r="L1453" s="2"/>
      <c r="M1453" s="2"/>
    </row>
    <row r="1454" spans="11:13" x14ac:dyDescent="0.3">
      <c r="K1454" s="3"/>
      <c r="L1454" s="2"/>
      <c r="M1454" s="2"/>
    </row>
    <row r="1455" spans="11:13" x14ac:dyDescent="0.3">
      <c r="K1455" s="3"/>
      <c r="L1455" s="2"/>
      <c r="M1455" s="2"/>
    </row>
    <row r="1456" spans="11:13" x14ac:dyDescent="0.3">
      <c r="K1456" s="3"/>
      <c r="L1456" s="2"/>
      <c r="M1456" s="2"/>
    </row>
    <row r="1457" spans="11:13" x14ac:dyDescent="0.3">
      <c r="K1457" s="3"/>
      <c r="L1457" s="2"/>
      <c r="M1457" s="2"/>
    </row>
    <row r="1458" spans="11:13" x14ac:dyDescent="0.3">
      <c r="K1458" s="3"/>
      <c r="L1458" s="2"/>
      <c r="M1458" s="2"/>
    </row>
    <row r="1459" spans="11:13" x14ac:dyDescent="0.3">
      <c r="K1459" s="3"/>
      <c r="L1459" s="2"/>
      <c r="M1459" s="2"/>
    </row>
    <row r="1460" spans="11:13" x14ac:dyDescent="0.3">
      <c r="K1460" s="3"/>
      <c r="L1460" s="2"/>
      <c r="M1460" s="2"/>
    </row>
    <row r="1461" spans="11:13" x14ac:dyDescent="0.3">
      <c r="K1461" s="3"/>
      <c r="L1461" s="2"/>
      <c r="M1461" s="2"/>
    </row>
    <row r="1462" spans="11:13" x14ac:dyDescent="0.3">
      <c r="K1462" s="3"/>
      <c r="L1462" s="2"/>
      <c r="M1462" s="2"/>
    </row>
    <row r="1463" spans="11:13" x14ac:dyDescent="0.3">
      <c r="K1463" s="3"/>
      <c r="L1463" s="2"/>
      <c r="M1463" s="2"/>
    </row>
    <row r="1464" spans="11:13" x14ac:dyDescent="0.3">
      <c r="K1464" s="3"/>
      <c r="L1464" s="2"/>
      <c r="M1464" s="2"/>
    </row>
    <row r="1465" spans="11:13" x14ac:dyDescent="0.3">
      <c r="K1465" s="3"/>
      <c r="L1465" s="2"/>
      <c r="M1465" s="2"/>
    </row>
    <row r="1466" spans="11:13" x14ac:dyDescent="0.3">
      <c r="K1466" s="3"/>
      <c r="L1466" s="2"/>
      <c r="M1466" s="2"/>
    </row>
    <row r="1467" spans="11:13" x14ac:dyDescent="0.3">
      <c r="K1467" s="3"/>
      <c r="L1467" s="2"/>
      <c r="M1467" s="2"/>
    </row>
    <row r="1468" spans="11:13" x14ac:dyDescent="0.3">
      <c r="K1468" s="3"/>
      <c r="L1468" s="2"/>
      <c r="M1468" s="2"/>
    </row>
    <row r="1469" spans="11:13" x14ac:dyDescent="0.3">
      <c r="K1469" s="3"/>
      <c r="L1469" s="2"/>
      <c r="M1469" s="2"/>
    </row>
    <row r="1470" spans="11:13" x14ac:dyDescent="0.3">
      <c r="K1470" s="3"/>
      <c r="L1470" s="2"/>
      <c r="M1470" s="2"/>
    </row>
    <row r="1471" spans="11:13" x14ac:dyDescent="0.3">
      <c r="K1471" s="3"/>
      <c r="L1471" s="2"/>
      <c r="M1471" s="2"/>
    </row>
    <row r="1472" spans="11:13" x14ac:dyDescent="0.3">
      <c r="K1472" s="3"/>
      <c r="L1472" s="2"/>
      <c r="M1472" s="2"/>
    </row>
    <row r="1473" spans="11:13" x14ac:dyDescent="0.3">
      <c r="K1473" s="3"/>
      <c r="L1473" s="2"/>
      <c r="M1473" s="2"/>
    </row>
    <row r="1474" spans="11:13" x14ac:dyDescent="0.3">
      <c r="K1474" s="3"/>
      <c r="L1474" s="2"/>
      <c r="M1474" s="2"/>
    </row>
    <row r="1475" spans="11:13" x14ac:dyDescent="0.3">
      <c r="K1475" s="3"/>
      <c r="L1475" s="2"/>
      <c r="M1475" s="2"/>
    </row>
    <row r="1476" spans="11:13" x14ac:dyDescent="0.3">
      <c r="K1476" s="3"/>
      <c r="L1476" s="2"/>
      <c r="M1476" s="2"/>
    </row>
    <row r="1477" spans="11:13" x14ac:dyDescent="0.3">
      <c r="K1477" s="3"/>
      <c r="L1477" s="2"/>
      <c r="M1477" s="2"/>
    </row>
    <row r="1478" spans="11:13" x14ac:dyDescent="0.3">
      <c r="K1478" s="3"/>
      <c r="L1478" s="2"/>
      <c r="M1478" s="2"/>
    </row>
    <row r="1479" spans="11:13" x14ac:dyDescent="0.3">
      <c r="K1479" s="3"/>
      <c r="L1479" s="2"/>
      <c r="M1479" s="2"/>
    </row>
    <row r="1480" spans="11:13" x14ac:dyDescent="0.3">
      <c r="K1480" s="3"/>
      <c r="L1480" s="2"/>
      <c r="M1480" s="2"/>
    </row>
    <row r="1481" spans="11:13" x14ac:dyDescent="0.3">
      <c r="K1481" s="3"/>
      <c r="L1481" s="2"/>
      <c r="M1481" s="2"/>
    </row>
    <row r="1482" spans="11:13" x14ac:dyDescent="0.3">
      <c r="K1482" s="3"/>
      <c r="L1482" s="2"/>
      <c r="M1482" s="2"/>
    </row>
    <row r="1483" spans="11:13" x14ac:dyDescent="0.3">
      <c r="K1483" s="3"/>
      <c r="L1483" s="2"/>
      <c r="M1483" s="2"/>
    </row>
    <row r="1484" spans="11:13" x14ac:dyDescent="0.3">
      <c r="K1484" s="3"/>
      <c r="L1484" s="2"/>
      <c r="M1484" s="2"/>
    </row>
    <row r="1485" spans="11:13" x14ac:dyDescent="0.3">
      <c r="K1485" s="3"/>
      <c r="L1485" s="2"/>
      <c r="M1485" s="2"/>
    </row>
    <row r="1486" spans="11:13" x14ac:dyDescent="0.3">
      <c r="K1486" s="3"/>
      <c r="L1486" s="2"/>
      <c r="M1486" s="2"/>
    </row>
    <row r="1487" spans="11:13" x14ac:dyDescent="0.3">
      <c r="K1487" s="3"/>
      <c r="L1487" s="2"/>
      <c r="M1487" s="2"/>
    </row>
    <row r="1488" spans="11:13" x14ac:dyDescent="0.3">
      <c r="K1488" s="3"/>
      <c r="L1488" s="2"/>
      <c r="M1488" s="2"/>
    </row>
    <row r="1489" spans="11:13" x14ac:dyDescent="0.3">
      <c r="K1489" s="3"/>
      <c r="L1489" s="2"/>
      <c r="M1489" s="2"/>
    </row>
    <row r="1490" spans="11:13" x14ac:dyDescent="0.3">
      <c r="K1490" s="3"/>
      <c r="L1490" s="2"/>
      <c r="M1490" s="2"/>
    </row>
    <row r="1491" spans="11:13" x14ac:dyDescent="0.3">
      <c r="K1491" s="3"/>
      <c r="L1491" s="2"/>
      <c r="M1491" s="2"/>
    </row>
    <row r="1492" spans="11:13" x14ac:dyDescent="0.3">
      <c r="K1492" s="3"/>
      <c r="L1492" s="2"/>
      <c r="M1492" s="2"/>
    </row>
    <row r="1493" spans="11:13" x14ac:dyDescent="0.3">
      <c r="K1493" s="3"/>
      <c r="L1493" s="2"/>
      <c r="M1493" s="2"/>
    </row>
    <row r="1494" spans="11:13" x14ac:dyDescent="0.3">
      <c r="K1494" s="3"/>
      <c r="L1494" s="2"/>
      <c r="M1494" s="2"/>
    </row>
    <row r="1495" spans="11:13" x14ac:dyDescent="0.3">
      <c r="K1495" s="3"/>
      <c r="L1495" s="2"/>
      <c r="M1495" s="2"/>
    </row>
    <row r="1496" spans="11:13" x14ac:dyDescent="0.3">
      <c r="K1496" s="3"/>
      <c r="L1496" s="2"/>
      <c r="M1496" s="2"/>
    </row>
    <row r="1497" spans="11:13" x14ac:dyDescent="0.3">
      <c r="K1497" s="3"/>
      <c r="L1497" s="2"/>
      <c r="M1497" s="2"/>
    </row>
    <row r="1498" spans="11:13" x14ac:dyDescent="0.3">
      <c r="K1498" s="3"/>
      <c r="L1498" s="2"/>
      <c r="M1498" s="2"/>
    </row>
    <row r="1499" spans="11:13" x14ac:dyDescent="0.3">
      <c r="K1499" s="3"/>
      <c r="L1499" s="2"/>
      <c r="M1499" s="2"/>
    </row>
    <row r="1500" spans="11:13" x14ac:dyDescent="0.3">
      <c r="K1500" s="3"/>
      <c r="L1500" s="2"/>
      <c r="M1500" s="2"/>
    </row>
    <row r="1501" spans="11:13" x14ac:dyDescent="0.3">
      <c r="K1501" s="3"/>
      <c r="L1501" s="2"/>
      <c r="M1501" s="2"/>
    </row>
    <row r="1502" spans="11:13" x14ac:dyDescent="0.3">
      <c r="K1502" s="3"/>
      <c r="L1502" s="2"/>
      <c r="M1502" s="2"/>
    </row>
    <row r="1503" spans="11:13" x14ac:dyDescent="0.3">
      <c r="K1503" s="3"/>
      <c r="L1503" s="2"/>
      <c r="M1503" s="2"/>
    </row>
    <row r="1504" spans="11:13" x14ac:dyDescent="0.3">
      <c r="K1504" s="3"/>
      <c r="L1504" s="2"/>
      <c r="M1504" s="2"/>
    </row>
    <row r="1505" spans="11:13" x14ac:dyDescent="0.3">
      <c r="K1505" s="3"/>
      <c r="L1505" s="2"/>
      <c r="M1505" s="2"/>
    </row>
    <row r="1506" spans="11:13" x14ac:dyDescent="0.3">
      <c r="K1506" s="3"/>
      <c r="L1506" s="2"/>
      <c r="M1506" s="2"/>
    </row>
    <row r="1507" spans="11:13" x14ac:dyDescent="0.3">
      <c r="K1507" s="3"/>
      <c r="L1507" s="2"/>
      <c r="M1507" s="2"/>
    </row>
    <row r="1508" spans="11:13" x14ac:dyDescent="0.3">
      <c r="K1508" s="3"/>
      <c r="L1508" s="2"/>
      <c r="M1508" s="2"/>
    </row>
    <row r="1509" spans="11:13" x14ac:dyDescent="0.3">
      <c r="K1509" s="3"/>
      <c r="L1509" s="2"/>
      <c r="M1509" s="2"/>
    </row>
    <row r="1510" spans="11:13" x14ac:dyDescent="0.3">
      <c r="K1510" s="3"/>
      <c r="L1510" s="2"/>
      <c r="M1510" s="2"/>
    </row>
    <row r="1511" spans="11:13" x14ac:dyDescent="0.3">
      <c r="K1511" s="3"/>
      <c r="L1511" s="2"/>
      <c r="M1511" s="2"/>
    </row>
    <row r="1512" spans="11:13" x14ac:dyDescent="0.3">
      <c r="K1512" s="3"/>
      <c r="L1512" s="2"/>
      <c r="M1512" s="2"/>
    </row>
    <row r="1513" spans="11:13" x14ac:dyDescent="0.3">
      <c r="K1513" s="3"/>
      <c r="L1513" s="2"/>
      <c r="M1513" s="2"/>
    </row>
    <row r="1514" spans="11:13" x14ac:dyDescent="0.3">
      <c r="K1514" s="3"/>
      <c r="L1514" s="2"/>
      <c r="M1514" s="2"/>
    </row>
    <row r="1515" spans="11:13" x14ac:dyDescent="0.3">
      <c r="K1515" s="3"/>
      <c r="L1515" s="2"/>
      <c r="M1515" s="2"/>
    </row>
    <row r="1516" spans="11:13" x14ac:dyDescent="0.3">
      <c r="K1516" s="3"/>
      <c r="L1516" s="2"/>
      <c r="M1516" s="2"/>
    </row>
    <row r="1517" spans="11:13" x14ac:dyDescent="0.3">
      <c r="K1517" s="3"/>
      <c r="L1517" s="2"/>
      <c r="M1517" s="2"/>
    </row>
    <row r="1518" spans="11:13" x14ac:dyDescent="0.3">
      <c r="K1518" s="3"/>
      <c r="L1518" s="2"/>
      <c r="M1518" s="2"/>
    </row>
    <row r="1519" spans="11:13" x14ac:dyDescent="0.3">
      <c r="K1519" s="3"/>
      <c r="L1519" s="2"/>
      <c r="M1519" s="2"/>
    </row>
    <row r="1520" spans="11:13" x14ac:dyDescent="0.3">
      <c r="K1520" s="3"/>
      <c r="L1520" s="2"/>
      <c r="M1520" s="2"/>
    </row>
    <row r="1521" spans="11:13" x14ac:dyDescent="0.3">
      <c r="K1521" s="3"/>
      <c r="L1521" s="2"/>
      <c r="M1521" s="2"/>
    </row>
    <row r="1522" spans="11:13" x14ac:dyDescent="0.3">
      <c r="K1522" s="3"/>
      <c r="L1522" s="2"/>
      <c r="M1522" s="2"/>
    </row>
    <row r="1523" spans="11:13" x14ac:dyDescent="0.3">
      <c r="K1523" s="3"/>
      <c r="L1523" s="2"/>
      <c r="M1523" s="2"/>
    </row>
    <row r="1524" spans="11:13" x14ac:dyDescent="0.3">
      <c r="K1524" s="3"/>
      <c r="L1524" s="2"/>
      <c r="M1524" s="2"/>
    </row>
    <row r="1525" spans="11:13" x14ac:dyDescent="0.3">
      <c r="K1525" s="3"/>
      <c r="L1525" s="2"/>
      <c r="M1525" s="2"/>
    </row>
    <row r="1526" spans="11:13" x14ac:dyDescent="0.3">
      <c r="K1526" s="3"/>
      <c r="L1526" s="2"/>
      <c r="M1526" s="2"/>
    </row>
    <row r="1527" spans="11:13" x14ac:dyDescent="0.3">
      <c r="K1527" s="3"/>
      <c r="L1527" s="2"/>
      <c r="M1527" s="2"/>
    </row>
    <row r="1528" spans="11:13" x14ac:dyDescent="0.3">
      <c r="K1528" s="3"/>
      <c r="L1528" s="2"/>
      <c r="M1528" s="2"/>
    </row>
    <row r="1529" spans="11:13" x14ac:dyDescent="0.3">
      <c r="K1529" s="3"/>
      <c r="L1529" s="2"/>
      <c r="M1529" s="2"/>
    </row>
    <row r="1530" spans="11:13" x14ac:dyDescent="0.3">
      <c r="K1530" s="3"/>
      <c r="L1530" s="2"/>
      <c r="M1530" s="2"/>
    </row>
    <row r="1531" spans="11:13" x14ac:dyDescent="0.3">
      <c r="K1531" s="3"/>
      <c r="L1531" s="2"/>
      <c r="M1531" s="2"/>
    </row>
    <row r="1532" spans="11:13" x14ac:dyDescent="0.3">
      <c r="K1532" s="3"/>
      <c r="L1532" s="2"/>
      <c r="M1532" s="2"/>
    </row>
    <row r="1533" spans="11:13" x14ac:dyDescent="0.3">
      <c r="K1533" s="3"/>
      <c r="L1533" s="2"/>
      <c r="M1533" s="2"/>
    </row>
    <row r="1534" spans="11:13" x14ac:dyDescent="0.3">
      <c r="K1534" s="3"/>
      <c r="L1534" s="2"/>
      <c r="M1534" s="2"/>
    </row>
    <row r="1535" spans="11:13" x14ac:dyDescent="0.3">
      <c r="K1535" s="3"/>
      <c r="L1535" s="2"/>
      <c r="M1535" s="2"/>
    </row>
    <row r="1536" spans="11:13" x14ac:dyDescent="0.3">
      <c r="K1536" s="3"/>
      <c r="L1536" s="2"/>
      <c r="M1536" s="2"/>
    </row>
    <row r="1537" spans="11:13" x14ac:dyDescent="0.3">
      <c r="K1537" s="3"/>
      <c r="L1537" s="2"/>
      <c r="M1537" s="2"/>
    </row>
    <row r="1538" spans="11:13" x14ac:dyDescent="0.3">
      <c r="K1538" s="3"/>
      <c r="L1538" s="2"/>
      <c r="M1538" s="2"/>
    </row>
    <row r="1539" spans="11:13" x14ac:dyDescent="0.3">
      <c r="K1539" s="3"/>
      <c r="L1539" s="2"/>
      <c r="M1539" s="2"/>
    </row>
    <row r="1540" spans="11:13" x14ac:dyDescent="0.3">
      <c r="K1540" s="3"/>
      <c r="L1540" s="2"/>
      <c r="M1540" s="2"/>
    </row>
    <row r="1541" spans="11:13" x14ac:dyDescent="0.3">
      <c r="K1541" s="3"/>
      <c r="L1541" s="2"/>
      <c r="M1541" s="2"/>
    </row>
    <row r="1542" spans="11:13" x14ac:dyDescent="0.3">
      <c r="K1542" s="3"/>
      <c r="L1542" s="2"/>
      <c r="M1542" s="2"/>
    </row>
    <row r="1543" spans="11:13" x14ac:dyDescent="0.3">
      <c r="K1543" s="3"/>
      <c r="L1543" s="2"/>
      <c r="M1543" s="2"/>
    </row>
    <row r="1544" spans="11:13" x14ac:dyDescent="0.3">
      <c r="K1544" s="3"/>
      <c r="L1544" s="2"/>
      <c r="M1544" s="2"/>
    </row>
    <row r="1545" spans="11:13" x14ac:dyDescent="0.3">
      <c r="K1545" s="3"/>
      <c r="L1545" s="2"/>
      <c r="M1545" s="2"/>
    </row>
    <row r="1546" spans="11:13" x14ac:dyDescent="0.3">
      <c r="K1546" s="3"/>
      <c r="L1546" s="2"/>
      <c r="M1546" s="2"/>
    </row>
    <row r="1547" spans="11:13" x14ac:dyDescent="0.3">
      <c r="K1547" s="3"/>
      <c r="L1547" s="2"/>
      <c r="M1547" s="2"/>
    </row>
    <row r="1548" spans="11:13" x14ac:dyDescent="0.3">
      <c r="K1548" s="3"/>
      <c r="L1548" s="2"/>
      <c r="M1548" s="2"/>
    </row>
    <row r="1549" spans="11:13" x14ac:dyDescent="0.3">
      <c r="K1549" s="3"/>
      <c r="L1549" s="2"/>
      <c r="M1549" s="2"/>
    </row>
    <row r="1550" spans="11:13" x14ac:dyDescent="0.3">
      <c r="K1550" s="3"/>
      <c r="L1550" s="2"/>
      <c r="M1550" s="2"/>
    </row>
    <row r="1551" spans="11:13" x14ac:dyDescent="0.3">
      <c r="K1551" s="3"/>
      <c r="L1551" s="2"/>
      <c r="M1551" s="2"/>
    </row>
    <row r="1552" spans="11:13" x14ac:dyDescent="0.3">
      <c r="K1552" s="3"/>
      <c r="L1552" s="2"/>
      <c r="M1552" s="2"/>
    </row>
    <row r="1553" spans="11:13" x14ac:dyDescent="0.3">
      <c r="K1553" s="3"/>
      <c r="L1553" s="2"/>
      <c r="M1553" s="2"/>
    </row>
    <row r="1554" spans="11:13" x14ac:dyDescent="0.3">
      <c r="K1554" s="3"/>
      <c r="L1554" s="2"/>
      <c r="M1554" s="2"/>
    </row>
    <row r="1555" spans="11:13" x14ac:dyDescent="0.3">
      <c r="K1555" s="3"/>
      <c r="L1555" s="2"/>
      <c r="M1555" s="2"/>
    </row>
    <row r="1556" spans="11:13" x14ac:dyDescent="0.3">
      <c r="K1556" s="3"/>
      <c r="L1556" s="2"/>
      <c r="M1556" s="2"/>
    </row>
    <row r="1557" spans="11:13" x14ac:dyDescent="0.3">
      <c r="K1557" s="3"/>
      <c r="L1557" s="2"/>
      <c r="M1557" s="2"/>
    </row>
    <row r="1558" spans="11:13" x14ac:dyDescent="0.3">
      <c r="K1558" s="3"/>
      <c r="L1558" s="2"/>
      <c r="M1558" s="2"/>
    </row>
    <row r="1559" spans="11:13" x14ac:dyDescent="0.3">
      <c r="K1559" s="3"/>
      <c r="L1559" s="2"/>
      <c r="M1559" s="2"/>
    </row>
    <row r="1560" spans="11:13" x14ac:dyDescent="0.3">
      <c r="K1560" s="3"/>
      <c r="L1560" s="2"/>
      <c r="M1560" s="2"/>
    </row>
    <row r="1561" spans="11:13" x14ac:dyDescent="0.3">
      <c r="K1561" s="3"/>
      <c r="L1561" s="2"/>
      <c r="M1561" s="2"/>
    </row>
    <row r="1562" spans="11:13" x14ac:dyDescent="0.3">
      <c r="K1562" s="3"/>
      <c r="L1562" s="2"/>
      <c r="M1562" s="2"/>
    </row>
    <row r="1563" spans="11:13" x14ac:dyDescent="0.3">
      <c r="K1563" s="3"/>
      <c r="L1563" s="2"/>
      <c r="M1563" s="2"/>
    </row>
    <row r="1564" spans="11:13" x14ac:dyDescent="0.3">
      <c r="K1564" s="3"/>
      <c r="L1564" s="2"/>
      <c r="M1564" s="2"/>
    </row>
    <row r="1565" spans="11:13" x14ac:dyDescent="0.3">
      <c r="K1565" s="3"/>
      <c r="L1565" s="2"/>
      <c r="M1565" s="2"/>
    </row>
    <row r="1566" spans="11:13" x14ac:dyDescent="0.3">
      <c r="K1566" s="3"/>
      <c r="L1566" s="2"/>
      <c r="M1566" s="2"/>
    </row>
    <row r="1567" spans="11:13" x14ac:dyDescent="0.3">
      <c r="K1567" s="3"/>
      <c r="L1567" s="2"/>
      <c r="M1567" s="2"/>
    </row>
    <row r="1568" spans="11:13" x14ac:dyDescent="0.3">
      <c r="K1568" s="3"/>
      <c r="L1568" s="2"/>
      <c r="M1568" s="2"/>
    </row>
    <row r="1569" spans="11:13" x14ac:dyDescent="0.3">
      <c r="K1569" s="3"/>
      <c r="L1569" s="2"/>
      <c r="M1569" s="2"/>
    </row>
    <row r="1570" spans="11:13" x14ac:dyDescent="0.3">
      <c r="K1570" s="3"/>
      <c r="L1570" s="2"/>
      <c r="M1570" s="2"/>
    </row>
    <row r="1571" spans="11:13" x14ac:dyDescent="0.3">
      <c r="K1571" s="3"/>
      <c r="L1571" s="2"/>
      <c r="M1571" s="2"/>
    </row>
    <row r="1572" spans="11:13" x14ac:dyDescent="0.3">
      <c r="K1572" s="3"/>
      <c r="L1572" s="2"/>
      <c r="M1572" s="2"/>
    </row>
    <row r="1573" spans="11:13" x14ac:dyDescent="0.3">
      <c r="K1573" s="3"/>
      <c r="L1573" s="2"/>
      <c r="M1573" s="2"/>
    </row>
    <row r="1574" spans="11:13" x14ac:dyDescent="0.3">
      <c r="K1574" s="3"/>
      <c r="L1574" s="2"/>
      <c r="M1574" s="2"/>
    </row>
    <row r="1575" spans="11:13" x14ac:dyDescent="0.3">
      <c r="K1575" s="3"/>
      <c r="L1575" s="2"/>
      <c r="M1575" s="2"/>
    </row>
    <row r="1576" spans="11:13" x14ac:dyDescent="0.3">
      <c r="K1576" s="3"/>
      <c r="L1576" s="2"/>
      <c r="M1576" s="2"/>
    </row>
    <row r="1577" spans="11:13" x14ac:dyDescent="0.3">
      <c r="K1577" s="3"/>
      <c r="L1577" s="2"/>
      <c r="M1577" s="2"/>
    </row>
    <row r="1578" spans="11:13" x14ac:dyDescent="0.3">
      <c r="K1578" s="3"/>
      <c r="L1578" s="2"/>
      <c r="M1578" s="2"/>
    </row>
    <row r="1579" spans="11:13" x14ac:dyDescent="0.3">
      <c r="K1579" s="3"/>
      <c r="L1579" s="2"/>
      <c r="M1579" s="2"/>
    </row>
    <row r="1580" spans="11:13" x14ac:dyDescent="0.3">
      <c r="K1580" s="3"/>
      <c r="L1580" s="2"/>
      <c r="M1580" s="2"/>
    </row>
    <row r="1581" spans="11:13" x14ac:dyDescent="0.3">
      <c r="K1581" s="3"/>
      <c r="L1581" s="2"/>
      <c r="M1581" s="2"/>
    </row>
    <row r="1582" spans="11:13" x14ac:dyDescent="0.3">
      <c r="K1582" s="3"/>
      <c r="L1582" s="2"/>
      <c r="M1582" s="2"/>
    </row>
    <row r="1583" spans="11:13" x14ac:dyDescent="0.3">
      <c r="K1583" s="3"/>
      <c r="L1583" s="2"/>
      <c r="M1583" s="2"/>
    </row>
    <row r="1584" spans="11:13" x14ac:dyDescent="0.3">
      <c r="K1584" s="3"/>
      <c r="L1584" s="2"/>
      <c r="M1584" s="2"/>
    </row>
    <row r="1585" spans="11:13" x14ac:dyDescent="0.3">
      <c r="K1585" s="3"/>
      <c r="L1585" s="2"/>
      <c r="M1585" s="2"/>
    </row>
    <row r="1586" spans="11:13" x14ac:dyDescent="0.3">
      <c r="K1586" s="3"/>
      <c r="L1586" s="2"/>
      <c r="M1586" s="2"/>
    </row>
    <row r="1587" spans="11:13" x14ac:dyDescent="0.3">
      <c r="K1587" s="3"/>
      <c r="L1587" s="2"/>
      <c r="M1587" s="2"/>
    </row>
    <row r="1588" spans="11:13" x14ac:dyDescent="0.3">
      <c r="K1588" s="3"/>
      <c r="L1588" s="2"/>
      <c r="M1588" s="2"/>
    </row>
    <row r="1589" spans="11:13" x14ac:dyDescent="0.3">
      <c r="K1589" s="3"/>
      <c r="L1589" s="2"/>
      <c r="M1589" s="2"/>
    </row>
    <row r="1590" spans="11:13" x14ac:dyDescent="0.3">
      <c r="K1590" s="3"/>
      <c r="L1590" s="2"/>
      <c r="M1590" s="2"/>
    </row>
    <row r="1591" spans="11:13" x14ac:dyDescent="0.3">
      <c r="K1591" s="3"/>
      <c r="L1591" s="2"/>
      <c r="M1591" s="2"/>
    </row>
    <row r="1592" spans="11:13" x14ac:dyDescent="0.3">
      <c r="K1592" s="3"/>
      <c r="L1592" s="2"/>
      <c r="M1592" s="2"/>
    </row>
    <row r="1593" spans="11:13" x14ac:dyDescent="0.3">
      <c r="K1593" s="3"/>
      <c r="L1593" s="2"/>
      <c r="M1593" s="2"/>
    </row>
    <row r="1594" spans="11:13" x14ac:dyDescent="0.3">
      <c r="K1594" s="3"/>
      <c r="L1594" s="2"/>
      <c r="M1594" s="2"/>
    </row>
    <row r="1595" spans="11:13" x14ac:dyDescent="0.3">
      <c r="K1595" s="3"/>
      <c r="L1595" s="2"/>
      <c r="M1595" s="2"/>
    </row>
    <row r="1596" spans="11:13" x14ac:dyDescent="0.3">
      <c r="K1596" s="3"/>
      <c r="L1596" s="2"/>
      <c r="M1596" s="2"/>
    </row>
    <row r="1597" spans="11:13" x14ac:dyDescent="0.3">
      <c r="K1597" s="3"/>
      <c r="L1597" s="2"/>
      <c r="M1597" s="2"/>
    </row>
    <row r="1598" spans="11:13" x14ac:dyDescent="0.3">
      <c r="K1598" s="3"/>
      <c r="L1598" s="2"/>
      <c r="M1598" s="2"/>
    </row>
    <row r="1599" spans="11:13" x14ac:dyDescent="0.3">
      <c r="K1599" s="3"/>
      <c r="L1599" s="2"/>
      <c r="M1599" s="2"/>
    </row>
    <row r="1600" spans="11:13" x14ac:dyDescent="0.3">
      <c r="K1600" s="3"/>
      <c r="L1600" s="2"/>
      <c r="M1600" s="2"/>
    </row>
    <row r="1601" spans="11:13" x14ac:dyDescent="0.3">
      <c r="K1601" s="3"/>
      <c r="L1601" s="2"/>
      <c r="M1601" s="2"/>
    </row>
    <row r="1602" spans="11:13" x14ac:dyDescent="0.3">
      <c r="K1602" s="3"/>
      <c r="L1602" s="2"/>
      <c r="M1602" s="2"/>
    </row>
    <row r="1603" spans="11:13" x14ac:dyDescent="0.3">
      <c r="K1603" s="3"/>
      <c r="L1603" s="2"/>
      <c r="M1603" s="2"/>
    </row>
    <row r="1604" spans="11:13" x14ac:dyDescent="0.3">
      <c r="K1604" s="3"/>
      <c r="L1604" s="2"/>
      <c r="M1604" s="2"/>
    </row>
    <row r="1605" spans="11:13" x14ac:dyDescent="0.3">
      <c r="K1605" s="3"/>
      <c r="L1605" s="2"/>
      <c r="M1605" s="2"/>
    </row>
    <row r="1606" spans="11:13" x14ac:dyDescent="0.3">
      <c r="K1606" s="3"/>
      <c r="L1606" s="2"/>
      <c r="M1606" s="2"/>
    </row>
    <row r="1607" spans="11:13" x14ac:dyDescent="0.3">
      <c r="K1607" s="3"/>
      <c r="L1607" s="2"/>
      <c r="M1607" s="2"/>
    </row>
    <row r="1608" spans="11:13" x14ac:dyDescent="0.3">
      <c r="K1608" s="3"/>
      <c r="L1608" s="2"/>
      <c r="M1608" s="2"/>
    </row>
    <row r="1609" spans="11:13" x14ac:dyDescent="0.3">
      <c r="K1609" s="3"/>
      <c r="L1609" s="2"/>
      <c r="M1609" s="2"/>
    </row>
    <row r="1610" spans="11:13" x14ac:dyDescent="0.3">
      <c r="K1610" s="3"/>
      <c r="L1610" s="2"/>
      <c r="M1610" s="2"/>
    </row>
    <row r="1611" spans="11:13" x14ac:dyDescent="0.3">
      <c r="K1611" s="3"/>
      <c r="L1611" s="2"/>
      <c r="M1611" s="2"/>
    </row>
    <row r="1612" spans="11:13" x14ac:dyDescent="0.3">
      <c r="K1612" s="3"/>
      <c r="L1612" s="2"/>
      <c r="M1612" s="2"/>
    </row>
    <row r="1613" spans="11:13" x14ac:dyDescent="0.3">
      <c r="K1613" s="3"/>
      <c r="L1613" s="2"/>
      <c r="M1613" s="2"/>
    </row>
    <row r="1614" spans="11:13" x14ac:dyDescent="0.3">
      <c r="K1614" s="3"/>
      <c r="L1614" s="2"/>
      <c r="M1614" s="2"/>
    </row>
    <row r="1615" spans="11:13" x14ac:dyDescent="0.3">
      <c r="K1615" s="3"/>
      <c r="L1615" s="2"/>
      <c r="M1615" s="2"/>
    </row>
    <row r="1616" spans="11:13" x14ac:dyDescent="0.3">
      <c r="K1616" s="3"/>
      <c r="L1616" s="2"/>
      <c r="M1616" s="2"/>
    </row>
    <row r="1617" spans="11:13" x14ac:dyDescent="0.3">
      <c r="K1617" s="3"/>
      <c r="L1617" s="2"/>
      <c r="M1617" s="2"/>
    </row>
    <row r="1618" spans="11:13" x14ac:dyDescent="0.3">
      <c r="K1618" s="3"/>
      <c r="L1618" s="2"/>
      <c r="M1618" s="2"/>
    </row>
    <row r="1619" spans="11:13" x14ac:dyDescent="0.3">
      <c r="K1619" s="3"/>
      <c r="L1619" s="2"/>
      <c r="M1619" s="2"/>
    </row>
    <row r="1620" spans="11:13" x14ac:dyDescent="0.3">
      <c r="K1620" s="3"/>
      <c r="L1620" s="2"/>
      <c r="M1620" s="2"/>
    </row>
    <row r="1621" spans="11:13" x14ac:dyDescent="0.3">
      <c r="K1621" s="3"/>
      <c r="L1621" s="2"/>
      <c r="M1621" s="2"/>
    </row>
    <row r="1622" spans="11:13" x14ac:dyDescent="0.3">
      <c r="K1622" s="3"/>
      <c r="L1622" s="2"/>
      <c r="M1622" s="2"/>
    </row>
    <row r="1623" spans="11:13" x14ac:dyDescent="0.3">
      <c r="K1623" s="3"/>
      <c r="L1623" s="2"/>
      <c r="M1623" s="2"/>
    </row>
    <row r="1624" spans="11:13" x14ac:dyDescent="0.3">
      <c r="K1624" s="3"/>
      <c r="L1624" s="2"/>
      <c r="M1624" s="2"/>
    </row>
    <row r="1625" spans="11:13" x14ac:dyDescent="0.3">
      <c r="K1625" s="3"/>
      <c r="L1625" s="2"/>
      <c r="M1625" s="2"/>
    </row>
    <row r="1626" spans="11:13" x14ac:dyDescent="0.3">
      <c r="K1626" s="3"/>
      <c r="L1626" s="2"/>
      <c r="M1626" s="2"/>
    </row>
    <row r="1627" spans="11:13" x14ac:dyDescent="0.3">
      <c r="K1627" s="3"/>
      <c r="L1627" s="2"/>
      <c r="M1627" s="2"/>
    </row>
    <row r="1628" spans="11:13" x14ac:dyDescent="0.3">
      <c r="K1628" s="3"/>
      <c r="L1628" s="2"/>
      <c r="M1628" s="2"/>
    </row>
    <row r="1629" spans="11:13" x14ac:dyDescent="0.3">
      <c r="K1629" s="3"/>
      <c r="L1629" s="2"/>
      <c r="M1629" s="2"/>
    </row>
    <row r="1630" spans="11:13" x14ac:dyDescent="0.3">
      <c r="K1630" s="3"/>
      <c r="L1630" s="2"/>
      <c r="M1630" s="2"/>
    </row>
    <row r="1631" spans="11:13" x14ac:dyDescent="0.3">
      <c r="K1631" s="3"/>
      <c r="L1631" s="2"/>
      <c r="M1631" s="2"/>
    </row>
    <row r="1632" spans="11:13" x14ac:dyDescent="0.3">
      <c r="K1632" s="3"/>
      <c r="L1632" s="2"/>
      <c r="M1632" s="2"/>
    </row>
    <row r="1633" spans="11:13" x14ac:dyDescent="0.3">
      <c r="K1633" s="3"/>
      <c r="L1633" s="2"/>
      <c r="M1633" s="2"/>
    </row>
    <row r="1634" spans="11:13" x14ac:dyDescent="0.3">
      <c r="K1634" s="3"/>
      <c r="L1634" s="2"/>
      <c r="M1634" s="2"/>
    </row>
    <row r="1635" spans="11:13" x14ac:dyDescent="0.3">
      <c r="K1635" s="3"/>
      <c r="L1635" s="2"/>
      <c r="M1635" s="2"/>
    </row>
    <row r="1636" spans="11:13" x14ac:dyDescent="0.3">
      <c r="K1636" s="3"/>
      <c r="L1636" s="2"/>
      <c r="M1636" s="2"/>
    </row>
    <row r="1637" spans="11:13" x14ac:dyDescent="0.3">
      <c r="K1637" s="3"/>
      <c r="L1637" s="2"/>
      <c r="M1637" s="2"/>
    </row>
    <row r="1638" spans="11:13" x14ac:dyDescent="0.3">
      <c r="K1638" s="3"/>
      <c r="L1638" s="2"/>
      <c r="M1638" s="2"/>
    </row>
    <row r="1639" spans="11:13" x14ac:dyDescent="0.3">
      <c r="K1639" s="3"/>
      <c r="L1639" s="2"/>
      <c r="M1639" s="2"/>
    </row>
    <row r="1640" spans="11:13" x14ac:dyDescent="0.3">
      <c r="K1640" s="3"/>
      <c r="L1640" s="2"/>
      <c r="M1640" s="2"/>
    </row>
    <row r="1641" spans="11:13" x14ac:dyDescent="0.3">
      <c r="K1641" s="3"/>
      <c r="L1641" s="2"/>
      <c r="M1641" s="2"/>
    </row>
    <row r="1642" spans="11:13" x14ac:dyDescent="0.3">
      <c r="K1642" s="3"/>
      <c r="L1642" s="2"/>
      <c r="M1642" s="2"/>
    </row>
    <row r="1643" spans="11:13" x14ac:dyDescent="0.3">
      <c r="K1643" s="3"/>
      <c r="L1643" s="2"/>
      <c r="M1643" s="2"/>
    </row>
    <row r="1644" spans="11:13" x14ac:dyDescent="0.3">
      <c r="K1644" s="3"/>
      <c r="L1644" s="2"/>
      <c r="M1644" s="2"/>
    </row>
    <row r="1645" spans="11:13" x14ac:dyDescent="0.3">
      <c r="K1645" s="3"/>
      <c r="L1645" s="2"/>
      <c r="M1645" s="2"/>
    </row>
    <row r="1646" spans="11:13" x14ac:dyDescent="0.3">
      <c r="K1646" s="3"/>
      <c r="L1646" s="2"/>
      <c r="M1646" s="2"/>
    </row>
    <row r="1647" spans="11:13" x14ac:dyDescent="0.3">
      <c r="K1647" s="3"/>
      <c r="L1647" s="2"/>
      <c r="M1647" s="2"/>
    </row>
    <row r="1648" spans="11:13" x14ac:dyDescent="0.3">
      <c r="K1648" s="3"/>
      <c r="L1648" s="2"/>
      <c r="M1648" s="2"/>
    </row>
    <row r="1649" spans="11:13" x14ac:dyDescent="0.3">
      <c r="K1649" s="3"/>
      <c r="L1649" s="2"/>
      <c r="M1649" s="2"/>
    </row>
    <row r="1650" spans="11:13" x14ac:dyDescent="0.3">
      <c r="K1650" s="3"/>
      <c r="L1650" s="2"/>
      <c r="M1650" s="2"/>
    </row>
    <row r="1651" spans="11:13" x14ac:dyDescent="0.3">
      <c r="K1651" s="3"/>
      <c r="L1651" s="2"/>
      <c r="M1651" s="2"/>
    </row>
    <row r="1652" spans="11:13" x14ac:dyDescent="0.3">
      <c r="K1652" s="3"/>
      <c r="L1652" s="2"/>
      <c r="M1652" s="2"/>
    </row>
    <row r="1653" spans="11:13" x14ac:dyDescent="0.3">
      <c r="K1653" s="3"/>
      <c r="L1653" s="2"/>
      <c r="M1653" s="2"/>
    </row>
    <row r="1654" spans="11:13" x14ac:dyDescent="0.3">
      <c r="K1654" s="3"/>
      <c r="L1654" s="2"/>
      <c r="M1654" s="2"/>
    </row>
    <row r="1655" spans="11:13" x14ac:dyDescent="0.3">
      <c r="K1655" s="3"/>
      <c r="L1655" s="2"/>
      <c r="M1655" s="2"/>
    </row>
    <row r="1656" spans="11:13" x14ac:dyDescent="0.3">
      <c r="K1656" s="3"/>
      <c r="L1656" s="2"/>
      <c r="M1656" s="2"/>
    </row>
    <row r="1657" spans="11:13" x14ac:dyDescent="0.3">
      <c r="K1657" s="3"/>
      <c r="L1657" s="2"/>
      <c r="M1657" s="2"/>
    </row>
    <row r="1658" spans="11:13" x14ac:dyDescent="0.3">
      <c r="K1658" s="3"/>
      <c r="L1658" s="2"/>
      <c r="M1658" s="2"/>
    </row>
    <row r="1659" spans="11:13" x14ac:dyDescent="0.3">
      <c r="K1659" s="3"/>
      <c r="L1659" s="2"/>
      <c r="M1659" s="2"/>
    </row>
    <row r="1660" spans="11:13" x14ac:dyDescent="0.3">
      <c r="K1660" s="3"/>
      <c r="L1660" s="2"/>
      <c r="M1660" s="2"/>
    </row>
    <row r="1661" spans="11:13" x14ac:dyDescent="0.3">
      <c r="K1661" s="3"/>
      <c r="L1661" s="2"/>
      <c r="M1661" s="2"/>
    </row>
    <row r="1662" spans="11:13" x14ac:dyDescent="0.3">
      <c r="K1662" s="3"/>
      <c r="L1662" s="2"/>
      <c r="M1662" s="2"/>
    </row>
    <row r="1663" spans="11:13" x14ac:dyDescent="0.3">
      <c r="K1663" s="3"/>
      <c r="L1663" s="2"/>
      <c r="M1663" s="2"/>
    </row>
    <row r="1664" spans="11:13" x14ac:dyDescent="0.3">
      <c r="K1664" s="3"/>
      <c r="L1664" s="2"/>
      <c r="M1664" s="2"/>
    </row>
    <row r="1665" spans="11:13" x14ac:dyDescent="0.3">
      <c r="K1665" s="3"/>
      <c r="L1665" s="2"/>
      <c r="M1665" s="2"/>
    </row>
    <row r="1666" spans="11:13" x14ac:dyDescent="0.3">
      <c r="K1666" s="3"/>
      <c r="L1666" s="2"/>
      <c r="M1666" s="2"/>
    </row>
    <row r="1667" spans="11:13" x14ac:dyDescent="0.3">
      <c r="K1667" s="3"/>
      <c r="L1667" s="2"/>
      <c r="M1667" s="2"/>
    </row>
    <row r="1668" spans="11:13" x14ac:dyDescent="0.3">
      <c r="K1668" s="3"/>
      <c r="L1668" s="2"/>
      <c r="M1668" s="2"/>
    </row>
    <row r="1669" spans="11:13" x14ac:dyDescent="0.3">
      <c r="K1669" s="3"/>
      <c r="L1669" s="2"/>
      <c r="M1669" s="2"/>
    </row>
    <row r="1670" spans="11:13" x14ac:dyDescent="0.3">
      <c r="K1670" s="3"/>
      <c r="L1670" s="2"/>
      <c r="M1670" s="2"/>
    </row>
    <row r="1671" spans="11:13" x14ac:dyDescent="0.3">
      <c r="K1671" s="3"/>
      <c r="L1671" s="2"/>
      <c r="M1671" s="2"/>
    </row>
    <row r="1672" spans="11:13" x14ac:dyDescent="0.3">
      <c r="K1672" s="3"/>
      <c r="L1672" s="2"/>
      <c r="M1672" s="2"/>
    </row>
    <row r="1673" spans="11:13" x14ac:dyDescent="0.3">
      <c r="K1673" s="3"/>
      <c r="L1673" s="2"/>
      <c r="M1673" s="2"/>
    </row>
    <row r="1674" spans="11:13" x14ac:dyDescent="0.3">
      <c r="K1674" s="3"/>
      <c r="L1674" s="2"/>
      <c r="M1674" s="2"/>
    </row>
    <row r="1675" spans="11:13" x14ac:dyDescent="0.3">
      <c r="K1675" s="3"/>
      <c r="L1675" s="2"/>
      <c r="M1675" s="2"/>
    </row>
    <row r="1676" spans="11:13" x14ac:dyDescent="0.3">
      <c r="K1676" s="3"/>
      <c r="L1676" s="2"/>
      <c r="M1676" s="2"/>
    </row>
    <row r="1677" spans="11:13" x14ac:dyDescent="0.3">
      <c r="K1677" s="3"/>
      <c r="L1677" s="2"/>
      <c r="M1677" s="2"/>
    </row>
    <row r="1678" spans="11:13" x14ac:dyDescent="0.3">
      <c r="K1678" s="3"/>
      <c r="L1678" s="2"/>
      <c r="M1678" s="2"/>
    </row>
    <row r="1679" spans="11:13" x14ac:dyDescent="0.3">
      <c r="K1679" s="3"/>
      <c r="L1679" s="2"/>
      <c r="M1679" s="2"/>
    </row>
    <row r="1680" spans="11:13" x14ac:dyDescent="0.3">
      <c r="K1680" s="3"/>
      <c r="L1680" s="2"/>
      <c r="M1680" s="2"/>
    </row>
    <row r="1681" spans="11:13" x14ac:dyDescent="0.3">
      <c r="K1681" s="3"/>
      <c r="L1681" s="2"/>
      <c r="M1681" s="2"/>
    </row>
    <row r="1682" spans="11:13" x14ac:dyDescent="0.3">
      <c r="K1682" s="3"/>
      <c r="L1682" s="2"/>
      <c r="M1682" s="2"/>
    </row>
    <row r="1683" spans="11:13" x14ac:dyDescent="0.3">
      <c r="K1683" s="3"/>
      <c r="L1683" s="2"/>
      <c r="M1683" s="2"/>
    </row>
    <row r="1684" spans="11:13" x14ac:dyDescent="0.3">
      <c r="K1684" s="3"/>
      <c r="L1684" s="2"/>
      <c r="M1684" s="2"/>
    </row>
    <row r="1685" spans="11:13" x14ac:dyDescent="0.3">
      <c r="K1685" s="3"/>
      <c r="L1685" s="2"/>
      <c r="M1685" s="2"/>
    </row>
    <row r="1686" spans="11:13" x14ac:dyDescent="0.3">
      <c r="K1686" s="3"/>
      <c r="L1686" s="2"/>
      <c r="M1686" s="2"/>
    </row>
    <row r="1687" spans="11:13" x14ac:dyDescent="0.3">
      <c r="K1687" s="3"/>
      <c r="L1687" s="2"/>
      <c r="M1687" s="2"/>
    </row>
    <row r="1688" spans="11:13" x14ac:dyDescent="0.3">
      <c r="K1688" s="3"/>
      <c r="L1688" s="2"/>
      <c r="M1688" s="2"/>
    </row>
    <row r="1689" spans="11:13" x14ac:dyDescent="0.3">
      <c r="K1689" s="3"/>
      <c r="L1689" s="2"/>
      <c r="M1689" s="2"/>
    </row>
    <row r="1690" spans="11:13" x14ac:dyDescent="0.3">
      <c r="K1690" s="3"/>
      <c r="L1690" s="2"/>
      <c r="M1690" s="2"/>
    </row>
    <row r="1691" spans="11:13" x14ac:dyDescent="0.3">
      <c r="K1691" s="3"/>
      <c r="L1691" s="2"/>
      <c r="M1691" s="2"/>
    </row>
    <row r="1692" spans="11:13" x14ac:dyDescent="0.3">
      <c r="K1692" s="3"/>
      <c r="L1692" s="2"/>
      <c r="M1692" s="2"/>
    </row>
    <row r="1693" spans="11:13" x14ac:dyDescent="0.3">
      <c r="K1693" s="3"/>
      <c r="L1693" s="2"/>
      <c r="M1693" s="2"/>
    </row>
    <row r="1694" spans="11:13" x14ac:dyDescent="0.3">
      <c r="K1694" s="3"/>
      <c r="L1694" s="2"/>
      <c r="M1694" s="2"/>
    </row>
    <row r="1695" spans="11:13" x14ac:dyDescent="0.3">
      <c r="K1695" s="3"/>
      <c r="L1695" s="2"/>
      <c r="M1695" s="2"/>
    </row>
    <row r="1696" spans="11:13" x14ac:dyDescent="0.3">
      <c r="K1696" s="3"/>
      <c r="L1696" s="2"/>
      <c r="M1696" s="2"/>
    </row>
    <row r="1697" spans="11:13" x14ac:dyDescent="0.3">
      <c r="K1697" s="3"/>
      <c r="L1697" s="2"/>
      <c r="M1697" s="2"/>
    </row>
    <row r="1698" spans="11:13" x14ac:dyDescent="0.3">
      <c r="K1698" s="3"/>
      <c r="L1698" s="2"/>
      <c r="M1698" s="2"/>
    </row>
    <row r="1699" spans="11:13" x14ac:dyDescent="0.3">
      <c r="K1699" s="3"/>
      <c r="L1699" s="2"/>
      <c r="M1699" s="2"/>
    </row>
    <row r="1700" spans="11:13" x14ac:dyDescent="0.3">
      <c r="K1700" s="3"/>
      <c r="L1700" s="2"/>
      <c r="M1700" s="2"/>
    </row>
    <row r="1701" spans="11:13" x14ac:dyDescent="0.3">
      <c r="K1701" s="3"/>
      <c r="L1701" s="2"/>
      <c r="M1701" s="2"/>
    </row>
    <row r="1702" spans="11:13" x14ac:dyDescent="0.3">
      <c r="K1702" s="3"/>
      <c r="L1702" s="2"/>
      <c r="M1702" s="2"/>
    </row>
    <row r="1703" spans="11:13" x14ac:dyDescent="0.3">
      <c r="K1703" s="3"/>
      <c r="L1703" s="2"/>
      <c r="M1703" s="2"/>
    </row>
    <row r="1704" spans="11:13" x14ac:dyDescent="0.3">
      <c r="K1704" s="3"/>
      <c r="L1704" s="2"/>
      <c r="M1704" s="2"/>
    </row>
    <row r="1705" spans="11:13" x14ac:dyDescent="0.3">
      <c r="K1705" s="3"/>
      <c r="L1705" s="2"/>
      <c r="M1705" s="2"/>
    </row>
    <row r="1706" spans="11:13" x14ac:dyDescent="0.3">
      <c r="K1706" s="3"/>
      <c r="L1706" s="2"/>
      <c r="M1706" s="2"/>
    </row>
    <row r="1707" spans="11:13" x14ac:dyDescent="0.3">
      <c r="K1707" s="3"/>
      <c r="L1707" s="2"/>
      <c r="M1707" s="2"/>
    </row>
    <row r="1708" spans="11:13" x14ac:dyDescent="0.3">
      <c r="K1708" s="3"/>
      <c r="L1708" s="2"/>
      <c r="M1708" s="2"/>
    </row>
    <row r="1709" spans="11:13" x14ac:dyDescent="0.3">
      <c r="K1709" s="3"/>
      <c r="L1709" s="2"/>
      <c r="M1709" s="2"/>
    </row>
    <row r="1710" spans="11:13" x14ac:dyDescent="0.3">
      <c r="K1710" s="3"/>
      <c r="L1710" s="2"/>
      <c r="M1710" s="2"/>
    </row>
    <row r="1711" spans="11:13" x14ac:dyDescent="0.3">
      <c r="K1711" s="3"/>
      <c r="L1711" s="2"/>
      <c r="M1711" s="2"/>
    </row>
    <row r="1712" spans="11:13" x14ac:dyDescent="0.3">
      <c r="K1712" s="3"/>
      <c r="L1712" s="2"/>
      <c r="M1712" s="2"/>
    </row>
    <row r="1713" spans="11:13" x14ac:dyDescent="0.3">
      <c r="K1713" s="3"/>
      <c r="L1713" s="2"/>
      <c r="M1713" s="2"/>
    </row>
    <row r="1714" spans="11:13" x14ac:dyDescent="0.3">
      <c r="K1714" s="3"/>
      <c r="L1714" s="2"/>
      <c r="M1714" s="2"/>
    </row>
    <row r="1715" spans="11:13" x14ac:dyDescent="0.3">
      <c r="K1715" s="3"/>
      <c r="L1715" s="2"/>
      <c r="M1715" s="2"/>
    </row>
    <row r="1716" spans="11:13" x14ac:dyDescent="0.3">
      <c r="K1716" s="3"/>
      <c r="L1716" s="2"/>
      <c r="M1716" s="2"/>
    </row>
    <row r="1717" spans="11:13" x14ac:dyDescent="0.3">
      <c r="K1717" s="3"/>
      <c r="L1717" s="2"/>
      <c r="M1717" s="2"/>
    </row>
    <row r="1718" spans="11:13" x14ac:dyDescent="0.3">
      <c r="K1718" s="3"/>
      <c r="L1718" s="2"/>
      <c r="M1718" s="2"/>
    </row>
    <row r="1719" spans="11:13" x14ac:dyDescent="0.3">
      <c r="K1719" s="3"/>
      <c r="L1719" s="2"/>
      <c r="M1719" s="2"/>
    </row>
    <row r="1720" spans="11:13" x14ac:dyDescent="0.3">
      <c r="K1720" s="3"/>
      <c r="L1720" s="2"/>
      <c r="M1720" s="2"/>
    </row>
    <row r="1721" spans="11:13" x14ac:dyDescent="0.3">
      <c r="K1721" s="3"/>
      <c r="L1721" s="2"/>
      <c r="M1721" s="2"/>
    </row>
    <row r="1722" spans="11:13" x14ac:dyDescent="0.3">
      <c r="K1722" s="3"/>
      <c r="L1722" s="2"/>
      <c r="M1722" s="2"/>
    </row>
    <row r="1723" spans="11:13" x14ac:dyDescent="0.3">
      <c r="K1723" s="3"/>
      <c r="L1723" s="2"/>
      <c r="M1723" s="2"/>
    </row>
    <row r="1724" spans="11:13" x14ac:dyDescent="0.3">
      <c r="K1724" s="3"/>
      <c r="L1724" s="2"/>
      <c r="M1724" s="2"/>
    </row>
    <row r="1725" spans="11:13" x14ac:dyDescent="0.3">
      <c r="K1725" s="3"/>
      <c r="L1725" s="2"/>
      <c r="M1725" s="2"/>
    </row>
    <row r="1726" spans="11:13" x14ac:dyDescent="0.3">
      <c r="K1726" s="3"/>
      <c r="L1726" s="2"/>
      <c r="M1726" s="2"/>
    </row>
    <row r="1727" spans="11:13" x14ac:dyDescent="0.3">
      <c r="K1727" s="3"/>
      <c r="L1727" s="2"/>
      <c r="M1727" s="2"/>
    </row>
    <row r="1728" spans="11:13" x14ac:dyDescent="0.3">
      <c r="K1728" s="3"/>
      <c r="L1728" s="2"/>
      <c r="M1728" s="2"/>
    </row>
    <row r="1729" spans="11:13" x14ac:dyDescent="0.3">
      <c r="K1729" s="3"/>
      <c r="L1729" s="2"/>
      <c r="M1729" s="2"/>
    </row>
    <row r="1730" spans="11:13" x14ac:dyDescent="0.3">
      <c r="K1730" s="3"/>
      <c r="L1730" s="2"/>
      <c r="M1730" s="2"/>
    </row>
    <row r="1731" spans="11:13" x14ac:dyDescent="0.3">
      <c r="K1731" s="3"/>
      <c r="L1731" s="2"/>
      <c r="M1731" s="2"/>
    </row>
    <row r="1732" spans="11:13" x14ac:dyDescent="0.3">
      <c r="K1732" s="3"/>
      <c r="L1732" s="2"/>
      <c r="M1732" s="2"/>
    </row>
    <row r="1733" spans="11:13" x14ac:dyDescent="0.3">
      <c r="K1733" s="3"/>
      <c r="L1733" s="2"/>
      <c r="M1733" s="2"/>
    </row>
    <row r="1734" spans="11:13" x14ac:dyDescent="0.3">
      <c r="K1734" s="3"/>
      <c r="L1734" s="2"/>
      <c r="M1734" s="2"/>
    </row>
    <row r="1735" spans="11:13" x14ac:dyDescent="0.3">
      <c r="K1735" s="3"/>
      <c r="L1735" s="2"/>
      <c r="M1735" s="2"/>
    </row>
    <row r="1736" spans="11:13" x14ac:dyDescent="0.3">
      <c r="K1736" s="3"/>
      <c r="L1736" s="2"/>
      <c r="M1736" s="2"/>
    </row>
    <row r="1737" spans="11:13" x14ac:dyDescent="0.3">
      <c r="K1737" s="3"/>
      <c r="L1737" s="2"/>
      <c r="M1737" s="2"/>
    </row>
    <row r="1738" spans="11:13" x14ac:dyDescent="0.3">
      <c r="K1738" s="3"/>
      <c r="L1738" s="2"/>
      <c r="M1738" s="2"/>
    </row>
    <row r="1739" spans="11:13" x14ac:dyDescent="0.3">
      <c r="K1739" s="3"/>
      <c r="L1739" s="2"/>
      <c r="M1739" s="2"/>
    </row>
    <row r="1740" spans="11:13" x14ac:dyDescent="0.3">
      <c r="K1740" s="3"/>
      <c r="L1740" s="2"/>
      <c r="M1740" s="2"/>
    </row>
    <row r="1741" spans="11:13" x14ac:dyDescent="0.3">
      <c r="K1741" s="3"/>
      <c r="L1741" s="2"/>
      <c r="M1741" s="2"/>
    </row>
    <row r="1742" spans="11:13" x14ac:dyDescent="0.3">
      <c r="K1742" s="3"/>
      <c r="L1742" s="2"/>
      <c r="M1742" s="2"/>
    </row>
    <row r="1743" spans="11:13" x14ac:dyDescent="0.3">
      <c r="K1743" s="3"/>
      <c r="L1743" s="2"/>
      <c r="M1743" s="2"/>
    </row>
    <row r="1744" spans="11:13" x14ac:dyDescent="0.3">
      <c r="K1744" s="3"/>
      <c r="L1744" s="2"/>
      <c r="M1744" s="2"/>
    </row>
    <row r="1745" spans="11:13" x14ac:dyDescent="0.3">
      <c r="K1745" s="3"/>
      <c r="L1745" s="2"/>
      <c r="M1745" s="2"/>
    </row>
    <row r="1746" spans="11:13" x14ac:dyDescent="0.3">
      <c r="K1746" s="3"/>
      <c r="L1746" s="2"/>
      <c r="M1746" s="2"/>
    </row>
    <row r="1747" spans="11:13" x14ac:dyDescent="0.3">
      <c r="K1747" s="3"/>
      <c r="L1747" s="2"/>
      <c r="M1747" s="2"/>
    </row>
    <row r="1748" spans="11:13" x14ac:dyDescent="0.3">
      <c r="K1748" s="3"/>
      <c r="L1748" s="2"/>
      <c r="M1748" s="2"/>
    </row>
    <row r="1749" spans="11:13" x14ac:dyDescent="0.3">
      <c r="K1749" s="3"/>
      <c r="L1749" s="2"/>
      <c r="M1749" s="2"/>
    </row>
    <row r="1750" spans="11:13" x14ac:dyDescent="0.3">
      <c r="K1750" s="3"/>
      <c r="L1750" s="2"/>
      <c r="M1750" s="2"/>
    </row>
    <row r="1751" spans="11:13" x14ac:dyDescent="0.3">
      <c r="K1751" s="3"/>
      <c r="L1751" s="2"/>
      <c r="M1751" s="2"/>
    </row>
    <row r="1752" spans="11:13" x14ac:dyDescent="0.3">
      <c r="K1752" s="3"/>
      <c r="L1752" s="2"/>
      <c r="M1752" s="2"/>
    </row>
    <row r="1753" spans="11:13" x14ac:dyDescent="0.3">
      <c r="K1753" s="3"/>
      <c r="L1753" s="2"/>
      <c r="M1753" s="2"/>
    </row>
    <row r="1754" spans="11:13" x14ac:dyDescent="0.3">
      <c r="K1754" s="3"/>
      <c r="L1754" s="2"/>
      <c r="M1754" s="2"/>
    </row>
    <row r="1755" spans="11:13" x14ac:dyDescent="0.3">
      <c r="K1755" s="3"/>
      <c r="L1755" s="2"/>
      <c r="M1755" s="2"/>
    </row>
    <row r="1756" spans="11:13" x14ac:dyDescent="0.3">
      <c r="K1756" s="3"/>
      <c r="L1756" s="2"/>
      <c r="M1756" s="2"/>
    </row>
    <row r="1757" spans="11:13" x14ac:dyDescent="0.3">
      <c r="K1757" s="3"/>
      <c r="L1757" s="2"/>
      <c r="M1757" s="2"/>
    </row>
    <row r="1758" spans="11:13" x14ac:dyDescent="0.3">
      <c r="K1758" s="3"/>
      <c r="L1758" s="2"/>
      <c r="M1758" s="2"/>
    </row>
    <row r="1759" spans="11:13" x14ac:dyDescent="0.3">
      <c r="K1759" s="3"/>
      <c r="L1759" s="2"/>
      <c r="M1759" s="2"/>
    </row>
    <row r="1760" spans="11:13" x14ac:dyDescent="0.3">
      <c r="K1760" s="3"/>
      <c r="L1760" s="2"/>
      <c r="M1760" s="2"/>
    </row>
    <row r="1761" spans="11:13" x14ac:dyDescent="0.3">
      <c r="K1761" s="3"/>
      <c r="L1761" s="2"/>
      <c r="M1761" s="2"/>
    </row>
    <row r="1762" spans="11:13" x14ac:dyDescent="0.3">
      <c r="K1762" s="3"/>
      <c r="L1762" s="2"/>
      <c r="M1762" s="2"/>
    </row>
    <row r="1763" spans="11:13" x14ac:dyDescent="0.3">
      <c r="K1763" s="3"/>
      <c r="L1763" s="2"/>
      <c r="M1763" s="2"/>
    </row>
    <row r="1764" spans="11:13" x14ac:dyDescent="0.3">
      <c r="K1764" s="3"/>
      <c r="L1764" s="2"/>
      <c r="M1764" s="2"/>
    </row>
    <row r="1765" spans="11:13" x14ac:dyDescent="0.3">
      <c r="K1765" s="3"/>
      <c r="L1765" s="2"/>
      <c r="M1765" s="2"/>
    </row>
    <row r="1766" spans="11:13" x14ac:dyDescent="0.3">
      <c r="K1766" s="3"/>
      <c r="L1766" s="2"/>
      <c r="M1766" s="2"/>
    </row>
    <row r="1767" spans="11:13" x14ac:dyDescent="0.3">
      <c r="K1767" s="3"/>
      <c r="L1767" s="2"/>
      <c r="M1767" s="2"/>
    </row>
    <row r="1768" spans="11:13" x14ac:dyDescent="0.3">
      <c r="K1768" s="3"/>
      <c r="L1768" s="2"/>
      <c r="M1768" s="2"/>
    </row>
    <row r="1769" spans="11:13" x14ac:dyDescent="0.3">
      <c r="K1769" s="3"/>
      <c r="L1769" s="2"/>
      <c r="M1769" s="2"/>
    </row>
    <row r="1770" spans="11:13" x14ac:dyDescent="0.3">
      <c r="K1770" s="3"/>
      <c r="L1770" s="2"/>
      <c r="M1770" s="2"/>
    </row>
    <row r="1771" spans="11:13" x14ac:dyDescent="0.3">
      <c r="K1771" s="3"/>
      <c r="L1771" s="2"/>
      <c r="M1771" s="2"/>
    </row>
    <row r="1772" spans="11:13" x14ac:dyDescent="0.3">
      <c r="K1772" s="3"/>
      <c r="L1772" s="2"/>
      <c r="M1772" s="2"/>
    </row>
    <row r="1773" spans="11:13" x14ac:dyDescent="0.3">
      <c r="K1773" s="3"/>
      <c r="L1773" s="2"/>
      <c r="M1773" s="2"/>
    </row>
    <row r="1774" spans="11:13" x14ac:dyDescent="0.3">
      <c r="K1774" s="3"/>
      <c r="L1774" s="2"/>
      <c r="M1774" s="2"/>
    </row>
    <row r="1775" spans="11:13" x14ac:dyDescent="0.3">
      <c r="K1775" s="3"/>
      <c r="L1775" s="2"/>
      <c r="M1775" s="2"/>
    </row>
    <row r="1776" spans="11:13" x14ac:dyDescent="0.3">
      <c r="K1776" s="3"/>
      <c r="L1776" s="2"/>
      <c r="M1776" s="2"/>
    </row>
    <row r="1777" spans="11:13" x14ac:dyDescent="0.3">
      <c r="K1777" s="3"/>
      <c r="L1777" s="2"/>
      <c r="M1777" s="2"/>
    </row>
    <row r="1778" spans="11:13" x14ac:dyDescent="0.3">
      <c r="K1778" s="3"/>
      <c r="L1778" s="2"/>
      <c r="M1778" s="2"/>
    </row>
    <row r="1779" spans="11:13" x14ac:dyDescent="0.3">
      <c r="K1779" s="3"/>
      <c r="L1779" s="2"/>
      <c r="M1779" s="2"/>
    </row>
    <row r="1780" spans="11:13" x14ac:dyDescent="0.3">
      <c r="K1780" s="3"/>
      <c r="L1780" s="2"/>
      <c r="M1780" s="2"/>
    </row>
    <row r="1781" spans="11:13" x14ac:dyDescent="0.3">
      <c r="K1781" s="3"/>
      <c r="L1781" s="2"/>
      <c r="M1781" s="2"/>
    </row>
    <row r="1782" spans="11:13" x14ac:dyDescent="0.3">
      <c r="K1782" s="3"/>
      <c r="L1782" s="2"/>
      <c r="M1782" s="2"/>
    </row>
    <row r="1783" spans="11:13" x14ac:dyDescent="0.3">
      <c r="K1783" s="3"/>
      <c r="L1783" s="2"/>
      <c r="M1783" s="2"/>
    </row>
    <row r="1784" spans="11:13" x14ac:dyDescent="0.3">
      <c r="K1784" s="3"/>
      <c r="L1784" s="2"/>
      <c r="M1784" s="2"/>
    </row>
    <row r="1785" spans="11:13" x14ac:dyDescent="0.3">
      <c r="K1785" s="3"/>
      <c r="L1785" s="2"/>
      <c r="M1785" s="2"/>
    </row>
    <row r="1786" spans="11:13" x14ac:dyDescent="0.3">
      <c r="K1786" s="3"/>
      <c r="L1786" s="2"/>
      <c r="M1786" s="2"/>
    </row>
    <row r="1787" spans="11:13" x14ac:dyDescent="0.3">
      <c r="K1787" s="3"/>
      <c r="L1787" s="2"/>
      <c r="M1787" s="2"/>
    </row>
    <row r="1788" spans="11:13" x14ac:dyDescent="0.3">
      <c r="K1788" s="3"/>
      <c r="L1788" s="2"/>
      <c r="M1788" s="2"/>
    </row>
    <row r="1789" spans="11:13" x14ac:dyDescent="0.3">
      <c r="K1789" s="3"/>
      <c r="L1789" s="2"/>
      <c r="M1789" s="2"/>
    </row>
    <row r="1790" spans="11:13" x14ac:dyDescent="0.3">
      <c r="K1790" s="3"/>
      <c r="L1790" s="2"/>
      <c r="M1790" s="2"/>
    </row>
    <row r="1791" spans="11:13" x14ac:dyDescent="0.3">
      <c r="K1791" s="3"/>
      <c r="L1791" s="2"/>
      <c r="M1791" s="2"/>
    </row>
    <row r="1792" spans="11:13" x14ac:dyDescent="0.3">
      <c r="K1792" s="3"/>
      <c r="L1792" s="2"/>
      <c r="M1792" s="2"/>
    </row>
    <row r="1793" spans="11:13" x14ac:dyDescent="0.3">
      <c r="K1793" s="3"/>
      <c r="L1793" s="2"/>
      <c r="M1793" s="2"/>
    </row>
    <row r="1794" spans="11:13" x14ac:dyDescent="0.3">
      <c r="K1794" s="3"/>
      <c r="L1794" s="2"/>
      <c r="M1794" s="2"/>
    </row>
    <row r="1795" spans="11:13" x14ac:dyDescent="0.3">
      <c r="K1795" s="3"/>
      <c r="L1795" s="2"/>
      <c r="M1795" s="2"/>
    </row>
    <row r="1796" spans="11:13" x14ac:dyDescent="0.3">
      <c r="K1796" s="3"/>
      <c r="L1796" s="2"/>
      <c r="M1796" s="2"/>
    </row>
    <row r="1797" spans="11:13" x14ac:dyDescent="0.3">
      <c r="K1797" s="3"/>
      <c r="L1797" s="2"/>
      <c r="M1797" s="2"/>
    </row>
    <row r="1798" spans="11:13" x14ac:dyDescent="0.3">
      <c r="K1798" s="3"/>
      <c r="L1798" s="2"/>
      <c r="M1798" s="2"/>
    </row>
    <row r="1799" spans="11:13" x14ac:dyDescent="0.3">
      <c r="K1799" s="3"/>
      <c r="L1799" s="2"/>
      <c r="M1799" s="2"/>
    </row>
    <row r="1800" spans="11:13" x14ac:dyDescent="0.3">
      <c r="K1800" s="3"/>
      <c r="L1800" s="2"/>
      <c r="M1800" s="2"/>
    </row>
    <row r="1801" spans="11:13" x14ac:dyDescent="0.3">
      <c r="K1801" s="3"/>
      <c r="L1801" s="2"/>
      <c r="M1801" s="2"/>
    </row>
    <row r="1802" spans="11:13" x14ac:dyDescent="0.3">
      <c r="K1802" s="3"/>
      <c r="L1802" s="2"/>
      <c r="M1802" s="2"/>
    </row>
    <row r="1803" spans="11:13" x14ac:dyDescent="0.3">
      <c r="K1803" s="3"/>
      <c r="L1803" s="2"/>
      <c r="M1803" s="2"/>
    </row>
    <row r="1804" spans="11:13" x14ac:dyDescent="0.3">
      <c r="K1804" s="3"/>
      <c r="L1804" s="2"/>
      <c r="M1804" s="2"/>
    </row>
    <row r="1805" spans="11:13" x14ac:dyDescent="0.3">
      <c r="K1805" s="3"/>
      <c r="L1805" s="2"/>
      <c r="M1805" s="2"/>
    </row>
    <row r="1806" spans="11:13" x14ac:dyDescent="0.3">
      <c r="K1806" s="3"/>
      <c r="L1806" s="2"/>
      <c r="M1806" s="2"/>
    </row>
    <row r="1807" spans="11:13" x14ac:dyDescent="0.3">
      <c r="K1807" s="3"/>
      <c r="L1807" s="2"/>
      <c r="M1807" s="2"/>
    </row>
    <row r="1808" spans="11:13" x14ac:dyDescent="0.3">
      <c r="K1808" s="3"/>
      <c r="L1808" s="2"/>
      <c r="M1808" s="2"/>
    </row>
    <row r="1809" spans="11:13" x14ac:dyDescent="0.3">
      <c r="K1809" s="3"/>
      <c r="L1809" s="2"/>
      <c r="M1809" s="2"/>
    </row>
    <row r="1810" spans="11:13" x14ac:dyDescent="0.3">
      <c r="K1810" s="3"/>
      <c r="L1810" s="2"/>
      <c r="M1810" s="2"/>
    </row>
    <row r="1811" spans="11:13" x14ac:dyDescent="0.3">
      <c r="K1811" s="3"/>
      <c r="L1811" s="2"/>
      <c r="M1811" s="2"/>
    </row>
    <row r="1812" spans="11:13" x14ac:dyDescent="0.3">
      <c r="K1812" s="3"/>
      <c r="L1812" s="2"/>
      <c r="M1812" s="2"/>
    </row>
    <row r="1813" spans="11:13" x14ac:dyDescent="0.3">
      <c r="K1813" s="3"/>
      <c r="L1813" s="2"/>
      <c r="M1813" s="2"/>
    </row>
    <row r="1814" spans="11:13" x14ac:dyDescent="0.3">
      <c r="K1814" s="3"/>
      <c r="L1814" s="2"/>
      <c r="M1814" s="2"/>
    </row>
    <row r="1815" spans="11:13" x14ac:dyDescent="0.3">
      <c r="K1815" s="3"/>
      <c r="L1815" s="2"/>
      <c r="M1815" s="2"/>
    </row>
    <row r="1816" spans="11:13" x14ac:dyDescent="0.3">
      <c r="K1816" s="3"/>
      <c r="L1816" s="2"/>
      <c r="M1816" s="2"/>
    </row>
    <row r="1817" spans="11:13" x14ac:dyDescent="0.3">
      <c r="K1817" s="3"/>
      <c r="L1817" s="2"/>
      <c r="M1817" s="2"/>
    </row>
    <row r="1818" spans="11:13" x14ac:dyDescent="0.3">
      <c r="K1818" s="3"/>
      <c r="L1818" s="2"/>
      <c r="M1818" s="2"/>
    </row>
    <row r="1819" spans="11:13" x14ac:dyDescent="0.3">
      <c r="K1819" s="3"/>
      <c r="L1819" s="2"/>
      <c r="M1819" s="2"/>
    </row>
    <row r="1820" spans="11:13" x14ac:dyDescent="0.3">
      <c r="K1820" s="3"/>
      <c r="L1820" s="2"/>
      <c r="M1820" s="2"/>
    </row>
    <row r="1821" spans="11:13" x14ac:dyDescent="0.3">
      <c r="K1821" s="3"/>
      <c r="L1821" s="2"/>
      <c r="M1821" s="2"/>
    </row>
    <row r="1822" spans="11:13" x14ac:dyDescent="0.3">
      <c r="K1822" s="3"/>
      <c r="L1822" s="2"/>
      <c r="M1822" s="2"/>
    </row>
    <row r="1823" spans="11:13" x14ac:dyDescent="0.3">
      <c r="K1823" s="3"/>
      <c r="L1823" s="2"/>
      <c r="M1823" s="2"/>
    </row>
    <row r="1824" spans="11:13" x14ac:dyDescent="0.3">
      <c r="K1824" s="3"/>
      <c r="L1824" s="2"/>
      <c r="M1824" s="2"/>
    </row>
    <row r="1825" spans="11:13" x14ac:dyDescent="0.3">
      <c r="K1825" s="3"/>
      <c r="L1825" s="2"/>
      <c r="M1825" s="2"/>
    </row>
    <row r="1826" spans="11:13" x14ac:dyDescent="0.3">
      <c r="K1826" s="3"/>
      <c r="L1826" s="2"/>
      <c r="M1826" s="2"/>
    </row>
    <row r="1827" spans="11:13" x14ac:dyDescent="0.3">
      <c r="K1827" s="3"/>
      <c r="L1827" s="2"/>
      <c r="M1827" s="2"/>
    </row>
    <row r="1828" spans="11:13" x14ac:dyDescent="0.3">
      <c r="K1828" s="3"/>
      <c r="L1828" s="2"/>
      <c r="M1828" s="2"/>
    </row>
    <row r="1829" spans="11:13" x14ac:dyDescent="0.3">
      <c r="K1829" s="3"/>
      <c r="L1829" s="2"/>
      <c r="M1829" s="2"/>
    </row>
    <row r="1830" spans="11:13" x14ac:dyDescent="0.3">
      <c r="K1830" s="3"/>
      <c r="L1830" s="2"/>
      <c r="M1830" s="2"/>
    </row>
    <row r="1831" spans="11:13" x14ac:dyDescent="0.3">
      <c r="K1831" s="3"/>
      <c r="L1831" s="2"/>
      <c r="M1831" s="2"/>
    </row>
    <row r="1832" spans="11:13" x14ac:dyDescent="0.3">
      <c r="K1832" s="3"/>
      <c r="L1832" s="2"/>
      <c r="M1832" s="2"/>
    </row>
    <row r="1833" spans="11:13" x14ac:dyDescent="0.3">
      <c r="K1833" s="3"/>
      <c r="L1833" s="2"/>
      <c r="M1833" s="2"/>
    </row>
    <row r="1834" spans="11:13" x14ac:dyDescent="0.3">
      <c r="K1834" s="3"/>
      <c r="L1834" s="2"/>
      <c r="M1834" s="2"/>
    </row>
    <row r="1835" spans="11:13" x14ac:dyDescent="0.3">
      <c r="K1835" s="3"/>
      <c r="L1835" s="2"/>
      <c r="M1835" s="2"/>
    </row>
    <row r="1836" spans="11:13" x14ac:dyDescent="0.3">
      <c r="K1836" s="3"/>
      <c r="L1836" s="2"/>
      <c r="M1836" s="2"/>
    </row>
    <row r="1837" spans="11:13" x14ac:dyDescent="0.3">
      <c r="K1837" s="3"/>
      <c r="L1837" s="2"/>
      <c r="M1837" s="2"/>
    </row>
    <row r="1838" spans="11:13" x14ac:dyDescent="0.3">
      <c r="K1838" s="3"/>
      <c r="L1838" s="2"/>
      <c r="M1838" s="2"/>
    </row>
    <row r="1839" spans="11:13" x14ac:dyDescent="0.3">
      <c r="K1839" s="3"/>
      <c r="L1839" s="2"/>
      <c r="M1839" s="2"/>
    </row>
    <row r="1840" spans="11:13" x14ac:dyDescent="0.3">
      <c r="K1840" s="3"/>
      <c r="L1840" s="2"/>
      <c r="M1840" s="2"/>
    </row>
    <row r="1841" spans="11:13" x14ac:dyDescent="0.3">
      <c r="K1841" s="3"/>
      <c r="L1841" s="2"/>
      <c r="M1841" s="2"/>
    </row>
    <row r="1842" spans="11:13" x14ac:dyDescent="0.3">
      <c r="K1842" s="3"/>
      <c r="L1842" s="2"/>
      <c r="M1842" s="2"/>
    </row>
    <row r="1843" spans="11:13" x14ac:dyDescent="0.3">
      <c r="K1843" s="3"/>
      <c r="L1843" s="2"/>
      <c r="M1843" s="2"/>
    </row>
    <row r="1844" spans="11:13" x14ac:dyDescent="0.3">
      <c r="K1844" s="3"/>
      <c r="L1844" s="2"/>
      <c r="M1844" s="2"/>
    </row>
    <row r="1845" spans="11:13" x14ac:dyDescent="0.3">
      <c r="K1845" s="3"/>
      <c r="L1845" s="2"/>
      <c r="M1845" s="2"/>
    </row>
    <row r="1846" spans="11:13" x14ac:dyDescent="0.3">
      <c r="K1846" s="3"/>
      <c r="L1846" s="2"/>
      <c r="M1846" s="2"/>
    </row>
    <row r="1847" spans="11:13" x14ac:dyDescent="0.3">
      <c r="K1847" s="3"/>
      <c r="L1847" s="2"/>
      <c r="M1847" s="2"/>
    </row>
    <row r="1848" spans="11:13" x14ac:dyDescent="0.3">
      <c r="K1848" s="3"/>
      <c r="L1848" s="2"/>
      <c r="M1848" s="2"/>
    </row>
    <row r="1849" spans="11:13" x14ac:dyDescent="0.3">
      <c r="K1849" s="3"/>
      <c r="L1849" s="2"/>
      <c r="M1849" s="2"/>
    </row>
    <row r="1850" spans="11:13" x14ac:dyDescent="0.3">
      <c r="K1850" s="3"/>
      <c r="L1850" s="2"/>
      <c r="M1850" s="2"/>
    </row>
    <row r="1851" spans="11:13" x14ac:dyDescent="0.3">
      <c r="K1851" s="3"/>
      <c r="L1851" s="2"/>
      <c r="M1851" s="2"/>
    </row>
    <row r="1852" spans="11:13" x14ac:dyDescent="0.3">
      <c r="K1852" s="3"/>
      <c r="L1852" s="2"/>
      <c r="M1852" s="2"/>
    </row>
    <row r="1853" spans="11:13" x14ac:dyDescent="0.3">
      <c r="K1853" s="3"/>
      <c r="L1853" s="2"/>
      <c r="M1853" s="2"/>
    </row>
    <row r="1854" spans="11:13" x14ac:dyDescent="0.3">
      <c r="K1854" s="3"/>
      <c r="L1854" s="2"/>
      <c r="M1854" s="2"/>
    </row>
    <row r="1855" spans="11:13" x14ac:dyDescent="0.3">
      <c r="K1855" s="3"/>
      <c r="L1855" s="2"/>
      <c r="M1855" s="2"/>
    </row>
    <row r="1856" spans="11:13" x14ac:dyDescent="0.3">
      <c r="K1856" s="3"/>
      <c r="L1856" s="2"/>
      <c r="M1856" s="2"/>
    </row>
    <row r="1857" spans="11:13" x14ac:dyDescent="0.3">
      <c r="K1857" s="3"/>
      <c r="L1857" s="2"/>
      <c r="M1857" s="2"/>
    </row>
    <row r="1858" spans="11:13" x14ac:dyDescent="0.3">
      <c r="K1858" s="3"/>
      <c r="L1858" s="2"/>
      <c r="M1858" s="2"/>
    </row>
    <row r="1859" spans="11:13" x14ac:dyDescent="0.3">
      <c r="K1859" s="3"/>
      <c r="L1859" s="2"/>
      <c r="M1859" s="2"/>
    </row>
    <row r="1860" spans="11:13" x14ac:dyDescent="0.3">
      <c r="K1860" s="3"/>
      <c r="L1860" s="2"/>
      <c r="M1860" s="2"/>
    </row>
    <row r="1861" spans="11:13" x14ac:dyDescent="0.3">
      <c r="K1861" s="3"/>
      <c r="L1861" s="2"/>
      <c r="M1861" s="2"/>
    </row>
    <row r="1862" spans="11:13" x14ac:dyDescent="0.3">
      <c r="K1862" s="3"/>
      <c r="L1862" s="2"/>
      <c r="M1862" s="2"/>
    </row>
    <row r="1863" spans="11:13" x14ac:dyDescent="0.3">
      <c r="K1863" s="3"/>
      <c r="L1863" s="2"/>
      <c r="M1863" s="2"/>
    </row>
    <row r="1864" spans="11:13" x14ac:dyDescent="0.3">
      <c r="K1864" s="3"/>
      <c r="L1864" s="2"/>
      <c r="M1864" s="2"/>
    </row>
    <row r="1865" spans="11:13" x14ac:dyDescent="0.3">
      <c r="K1865" s="3"/>
      <c r="L1865" s="2"/>
      <c r="M1865" s="2"/>
    </row>
    <row r="1866" spans="11:13" x14ac:dyDescent="0.3">
      <c r="K1866" s="3"/>
      <c r="L1866" s="2"/>
      <c r="M1866" s="2"/>
    </row>
    <row r="1867" spans="11:13" x14ac:dyDescent="0.3">
      <c r="K1867" s="3"/>
      <c r="L1867" s="2"/>
      <c r="M1867" s="2"/>
    </row>
    <row r="1868" spans="11:13" x14ac:dyDescent="0.3">
      <c r="K1868" s="3"/>
      <c r="L1868" s="2"/>
      <c r="M1868" s="2"/>
    </row>
    <row r="1869" spans="11:13" x14ac:dyDescent="0.3">
      <c r="K1869" s="3"/>
      <c r="L1869" s="2"/>
      <c r="M1869" s="2"/>
    </row>
    <row r="1870" spans="11:13" x14ac:dyDescent="0.3">
      <c r="K1870" s="3"/>
      <c r="L1870" s="2"/>
      <c r="M1870" s="2"/>
    </row>
    <row r="1871" spans="11:13" x14ac:dyDescent="0.3">
      <c r="K1871" s="3"/>
      <c r="L1871" s="2"/>
      <c r="M1871" s="2"/>
    </row>
    <row r="1872" spans="11:13" x14ac:dyDescent="0.3">
      <c r="K1872" s="3"/>
      <c r="L1872" s="2"/>
      <c r="M1872" s="2"/>
    </row>
    <row r="1873" spans="11:13" x14ac:dyDescent="0.3">
      <c r="K1873" s="3"/>
      <c r="L1873" s="2"/>
      <c r="M1873" s="2"/>
    </row>
    <row r="1874" spans="11:13" x14ac:dyDescent="0.3">
      <c r="K1874" s="3"/>
      <c r="L1874" s="2"/>
      <c r="M1874" s="2"/>
    </row>
    <row r="1875" spans="11:13" x14ac:dyDescent="0.3">
      <c r="K1875" s="3"/>
      <c r="L1875" s="2"/>
      <c r="M1875" s="2"/>
    </row>
    <row r="1876" spans="11:13" x14ac:dyDescent="0.3">
      <c r="K1876" s="3"/>
      <c r="L1876" s="2"/>
      <c r="M1876" s="2"/>
    </row>
    <row r="1877" spans="11:13" x14ac:dyDescent="0.3">
      <c r="K1877" s="3"/>
      <c r="L1877" s="2"/>
      <c r="M1877" s="2"/>
    </row>
    <row r="1878" spans="11:13" x14ac:dyDescent="0.3">
      <c r="K1878" s="3"/>
      <c r="L1878" s="2"/>
      <c r="M1878" s="2"/>
    </row>
    <row r="1879" spans="11:13" x14ac:dyDescent="0.3">
      <c r="K1879" s="3"/>
      <c r="L1879" s="2"/>
      <c r="M1879" s="2"/>
    </row>
    <row r="1880" spans="11:13" x14ac:dyDescent="0.3">
      <c r="K1880" s="3"/>
      <c r="L1880" s="2"/>
      <c r="M1880" s="2"/>
    </row>
    <row r="1881" spans="11:13" x14ac:dyDescent="0.3">
      <c r="K1881" s="3"/>
      <c r="L1881" s="2"/>
      <c r="M1881" s="2"/>
    </row>
    <row r="1882" spans="11:13" x14ac:dyDescent="0.3">
      <c r="K1882" s="3"/>
      <c r="L1882" s="2"/>
      <c r="M1882" s="2"/>
    </row>
    <row r="1883" spans="11:13" x14ac:dyDescent="0.3">
      <c r="K1883" s="3"/>
      <c r="L1883" s="2"/>
      <c r="M1883" s="2"/>
    </row>
    <row r="1884" spans="11:13" x14ac:dyDescent="0.3">
      <c r="K1884" s="3"/>
      <c r="L1884" s="2"/>
      <c r="M1884" s="2"/>
    </row>
    <row r="1885" spans="11:13" x14ac:dyDescent="0.3">
      <c r="K1885" s="3"/>
      <c r="L1885" s="2"/>
      <c r="M1885" s="2"/>
    </row>
    <row r="1886" spans="11:13" x14ac:dyDescent="0.3">
      <c r="K1886" s="3"/>
      <c r="L1886" s="2"/>
      <c r="M1886" s="2"/>
    </row>
    <row r="1887" spans="11:13" x14ac:dyDescent="0.3">
      <c r="K1887" s="3"/>
      <c r="L1887" s="2"/>
      <c r="M1887" s="2"/>
    </row>
    <row r="1888" spans="11:13" x14ac:dyDescent="0.3">
      <c r="K1888" s="3"/>
      <c r="L1888" s="2"/>
      <c r="M1888" s="2"/>
    </row>
    <row r="1889" spans="11:13" x14ac:dyDescent="0.3">
      <c r="K1889" s="3"/>
      <c r="L1889" s="2"/>
      <c r="M1889" s="2"/>
    </row>
    <row r="1890" spans="11:13" x14ac:dyDescent="0.3">
      <c r="K1890" s="3"/>
      <c r="L1890" s="2"/>
      <c r="M1890" s="2"/>
    </row>
    <row r="1891" spans="11:13" x14ac:dyDescent="0.3">
      <c r="K1891" s="3"/>
      <c r="L1891" s="2"/>
      <c r="M1891" s="2"/>
    </row>
    <row r="1892" spans="11:13" x14ac:dyDescent="0.3">
      <c r="K1892" s="3"/>
      <c r="L1892" s="2"/>
      <c r="M1892" s="2"/>
    </row>
    <row r="1893" spans="11:13" x14ac:dyDescent="0.3">
      <c r="K1893" s="3"/>
      <c r="L1893" s="2"/>
      <c r="M1893" s="2"/>
    </row>
    <row r="1894" spans="11:13" x14ac:dyDescent="0.3">
      <c r="K1894" s="3"/>
      <c r="L1894" s="2"/>
      <c r="M1894" s="2"/>
    </row>
    <row r="1895" spans="11:13" x14ac:dyDescent="0.3">
      <c r="K1895" s="3"/>
      <c r="L1895" s="2"/>
      <c r="M1895" s="2"/>
    </row>
    <row r="1896" spans="11:13" x14ac:dyDescent="0.3">
      <c r="K1896" s="3"/>
      <c r="L1896" s="2"/>
      <c r="M1896" s="2"/>
    </row>
    <row r="1897" spans="11:13" x14ac:dyDescent="0.3">
      <c r="K1897" s="3"/>
      <c r="L1897" s="2"/>
      <c r="M1897" s="2"/>
    </row>
    <row r="1898" spans="11:13" x14ac:dyDescent="0.3">
      <c r="K1898" s="3"/>
      <c r="L1898" s="2"/>
      <c r="M1898" s="2"/>
    </row>
    <row r="1899" spans="11:13" x14ac:dyDescent="0.3">
      <c r="K1899" s="3"/>
      <c r="L1899" s="2"/>
      <c r="M1899" s="2"/>
    </row>
    <row r="1900" spans="11:13" x14ac:dyDescent="0.3">
      <c r="K1900" s="3"/>
      <c r="L1900" s="2"/>
      <c r="M1900" s="2"/>
    </row>
    <row r="1901" spans="11:13" x14ac:dyDescent="0.3">
      <c r="K1901" s="3"/>
      <c r="L1901" s="2"/>
      <c r="M1901" s="2"/>
    </row>
    <row r="1902" spans="11:13" x14ac:dyDescent="0.3">
      <c r="K1902" s="3"/>
      <c r="L1902" s="2"/>
      <c r="M1902" s="2"/>
    </row>
    <row r="1903" spans="11:13" x14ac:dyDescent="0.3">
      <c r="K1903" s="3"/>
      <c r="L1903" s="2"/>
      <c r="M1903" s="2"/>
    </row>
    <row r="1904" spans="11:13" x14ac:dyDescent="0.3">
      <c r="K1904" s="3"/>
      <c r="L1904" s="2"/>
      <c r="M1904" s="2"/>
    </row>
    <row r="1905" spans="11:13" x14ac:dyDescent="0.3">
      <c r="K1905" s="3"/>
      <c r="L1905" s="2"/>
      <c r="M1905" s="2"/>
    </row>
    <row r="1906" spans="11:13" x14ac:dyDescent="0.3">
      <c r="K1906" s="3"/>
      <c r="L1906" s="2"/>
      <c r="M1906" s="2"/>
    </row>
    <row r="1907" spans="11:13" x14ac:dyDescent="0.3">
      <c r="K1907" s="3"/>
      <c r="L1907" s="2"/>
      <c r="M1907" s="2"/>
    </row>
    <row r="1908" spans="11:13" x14ac:dyDescent="0.3">
      <c r="K1908" s="3"/>
      <c r="L1908" s="2"/>
      <c r="M1908" s="2"/>
    </row>
    <row r="1909" spans="11:13" x14ac:dyDescent="0.3">
      <c r="K1909" s="3"/>
      <c r="L1909" s="2"/>
      <c r="M1909" s="2"/>
    </row>
    <row r="1910" spans="11:13" x14ac:dyDescent="0.3">
      <c r="K1910" s="3"/>
      <c r="L1910" s="2"/>
      <c r="M1910" s="2"/>
    </row>
    <row r="1911" spans="11:13" x14ac:dyDescent="0.3">
      <c r="K1911" s="3"/>
      <c r="L1911" s="2"/>
      <c r="M1911" s="2"/>
    </row>
    <row r="1912" spans="11:13" x14ac:dyDescent="0.3">
      <c r="K1912" s="3"/>
      <c r="L1912" s="2"/>
      <c r="M1912" s="2"/>
    </row>
    <row r="1913" spans="11:13" x14ac:dyDescent="0.3">
      <c r="K1913" s="3"/>
      <c r="L1913" s="2"/>
      <c r="M1913" s="2"/>
    </row>
    <row r="1914" spans="11:13" x14ac:dyDescent="0.3">
      <c r="K1914" s="3"/>
      <c r="L1914" s="2"/>
      <c r="M1914" s="2"/>
    </row>
    <row r="1915" spans="11:13" x14ac:dyDescent="0.3">
      <c r="K1915" s="3"/>
      <c r="L1915" s="2"/>
      <c r="M1915" s="2"/>
    </row>
    <row r="1916" spans="11:13" x14ac:dyDescent="0.3">
      <c r="K1916" s="3"/>
      <c r="L1916" s="2"/>
      <c r="M1916" s="2"/>
    </row>
    <row r="1917" spans="11:13" x14ac:dyDescent="0.3">
      <c r="K1917" s="3"/>
      <c r="L1917" s="2"/>
      <c r="M1917" s="2"/>
    </row>
    <row r="1918" spans="11:13" x14ac:dyDescent="0.3">
      <c r="K1918" s="3"/>
      <c r="L1918" s="2"/>
      <c r="M1918" s="2"/>
    </row>
    <row r="1919" spans="11:13" x14ac:dyDescent="0.3">
      <c r="K1919" s="3"/>
      <c r="L1919" s="2"/>
      <c r="M1919" s="2"/>
    </row>
    <row r="1920" spans="11:13" x14ac:dyDescent="0.3">
      <c r="K1920" s="3"/>
      <c r="L1920" s="2"/>
      <c r="M1920" s="2"/>
    </row>
    <row r="1921" spans="11:13" x14ac:dyDescent="0.3">
      <c r="K1921" s="3"/>
      <c r="L1921" s="2"/>
      <c r="M1921" s="2"/>
    </row>
    <row r="1922" spans="11:13" x14ac:dyDescent="0.3">
      <c r="K1922" s="3"/>
      <c r="L1922" s="2"/>
      <c r="M1922" s="2"/>
    </row>
    <row r="1923" spans="11:13" x14ac:dyDescent="0.3">
      <c r="K1923" s="3"/>
      <c r="L1923" s="2"/>
      <c r="M1923" s="2"/>
    </row>
    <row r="1924" spans="11:13" x14ac:dyDescent="0.3">
      <c r="K1924" s="3"/>
      <c r="L1924" s="2"/>
      <c r="M1924" s="2"/>
    </row>
    <row r="1925" spans="11:13" x14ac:dyDescent="0.3">
      <c r="K1925" s="3"/>
      <c r="L1925" s="2"/>
      <c r="M1925" s="2"/>
    </row>
    <row r="1926" spans="11:13" x14ac:dyDescent="0.3">
      <c r="K1926" s="3"/>
      <c r="L1926" s="2"/>
      <c r="M1926" s="2"/>
    </row>
    <row r="1927" spans="11:13" x14ac:dyDescent="0.3">
      <c r="K1927" s="3"/>
      <c r="L1927" s="2"/>
      <c r="M1927" s="2"/>
    </row>
    <row r="1928" spans="11:13" x14ac:dyDescent="0.3">
      <c r="K1928" s="3"/>
      <c r="L1928" s="2"/>
      <c r="M1928" s="2"/>
    </row>
    <row r="1929" spans="11:13" x14ac:dyDescent="0.3">
      <c r="K1929" s="3"/>
      <c r="L1929" s="2"/>
      <c r="M1929" s="2"/>
    </row>
    <row r="1930" spans="11:13" x14ac:dyDescent="0.3">
      <c r="K1930" s="3"/>
      <c r="L1930" s="2"/>
      <c r="M1930" s="2"/>
    </row>
    <row r="1931" spans="11:13" x14ac:dyDescent="0.3">
      <c r="K1931" s="3"/>
      <c r="L1931" s="2"/>
      <c r="M1931" s="2"/>
    </row>
    <row r="1932" spans="11:13" x14ac:dyDescent="0.3">
      <c r="K1932" s="3"/>
      <c r="L1932" s="2"/>
      <c r="M1932" s="2"/>
    </row>
    <row r="1933" spans="11:13" x14ac:dyDescent="0.3">
      <c r="K1933" s="3"/>
      <c r="L1933" s="2"/>
      <c r="M1933" s="2"/>
    </row>
    <row r="1934" spans="11:13" x14ac:dyDescent="0.3">
      <c r="K1934" s="3"/>
      <c r="L1934" s="2"/>
      <c r="M1934" s="2"/>
    </row>
    <row r="1935" spans="11:13" x14ac:dyDescent="0.3">
      <c r="K1935" s="3"/>
      <c r="L1935" s="2"/>
      <c r="M1935" s="2"/>
    </row>
    <row r="1936" spans="11:13" x14ac:dyDescent="0.3">
      <c r="K1936" s="3"/>
      <c r="L1936" s="2"/>
      <c r="M1936" s="2"/>
    </row>
    <row r="1937" spans="11:13" x14ac:dyDescent="0.3">
      <c r="K1937" s="3"/>
      <c r="L1937" s="2"/>
      <c r="M1937" s="2"/>
    </row>
    <row r="1938" spans="11:13" x14ac:dyDescent="0.3">
      <c r="K1938" s="3"/>
      <c r="L1938" s="2"/>
      <c r="M1938" s="2"/>
    </row>
    <row r="1939" spans="11:13" x14ac:dyDescent="0.3">
      <c r="K1939" s="3"/>
      <c r="L1939" s="2"/>
      <c r="M1939" s="2"/>
    </row>
    <row r="1940" spans="11:13" x14ac:dyDescent="0.3">
      <c r="K1940" s="3"/>
      <c r="L1940" s="2"/>
      <c r="M1940" s="2"/>
    </row>
    <row r="1941" spans="11:13" x14ac:dyDescent="0.3">
      <c r="K1941" s="3"/>
      <c r="L1941" s="2"/>
      <c r="M1941" s="2"/>
    </row>
    <row r="1942" spans="11:13" x14ac:dyDescent="0.3">
      <c r="K1942" s="3"/>
      <c r="L1942" s="2"/>
      <c r="M1942" s="2"/>
    </row>
    <row r="1943" spans="11:13" x14ac:dyDescent="0.3">
      <c r="K1943" s="3"/>
      <c r="L1943" s="2"/>
      <c r="M1943" s="2"/>
    </row>
    <row r="1944" spans="11:13" x14ac:dyDescent="0.3">
      <c r="K1944" s="3"/>
      <c r="L1944" s="2"/>
      <c r="M1944" s="2"/>
    </row>
    <row r="1945" spans="11:13" x14ac:dyDescent="0.3">
      <c r="K1945" s="3"/>
      <c r="L1945" s="2"/>
      <c r="M1945" s="2"/>
    </row>
    <row r="1946" spans="11:13" x14ac:dyDescent="0.3">
      <c r="K1946" s="3"/>
      <c r="L1946" s="2"/>
      <c r="M1946" s="2"/>
    </row>
    <row r="1947" spans="11:13" x14ac:dyDescent="0.3">
      <c r="K1947" s="3"/>
      <c r="L1947" s="2"/>
      <c r="M1947" s="2"/>
    </row>
    <row r="1948" spans="11:13" x14ac:dyDescent="0.3">
      <c r="K1948" s="3"/>
      <c r="L1948" s="2"/>
      <c r="M1948" s="2"/>
    </row>
    <row r="1949" spans="11:13" x14ac:dyDescent="0.3">
      <c r="K1949" s="3"/>
      <c r="L1949" s="2"/>
      <c r="M1949" s="2"/>
    </row>
    <row r="1950" spans="11:13" x14ac:dyDescent="0.3">
      <c r="K1950" s="3"/>
      <c r="L1950" s="2"/>
      <c r="M1950" s="2"/>
    </row>
    <row r="1951" spans="11:13" x14ac:dyDescent="0.3">
      <c r="K1951" s="3"/>
      <c r="L1951" s="2"/>
      <c r="M1951" s="2"/>
    </row>
    <row r="1952" spans="11:13" x14ac:dyDescent="0.3">
      <c r="K1952" s="3"/>
      <c r="L1952" s="2"/>
      <c r="M1952" s="2"/>
    </row>
    <row r="1953" spans="11:13" x14ac:dyDescent="0.3">
      <c r="K1953" s="3"/>
      <c r="L1953" s="2"/>
      <c r="M1953" s="2"/>
    </row>
    <row r="1954" spans="11:13" x14ac:dyDescent="0.3">
      <c r="K1954" s="3"/>
      <c r="L1954" s="2"/>
      <c r="M1954" s="2"/>
    </row>
    <row r="1955" spans="11:13" x14ac:dyDescent="0.3">
      <c r="K1955" s="3"/>
      <c r="L1955" s="2"/>
      <c r="M1955" s="2"/>
    </row>
    <row r="1956" spans="11:13" x14ac:dyDescent="0.3">
      <c r="K1956" s="3"/>
      <c r="L1956" s="2"/>
      <c r="M1956" s="2"/>
    </row>
    <row r="1957" spans="11:13" x14ac:dyDescent="0.3">
      <c r="K1957" s="3"/>
      <c r="L1957" s="2"/>
      <c r="M1957" s="2"/>
    </row>
    <row r="1958" spans="11:13" x14ac:dyDescent="0.3">
      <c r="K1958" s="3"/>
      <c r="L1958" s="2"/>
      <c r="M1958" s="2"/>
    </row>
    <row r="1959" spans="11:13" x14ac:dyDescent="0.3">
      <c r="K1959" s="3"/>
      <c r="L1959" s="2"/>
      <c r="M1959" s="2"/>
    </row>
    <row r="1960" spans="11:13" x14ac:dyDescent="0.3">
      <c r="K1960" s="3"/>
      <c r="L1960" s="2"/>
      <c r="M1960" s="2"/>
    </row>
    <row r="1961" spans="11:13" x14ac:dyDescent="0.3">
      <c r="K1961" s="3"/>
      <c r="L1961" s="2"/>
      <c r="M1961" s="2"/>
    </row>
    <row r="1962" spans="11:13" x14ac:dyDescent="0.3">
      <c r="K1962" s="3"/>
      <c r="L1962" s="2"/>
      <c r="M1962" s="2"/>
    </row>
    <row r="1963" spans="11:13" x14ac:dyDescent="0.3">
      <c r="K1963" s="3"/>
      <c r="L1963" s="2"/>
      <c r="M1963" s="2"/>
    </row>
    <row r="1964" spans="11:13" x14ac:dyDescent="0.3">
      <c r="K1964" s="3"/>
      <c r="L1964" s="2"/>
      <c r="M1964" s="2"/>
    </row>
    <row r="1965" spans="11:13" x14ac:dyDescent="0.3">
      <c r="K1965" s="3"/>
      <c r="L1965" s="2"/>
      <c r="M1965" s="2"/>
    </row>
    <row r="1966" spans="11:13" x14ac:dyDescent="0.3">
      <c r="K1966" s="3"/>
      <c r="L1966" s="2"/>
      <c r="M1966" s="2"/>
    </row>
    <row r="1967" spans="11:13" x14ac:dyDescent="0.3">
      <c r="K1967" s="3"/>
      <c r="L1967" s="2"/>
      <c r="M1967" s="2"/>
    </row>
    <row r="1968" spans="11:13" x14ac:dyDescent="0.3">
      <c r="K1968" s="3"/>
      <c r="L1968" s="2"/>
      <c r="M1968" s="2"/>
    </row>
    <row r="1969" spans="11:13" x14ac:dyDescent="0.3">
      <c r="K1969" s="3"/>
      <c r="L1969" s="2"/>
      <c r="M1969" s="2"/>
    </row>
    <row r="1970" spans="11:13" x14ac:dyDescent="0.3">
      <c r="K1970" s="3"/>
      <c r="L1970" s="2"/>
      <c r="M1970" s="2"/>
    </row>
    <row r="1971" spans="11:13" x14ac:dyDescent="0.3">
      <c r="K1971" s="3"/>
      <c r="L1971" s="2"/>
      <c r="M1971" s="2"/>
    </row>
    <row r="1972" spans="11:13" x14ac:dyDescent="0.3">
      <c r="K1972" s="3"/>
      <c r="L1972" s="2"/>
      <c r="M1972" s="2"/>
    </row>
    <row r="1973" spans="11:13" x14ac:dyDescent="0.3">
      <c r="K1973" s="3"/>
      <c r="L1973" s="2"/>
      <c r="M1973" s="2"/>
    </row>
    <row r="1974" spans="11:13" x14ac:dyDescent="0.3">
      <c r="K1974" s="3"/>
      <c r="L1974" s="2"/>
      <c r="M1974" s="2"/>
    </row>
    <row r="1975" spans="11:13" x14ac:dyDescent="0.3">
      <c r="K1975" s="3"/>
      <c r="L1975" s="2"/>
      <c r="M1975" s="2"/>
    </row>
    <row r="1976" spans="11:13" x14ac:dyDescent="0.3">
      <c r="K1976" s="3"/>
      <c r="L1976" s="2"/>
      <c r="M1976" s="2"/>
    </row>
    <row r="1977" spans="11:13" x14ac:dyDescent="0.3">
      <c r="K1977" s="3"/>
      <c r="L1977" s="2"/>
      <c r="M1977" s="2"/>
    </row>
    <row r="1978" spans="11:13" x14ac:dyDescent="0.3">
      <c r="K1978" s="3"/>
      <c r="L1978" s="2"/>
      <c r="M1978" s="2"/>
    </row>
    <row r="1979" spans="11:13" x14ac:dyDescent="0.3">
      <c r="K1979" s="3"/>
      <c r="L1979" s="2"/>
      <c r="M1979" s="2"/>
    </row>
    <row r="1980" spans="11:13" x14ac:dyDescent="0.3">
      <c r="K1980" s="3"/>
      <c r="L1980" s="2"/>
      <c r="M1980" s="2"/>
    </row>
    <row r="1981" spans="11:13" x14ac:dyDescent="0.3">
      <c r="K1981" s="3"/>
      <c r="L1981" s="2"/>
      <c r="M1981" s="2"/>
    </row>
    <row r="1982" spans="11:13" x14ac:dyDescent="0.3">
      <c r="K1982" s="3"/>
      <c r="L1982" s="2"/>
      <c r="M1982" s="2"/>
    </row>
    <row r="1983" spans="11:13" x14ac:dyDescent="0.3">
      <c r="K1983" s="3"/>
      <c r="L1983" s="2"/>
      <c r="M1983" s="2"/>
    </row>
    <row r="1984" spans="11:13" x14ac:dyDescent="0.3">
      <c r="K1984" s="3"/>
      <c r="L1984" s="2"/>
      <c r="M1984" s="2"/>
    </row>
    <row r="1985" spans="11:13" x14ac:dyDescent="0.3">
      <c r="K1985" s="3"/>
      <c r="L1985" s="2"/>
      <c r="M1985" s="2"/>
    </row>
    <row r="1986" spans="11:13" x14ac:dyDescent="0.3">
      <c r="K1986" s="3"/>
      <c r="L1986" s="2"/>
      <c r="M1986" s="2"/>
    </row>
    <row r="1987" spans="11:13" x14ac:dyDescent="0.3">
      <c r="K1987" s="3"/>
      <c r="L1987" s="2"/>
      <c r="M1987" s="2"/>
    </row>
    <row r="1988" spans="11:13" x14ac:dyDescent="0.3">
      <c r="K1988" s="3"/>
      <c r="L1988" s="2"/>
      <c r="M1988" s="2"/>
    </row>
    <row r="1989" spans="11:13" x14ac:dyDescent="0.3">
      <c r="K1989" s="3"/>
      <c r="L1989" s="2"/>
      <c r="M1989" s="2"/>
    </row>
    <row r="1990" spans="11:13" x14ac:dyDescent="0.3">
      <c r="K1990" s="3"/>
      <c r="L1990" s="2"/>
      <c r="M1990" s="2"/>
    </row>
    <row r="1991" spans="11:13" x14ac:dyDescent="0.3">
      <c r="K1991" s="3"/>
      <c r="L1991" s="2"/>
      <c r="M1991" s="2"/>
    </row>
    <row r="1992" spans="11:13" x14ac:dyDescent="0.3">
      <c r="K1992" s="3"/>
      <c r="L1992" s="2"/>
      <c r="M1992" s="2"/>
    </row>
    <row r="1993" spans="11:13" x14ac:dyDescent="0.3">
      <c r="K1993" s="3"/>
      <c r="L1993" s="2"/>
      <c r="M1993" s="2"/>
    </row>
    <row r="1994" spans="11:13" x14ac:dyDescent="0.3">
      <c r="K1994" s="3"/>
      <c r="L1994" s="2"/>
      <c r="M1994" s="2"/>
    </row>
    <row r="1995" spans="11:13" x14ac:dyDescent="0.3">
      <c r="K1995" s="3"/>
      <c r="L1995" s="2"/>
      <c r="M1995" s="2"/>
    </row>
    <row r="1996" spans="11:13" x14ac:dyDescent="0.3">
      <c r="K1996" s="3"/>
      <c r="L1996" s="2"/>
      <c r="M1996" s="2"/>
    </row>
    <row r="1997" spans="11:13" x14ac:dyDescent="0.3">
      <c r="K1997" s="3"/>
      <c r="L1997" s="2"/>
      <c r="M1997" s="2"/>
    </row>
    <row r="1998" spans="11:13" x14ac:dyDescent="0.3">
      <c r="K1998" s="3"/>
      <c r="L1998" s="2"/>
      <c r="M1998" s="2"/>
    </row>
    <row r="1999" spans="11:13" x14ac:dyDescent="0.3">
      <c r="K1999" s="3"/>
      <c r="L1999" s="2"/>
      <c r="M1999" s="2"/>
    </row>
    <row r="2000" spans="11:13" x14ac:dyDescent="0.3">
      <c r="K2000" s="3"/>
      <c r="L2000" s="2"/>
      <c r="M2000" s="2"/>
    </row>
    <row r="2001" spans="11:13" x14ac:dyDescent="0.3">
      <c r="K2001" s="3"/>
      <c r="L2001" s="2"/>
      <c r="M2001" s="2"/>
    </row>
    <row r="2002" spans="11:13" x14ac:dyDescent="0.3">
      <c r="K2002" s="3"/>
      <c r="L2002" s="2"/>
      <c r="M2002" s="2"/>
    </row>
    <row r="2003" spans="11:13" x14ac:dyDescent="0.3">
      <c r="K2003" s="3"/>
      <c r="L2003" s="2"/>
      <c r="M2003" s="2"/>
    </row>
    <row r="2004" spans="11:13" x14ac:dyDescent="0.3">
      <c r="K2004" s="3"/>
      <c r="L2004" s="2"/>
      <c r="M2004" s="2"/>
    </row>
    <row r="2005" spans="11:13" x14ac:dyDescent="0.3">
      <c r="K2005" s="3"/>
      <c r="L2005" s="2"/>
      <c r="M2005" s="2"/>
    </row>
    <row r="2006" spans="11:13" x14ac:dyDescent="0.3">
      <c r="K2006" s="3"/>
      <c r="L2006" s="2"/>
      <c r="M2006" s="2"/>
    </row>
    <row r="2007" spans="11:13" x14ac:dyDescent="0.3">
      <c r="K2007" s="3"/>
      <c r="L2007" s="2"/>
      <c r="M2007" s="2"/>
    </row>
    <row r="2008" spans="11:13" x14ac:dyDescent="0.3">
      <c r="K2008" s="3"/>
      <c r="L2008" s="2"/>
      <c r="M2008" s="2"/>
    </row>
    <row r="2009" spans="11:13" x14ac:dyDescent="0.3">
      <c r="K2009" s="3"/>
      <c r="L2009" s="2"/>
      <c r="M2009" s="2"/>
    </row>
    <row r="2010" spans="11:13" x14ac:dyDescent="0.3">
      <c r="K2010" s="3"/>
      <c r="L2010" s="2"/>
      <c r="M2010" s="2"/>
    </row>
    <row r="2011" spans="11:13" x14ac:dyDescent="0.3">
      <c r="K2011" s="3"/>
      <c r="L2011" s="2"/>
      <c r="M2011" s="2"/>
    </row>
    <row r="2012" spans="11:13" x14ac:dyDescent="0.3">
      <c r="K2012" s="3"/>
      <c r="L2012" s="2"/>
      <c r="M2012" s="2"/>
    </row>
    <row r="2013" spans="11:13" x14ac:dyDescent="0.3">
      <c r="K2013" s="3"/>
      <c r="L2013" s="2"/>
      <c r="M2013" s="2"/>
    </row>
    <row r="2014" spans="11:13" x14ac:dyDescent="0.3">
      <c r="K2014" s="3"/>
      <c r="L2014" s="2"/>
      <c r="M2014" s="2"/>
    </row>
    <row r="2015" spans="11:13" x14ac:dyDescent="0.3">
      <c r="K2015" s="3"/>
      <c r="L2015" s="2"/>
      <c r="M2015" s="2"/>
    </row>
    <row r="2016" spans="11:13" x14ac:dyDescent="0.3">
      <c r="K2016" s="3"/>
      <c r="L2016" s="2"/>
      <c r="M2016" s="2"/>
    </row>
    <row r="2017" spans="11:13" x14ac:dyDescent="0.3">
      <c r="K2017" s="3"/>
      <c r="L2017" s="2"/>
      <c r="M2017" s="2"/>
    </row>
    <row r="2018" spans="11:13" x14ac:dyDescent="0.3">
      <c r="K2018" s="3"/>
      <c r="L2018" s="2"/>
      <c r="M2018" s="2"/>
    </row>
    <row r="2019" spans="11:13" x14ac:dyDescent="0.3">
      <c r="K2019" s="3"/>
      <c r="L2019" s="2"/>
      <c r="M2019" s="2"/>
    </row>
    <row r="2020" spans="11:13" x14ac:dyDescent="0.3">
      <c r="K2020" s="3"/>
      <c r="L2020" s="2"/>
      <c r="M2020" s="2"/>
    </row>
    <row r="2021" spans="11:13" x14ac:dyDescent="0.3">
      <c r="K2021" s="3"/>
      <c r="L2021" s="2"/>
      <c r="M2021" s="2"/>
    </row>
    <row r="2022" spans="11:13" x14ac:dyDescent="0.3">
      <c r="K2022" s="3"/>
      <c r="L2022" s="2"/>
      <c r="M2022" s="2"/>
    </row>
    <row r="2023" spans="11:13" x14ac:dyDescent="0.3">
      <c r="K2023" s="3"/>
      <c r="L2023" s="2"/>
      <c r="M2023" s="2"/>
    </row>
    <row r="2024" spans="11:13" x14ac:dyDescent="0.3">
      <c r="K2024" s="3"/>
      <c r="L2024" s="2"/>
      <c r="M2024" s="2"/>
    </row>
    <row r="2025" spans="11:13" x14ac:dyDescent="0.3">
      <c r="K2025" s="3"/>
      <c r="L2025" s="2"/>
      <c r="M2025" s="2"/>
    </row>
    <row r="2026" spans="11:13" x14ac:dyDescent="0.3">
      <c r="K2026" s="3"/>
      <c r="L2026" s="2"/>
      <c r="M2026" s="2"/>
    </row>
    <row r="2027" spans="11:13" x14ac:dyDescent="0.3">
      <c r="K2027" s="3"/>
      <c r="L2027" s="2"/>
      <c r="M2027" s="2"/>
    </row>
    <row r="2028" spans="11:13" x14ac:dyDescent="0.3">
      <c r="K2028" s="3"/>
      <c r="L2028" s="2"/>
      <c r="M2028" s="2"/>
    </row>
    <row r="2029" spans="11:13" x14ac:dyDescent="0.3">
      <c r="K2029" s="3"/>
      <c r="L2029" s="2"/>
      <c r="M2029" s="2"/>
    </row>
    <row r="2030" spans="11:13" x14ac:dyDescent="0.3">
      <c r="K2030" s="3"/>
      <c r="L2030" s="2"/>
      <c r="M2030" s="2"/>
    </row>
    <row r="2031" spans="11:13" x14ac:dyDescent="0.3">
      <c r="K2031" s="3"/>
      <c r="L2031" s="2"/>
      <c r="M2031" s="2"/>
    </row>
    <row r="2032" spans="11:13" x14ac:dyDescent="0.3">
      <c r="K2032" s="3"/>
      <c r="L2032" s="2"/>
      <c r="M2032" s="2"/>
    </row>
    <row r="2033" spans="11:13" x14ac:dyDescent="0.3">
      <c r="K2033" s="3"/>
      <c r="L2033" s="2"/>
      <c r="M2033" s="2"/>
    </row>
    <row r="2034" spans="11:13" x14ac:dyDescent="0.3">
      <c r="K2034" s="3"/>
      <c r="L2034" s="2"/>
      <c r="M2034" s="2"/>
    </row>
    <row r="2035" spans="11:13" x14ac:dyDescent="0.3">
      <c r="K2035" s="3"/>
      <c r="L2035" s="2"/>
      <c r="M2035" s="2"/>
    </row>
    <row r="2036" spans="11:13" x14ac:dyDescent="0.3">
      <c r="K2036" s="3"/>
      <c r="L2036" s="2"/>
      <c r="M2036" s="2"/>
    </row>
    <row r="2037" spans="11:13" x14ac:dyDescent="0.3">
      <c r="K2037" s="3"/>
      <c r="L2037" s="2"/>
      <c r="M2037" s="2"/>
    </row>
    <row r="2038" spans="11:13" x14ac:dyDescent="0.3">
      <c r="K2038" s="3"/>
      <c r="L2038" s="2"/>
      <c r="M2038" s="2"/>
    </row>
    <row r="2039" spans="11:13" x14ac:dyDescent="0.3">
      <c r="K2039" s="3"/>
      <c r="L2039" s="2"/>
      <c r="M2039" s="2"/>
    </row>
    <row r="2040" spans="11:13" x14ac:dyDescent="0.3">
      <c r="K2040" s="3"/>
      <c r="L2040" s="2"/>
      <c r="M2040" s="2"/>
    </row>
    <row r="2041" spans="11:13" x14ac:dyDescent="0.3">
      <c r="K2041" s="3"/>
      <c r="L2041" s="2"/>
      <c r="M2041" s="2"/>
    </row>
    <row r="2042" spans="11:13" x14ac:dyDescent="0.3">
      <c r="K2042" s="3"/>
      <c r="L2042" s="2"/>
      <c r="M2042" s="2"/>
    </row>
    <row r="2043" spans="11:13" x14ac:dyDescent="0.3">
      <c r="K2043" s="3"/>
      <c r="L2043" s="2"/>
      <c r="M2043" s="2"/>
    </row>
    <row r="2044" spans="11:13" x14ac:dyDescent="0.3">
      <c r="K2044" s="3"/>
      <c r="L2044" s="2"/>
      <c r="M2044" s="2"/>
    </row>
    <row r="2045" spans="11:13" x14ac:dyDescent="0.3">
      <c r="K2045" s="3"/>
      <c r="L2045" s="2"/>
      <c r="M2045" s="2"/>
    </row>
    <row r="2046" spans="11:13" x14ac:dyDescent="0.3">
      <c r="K2046" s="3"/>
      <c r="L2046" s="2"/>
      <c r="M2046" s="2"/>
    </row>
    <row r="2047" spans="11:13" x14ac:dyDescent="0.3">
      <c r="K2047" s="3"/>
      <c r="L2047" s="2"/>
      <c r="M2047" s="2"/>
    </row>
    <row r="2048" spans="11:13" x14ac:dyDescent="0.3">
      <c r="K2048" s="3"/>
      <c r="L2048" s="2"/>
      <c r="M2048" s="2"/>
    </row>
    <row r="2049" spans="11:13" x14ac:dyDescent="0.3">
      <c r="K2049" s="3"/>
      <c r="L2049" s="2"/>
      <c r="M2049" s="2"/>
    </row>
    <row r="2050" spans="11:13" x14ac:dyDescent="0.3">
      <c r="K2050" s="3"/>
      <c r="L2050" s="2"/>
      <c r="M2050" s="2"/>
    </row>
    <row r="2051" spans="11:13" x14ac:dyDescent="0.3">
      <c r="K2051" s="3"/>
      <c r="L2051" s="2"/>
      <c r="M2051" s="2"/>
    </row>
    <row r="2052" spans="11:13" x14ac:dyDescent="0.3">
      <c r="K2052" s="3"/>
      <c r="L2052" s="2"/>
      <c r="M2052" s="2"/>
    </row>
    <row r="2053" spans="11:13" x14ac:dyDescent="0.3">
      <c r="K2053" s="3"/>
      <c r="L2053" s="2"/>
      <c r="M2053" s="2"/>
    </row>
    <row r="2054" spans="11:13" x14ac:dyDescent="0.3">
      <c r="K2054" s="3"/>
      <c r="L2054" s="2"/>
      <c r="M2054" s="2"/>
    </row>
    <row r="2055" spans="11:13" x14ac:dyDescent="0.3">
      <c r="K2055" s="3"/>
      <c r="L2055" s="2"/>
      <c r="M2055" s="2"/>
    </row>
    <row r="2056" spans="11:13" x14ac:dyDescent="0.3">
      <c r="K2056" s="3"/>
      <c r="L2056" s="2"/>
      <c r="M2056" s="2"/>
    </row>
    <row r="2057" spans="11:13" x14ac:dyDescent="0.3">
      <c r="K2057" s="3"/>
      <c r="L2057" s="2"/>
      <c r="M2057" s="2"/>
    </row>
    <row r="2058" spans="11:13" x14ac:dyDescent="0.3">
      <c r="K2058" s="3"/>
      <c r="L2058" s="2"/>
      <c r="M2058" s="2"/>
    </row>
    <row r="2059" spans="11:13" x14ac:dyDescent="0.3">
      <c r="K2059" s="3"/>
      <c r="L2059" s="2"/>
      <c r="M2059" s="2"/>
    </row>
    <row r="2060" spans="11:13" x14ac:dyDescent="0.3">
      <c r="K2060" s="3"/>
      <c r="L2060" s="2"/>
      <c r="M2060" s="2"/>
    </row>
    <row r="2061" spans="11:13" x14ac:dyDescent="0.3">
      <c r="K2061" s="3"/>
      <c r="L2061" s="2"/>
      <c r="M2061" s="2"/>
    </row>
    <row r="2062" spans="11:13" x14ac:dyDescent="0.3">
      <c r="K2062" s="3"/>
      <c r="L2062" s="2"/>
      <c r="M2062" s="2"/>
    </row>
    <row r="2063" spans="11:13" x14ac:dyDescent="0.3">
      <c r="K2063" s="3"/>
      <c r="L2063" s="2"/>
      <c r="M2063" s="2"/>
    </row>
    <row r="2064" spans="11:13" x14ac:dyDescent="0.3">
      <c r="K2064" s="3"/>
      <c r="L2064" s="2"/>
      <c r="M2064" s="2"/>
    </row>
    <row r="2065" spans="11:13" x14ac:dyDescent="0.3">
      <c r="K2065" s="3"/>
      <c r="L2065" s="2"/>
      <c r="M2065" s="2"/>
    </row>
    <row r="2066" spans="11:13" x14ac:dyDescent="0.3">
      <c r="K2066" s="3"/>
      <c r="L2066" s="2"/>
      <c r="M2066" s="2"/>
    </row>
    <row r="2067" spans="11:13" x14ac:dyDescent="0.3">
      <c r="K2067" s="3"/>
      <c r="L2067" s="2"/>
      <c r="M2067" s="2"/>
    </row>
    <row r="2068" spans="11:13" x14ac:dyDescent="0.3">
      <c r="K2068" s="3"/>
      <c r="L2068" s="2"/>
      <c r="M2068" s="2"/>
    </row>
    <row r="2069" spans="11:13" x14ac:dyDescent="0.3">
      <c r="K2069" s="3"/>
      <c r="L2069" s="2"/>
      <c r="M2069" s="2"/>
    </row>
    <row r="2070" spans="11:13" x14ac:dyDescent="0.3">
      <c r="K2070" s="3"/>
      <c r="L2070" s="2"/>
      <c r="M2070" s="2"/>
    </row>
    <row r="2071" spans="11:13" x14ac:dyDescent="0.3">
      <c r="K2071" s="3"/>
      <c r="L2071" s="2"/>
      <c r="M2071" s="2"/>
    </row>
    <row r="2072" spans="11:13" x14ac:dyDescent="0.3">
      <c r="K2072" s="3"/>
      <c r="L2072" s="2"/>
      <c r="M2072" s="2"/>
    </row>
    <row r="2073" spans="11:13" x14ac:dyDescent="0.3">
      <c r="K2073" s="3"/>
      <c r="L2073" s="2"/>
      <c r="M2073" s="2"/>
    </row>
    <row r="2074" spans="11:13" x14ac:dyDescent="0.3">
      <c r="K2074" s="3"/>
      <c r="L2074" s="2"/>
      <c r="M2074" s="2"/>
    </row>
    <row r="2075" spans="11:13" x14ac:dyDescent="0.3">
      <c r="K2075" s="3"/>
      <c r="L2075" s="2"/>
      <c r="M2075" s="2"/>
    </row>
    <row r="2076" spans="11:13" x14ac:dyDescent="0.3">
      <c r="K2076" s="3"/>
      <c r="L2076" s="2"/>
      <c r="M2076" s="2"/>
    </row>
    <row r="2077" spans="11:13" x14ac:dyDescent="0.3">
      <c r="K2077" s="3"/>
      <c r="L2077" s="2"/>
      <c r="M2077" s="2"/>
    </row>
    <row r="2078" spans="11:13" x14ac:dyDescent="0.3">
      <c r="K2078" s="3"/>
      <c r="L2078" s="2"/>
      <c r="M2078" s="2"/>
    </row>
    <row r="2079" spans="11:13" x14ac:dyDescent="0.3">
      <c r="K2079" s="3"/>
      <c r="L2079" s="2"/>
      <c r="M2079" s="2"/>
    </row>
    <row r="2080" spans="11:13" x14ac:dyDescent="0.3">
      <c r="K2080" s="3"/>
      <c r="L2080" s="2"/>
      <c r="M2080" s="2"/>
    </row>
    <row r="2081" spans="11:13" x14ac:dyDescent="0.3">
      <c r="K2081" s="3"/>
      <c r="L2081" s="2"/>
      <c r="M2081" s="2"/>
    </row>
    <row r="2082" spans="11:13" x14ac:dyDescent="0.3">
      <c r="K2082" s="3"/>
      <c r="L2082" s="2"/>
      <c r="M2082" s="2"/>
    </row>
    <row r="2083" spans="11:13" x14ac:dyDescent="0.3">
      <c r="K2083" s="3"/>
      <c r="L2083" s="2"/>
      <c r="M2083" s="2"/>
    </row>
    <row r="2084" spans="11:13" x14ac:dyDescent="0.3">
      <c r="K2084" s="3"/>
      <c r="L2084" s="2"/>
      <c r="M2084" s="2"/>
    </row>
    <row r="2085" spans="11:13" x14ac:dyDescent="0.3">
      <c r="K2085" s="3"/>
      <c r="L2085" s="2"/>
      <c r="M2085" s="2"/>
    </row>
    <row r="2086" spans="11:13" x14ac:dyDescent="0.3">
      <c r="K2086" s="3"/>
      <c r="L2086" s="2"/>
      <c r="M2086" s="2"/>
    </row>
    <row r="2087" spans="11:13" x14ac:dyDescent="0.3">
      <c r="K2087" s="3"/>
      <c r="L2087" s="2"/>
      <c r="M2087" s="2"/>
    </row>
    <row r="2088" spans="11:13" x14ac:dyDescent="0.3">
      <c r="K2088" s="3"/>
      <c r="L2088" s="2"/>
      <c r="M2088" s="2"/>
    </row>
    <row r="2089" spans="11:13" x14ac:dyDescent="0.3">
      <c r="K2089" s="3"/>
      <c r="L2089" s="2"/>
      <c r="M2089" s="2"/>
    </row>
    <row r="2090" spans="11:13" x14ac:dyDescent="0.3">
      <c r="K2090" s="3"/>
      <c r="L2090" s="2"/>
      <c r="M2090" s="2"/>
    </row>
    <row r="2091" spans="11:13" x14ac:dyDescent="0.3">
      <c r="K2091" s="3"/>
      <c r="L2091" s="2"/>
      <c r="M2091" s="2"/>
    </row>
    <row r="2092" spans="11:13" x14ac:dyDescent="0.3">
      <c r="K2092" s="3"/>
      <c r="L2092" s="2"/>
      <c r="M2092" s="2"/>
    </row>
    <row r="2093" spans="11:13" x14ac:dyDescent="0.3">
      <c r="K2093" s="3"/>
      <c r="L2093" s="2"/>
      <c r="M2093" s="2"/>
    </row>
    <row r="2094" spans="11:13" x14ac:dyDescent="0.3">
      <c r="K2094" s="3"/>
      <c r="L2094" s="2"/>
      <c r="M2094" s="2"/>
    </row>
    <row r="2095" spans="11:13" x14ac:dyDescent="0.3">
      <c r="K2095" s="3"/>
      <c r="L2095" s="2"/>
      <c r="M2095" s="2"/>
    </row>
    <row r="2096" spans="11:13" x14ac:dyDescent="0.3">
      <c r="K2096" s="3"/>
      <c r="L2096" s="2"/>
      <c r="M2096" s="2"/>
    </row>
    <row r="2097" spans="11:13" x14ac:dyDescent="0.3">
      <c r="K2097" s="3"/>
      <c r="L2097" s="2"/>
      <c r="M2097" s="2"/>
    </row>
    <row r="2098" spans="11:13" x14ac:dyDescent="0.3">
      <c r="K2098" s="3"/>
      <c r="L2098" s="2"/>
      <c r="M2098" s="2"/>
    </row>
    <row r="2099" spans="11:13" x14ac:dyDescent="0.3">
      <c r="K2099" s="3"/>
      <c r="L2099" s="2"/>
      <c r="M2099" s="2"/>
    </row>
    <row r="2100" spans="11:13" x14ac:dyDescent="0.3">
      <c r="K2100" s="3"/>
      <c r="L2100" s="2"/>
      <c r="M2100" s="2"/>
    </row>
    <row r="2101" spans="11:13" x14ac:dyDescent="0.3">
      <c r="K2101" s="3"/>
      <c r="L2101" s="2"/>
      <c r="M2101" s="2"/>
    </row>
    <row r="2102" spans="11:13" x14ac:dyDescent="0.3">
      <c r="K2102" s="3"/>
      <c r="L2102" s="2"/>
      <c r="M2102" s="2"/>
    </row>
    <row r="2103" spans="11:13" x14ac:dyDescent="0.3">
      <c r="K2103" s="3"/>
      <c r="L2103" s="2"/>
      <c r="M2103" s="2"/>
    </row>
    <row r="2104" spans="11:13" x14ac:dyDescent="0.3">
      <c r="K2104" s="3"/>
      <c r="L2104" s="2"/>
      <c r="M2104" s="2"/>
    </row>
    <row r="2105" spans="11:13" x14ac:dyDescent="0.3">
      <c r="K2105" s="3"/>
      <c r="L2105" s="2"/>
      <c r="M2105" s="2"/>
    </row>
    <row r="2106" spans="11:13" x14ac:dyDescent="0.3">
      <c r="K2106" s="3"/>
      <c r="L2106" s="2"/>
      <c r="M2106" s="2"/>
    </row>
    <row r="2107" spans="11:13" x14ac:dyDescent="0.3">
      <c r="K2107" s="3"/>
      <c r="L2107" s="2"/>
      <c r="M2107" s="2"/>
    </row>
    <row r="2108" spans="11:13" x14ac:dyDescent="0.3">
      <c r="K2108" s="3"/>
      <c r="L2108" s="2"/>
      <c r="M2108" s="2"/>
    </row>
    <row r="2109" spans="11:13" x14ac:dyDescent="0.3">
      <c r="K2109" s="3"/>
      <c r="L2109" s="2"/>
      <c r="M2109" s="2"/>
    </row>
    <row r="2110" spans="11:13" x14ac:dyDescent="0.3">
      <c r="K2110" s="3"/>
      <c r="L2110" s="2"/>
      <c r="M2110" s="2"/>
    </row>
    <row r="2111" spans="11:13" x14ac:dyDescent="0.3">
      <c r="K2111" s="3"/>
      <c r="L2111" s="2"/>
      <c r="M2111" s="2"/>
    </row>
    <row r="2112" spans="11:13" x14ac:dyDescent="0.3">
      <c r="K2112" s="3"/>
      <c r="L2112" s="2"/>
      <c r="M2112" s="2"/>
    </row>
    <row r="2113" spans="11:13" x14ac:dyDescent="0.3">
      <c r="K2113" s="3"/>
      <c r="L2113" s="2"/>
      <c r="M2113" s="2"/>
    </row>
    <row r="2114" spans="11:13" x14ac:dyDescent="0.3">
      <c r="K2114" s="3"/>
      <c r="L2114" s="2"/>
      <c r="M2114" s="2"/>
    </row>
    <row r="2115" spans="11:13" x14ac:dyDescent="0.3">
      <c r="K2115" s="3"/>
      <c r="L2115" s="2"/>
      <c r="M2115" s="2"/>
    </row>
    <row r="2116" spans="11:13" x14ac:dyDescent="0.3">
      <c r="K2116" s="3"/>
      <c r="L2116" s="2"/>
      <c r="M2116" s="2"/>
    </row>
    <row r="2117" spans="11:13" x14ac:dyDescent="0.3">
      <c r="K2117" s="3"/>
      <c r="L2117" s="2"/>
      <c r="M2117" s="2"/>
    </row>
    <row r="2118" spans="11:13" x14ac:dyDescent="0.3">
      <c r="K2118" s="3"/>
      <c r="L2118" s="2"/>
      <c r="M2118" s="2"/>
    </row>
    <row r="2119" spans="11:13" x14ac:dyDescent="0.3">
      <c r="K2119" s="3"/>
      <c r="L2119" s="2"/>
      <c r="M2119" s="2"/>
    </row>
    <row r="2120" spans="11:13" x14ac:dyDescent="0.3">
      <c r="K2120" s="3"/>
      <c r="L2120" s="2"/>
      <c r="M2120" s="2"/>
    </row>
    <row r="2121" spans="11:13" x14ac:dyDescent="0.3">
      <c r="K2121" s="3"/>
      <c r="L2121" s="2"/>
      <c r="M2121" s="2"/>
    </row>
    <row r="2122" spans="11:13" x14ac:dyDescent="0.3">
      <c r="K2122" s="3"/>
      <c r="L2122" s="2"/>
      <c r="M2122" s="2"/>
    </row>
    <row r="2123" spans="11:13" x14ac:dyDescent="0.3">
      <c r="K2123" s="3"/>
      <c r="L2123" s="2"/>
      <c r="M2123" s="2"/>
    </row>
    <row r="2124" spans="11:13" x14ac:dyDescent="0.3">
      <c r="K2124" s="3"/>
      <c r="L2124" s="2"/>
      <c r="M2124" s="2"/>
    </row>
    <row r="2125" spans="11:13" x14ac:dyDescent="0.3">
      <c r="K2125" s="3"/>
      <c r="L2125" s="2"/>
      <c r="M2125" s="2"/>
    </row>
    <row r="2126" spans="11:13" x14ac:dyDescent="0.3">
      <c r="K2126" s="3"/>
      <c r="L2126" s="2"/>
      <c r="M2126" s="2"/>
    </row>
    <row r="2127" spans="11:13" x14ac:dyDescent="0.3">
      <c r="K2127" s="3"/>
      <c r="L2127" s="2"/>
      <c r="M2127" s="2"/>
    </row>
    <row r="2128" spans="11:13" x14ac:dyDescent="0.3">
      <c r="K2128" s="3"/>
      <c r="L2128" s="2"/>
      <c r="M2128" s="2"/>
    </row>
    <row r="2129" spans="11:13" x14ac:dyDescent="0.3">
      <c r="K2129" s="3"/>
      <c r="L2129" s="2"/>
      <c r="M2129" s="2"/>
    </row>
    <row r="2130" spans="11:13" x14ac:dyDescent="0.3">
      <c r="K2130" s="3"/>
      <c r="L2130" s="2"/>
      <c r="M2130" s="2"/>
    </row>
    <row r="2131" spans="11:13" x14ac:dyDescent="0.3">
      <c r="K2131" s="3"/>
      <c r="L2131" s="2"/>
      <c r="M2131" s="2"/>
    </row>
    <row r="2132" spans="11:13" x14ac:dyDescent="0.3">
      <c r="K2132" s="3"/>
      <c r="L2132" s="2"/>
      <c r="M2132" s="2"/>
    </row>
    <row r="2133" spans="11:13" x14ac:dyDescent="0.3">
      <c r="K2133" s="3"/>
      <c r="L2133" s="2"/>
      <c r="M2133" s="2"/>
    </row>
    <row r="2134" spans="11:13" x14ac:dyDescent="0.3">
      <c r="K2134" s="3"/>
      <c r="L2134" s="2"/>
      <c r="M2134" s="2"/>
    </row>
    <row r="2135" spans="11:13" x14ac:dyDescent="0.3">
      <c r="K2135" s="3"/>
      <c r="L2135" s="2"/>
      <c r="M2135" s="2"/>
    </row>
    <row r="2136" spans="11:13" x14ac:dyDescent="0.3">
      <c r="K2136" s="3"/>
      <c r="L2136" s="2"/>
      <c r="M2136" s="2"/>
    </row>
    <row r="2137" spans="11:13" x14ac:dyDescent="0.3">
      <c r="K2137" s="3"/>
      <c r="L2137" s="2"/>
      <c r="M2137" s="2"/>
    </row>
    <row r="2138" spans="11:13" x14ac:dyDescent="0.3">
      <c r="K2138" s="3"/>
      <c r="L2138" s="2"/>
      <c r="M2138" s="2"/>
    </row>
    <row r="2139" spans="11:13" x14ac:dyDescent="0.3">
      <c r="K2139" s="3"/>
      <c r="L2139" s="2"/>
      <c r="M2139" s="2"/>
    </row>
    <row r="2140" spans="11:13" x14ac:dyDescent="0.3">
      <c r="K2140" s="3"/>
      <c r="L2140" s="2"/>
      <c r="M2140" s="2"/>
    </row>
    <row r="2141" spans="11:13" x14ac:dyDescent="0.3">
      <c r="K2141" s="3"/>
      <c r="L2141" s="2"/>
      <c r="M2141" s="2"/>
    </row>
    <row r="2142" spans="11:13" x14ac:dyDescent="0.3">
      <c r="K2142" s="3"/>
      <c r="L2142" s="2"/>
      <c r="M2142" s="2"/>
    </row>
    <row r="2143" spans="11:13" x14ac:dyDescent="0.3">
      <c r="K2143" s="3"/>
      <c r="L2143" s="2"/>
      <c r="M2143" s="2"/>
    </row>
    <row r="2144" spans="11:13" x14ac:dyDescent="0.3">
      <c r="K2144" s="3"/>
      <c r="L2144" s="2"/>
      <c r="M2144" s="2"/>
    </row>
    <row r="2145" spans="11:13" x14ac:dyDescent="0.3">
      <c r="K2145" s="3"/>
      <c r="L2145" s="2"/>
      <c r="M2145" s="2"/>
    </row>
    <row r="2146" spans="11:13" x14ac:dyDescent="0.3">
      <c r="K2146" s="3"/>
      <c r="L2146" s="2"/>
      <c r="M2146" s="2"/>
    </row>
    <row r="2147" spans="11:13" x14ac:dyDescent="0.3">
      <c r="K2147" s="3"/>
      <c r="L2147" s="2"/>
      <c r="M2147" s="2"/>
    </row>
    <row r="2148" spans="11:13" x14ac:dyDescent="0.3">
      <c r="K2148" s="3"/>
      <c r="L2148" s="2"/>
      <c r="M2148" s="2"/>
    </row>
    <row r="2149" spans="11:13" x14ac:dyDescent="0.3">
      <c r="K2149" s="3"/>
      <c r="L2149" s="2"/>
      <c r="M2149" s="2"/>
    </row>
    <row r="2150" spans="11:13" x14ac:dyDescent="0.3">
      <c r="K2150" s="3"/>
      <c r="L2150" s="2"/>
      <c r="M2150" s="2"/>
    </row>
    <row r="2151" spans="11:13" x14ac:dyDescent="0.3">
      <c r="K2151" s="3"/>
      <c r="L2151" s="2"/>
      <c r="M2151" s="2"/>
    </row>
    <row r="2152" spans="11:13" x14ac:dyDescent="0.3">
      <c r="K2152" s="3"/>
      <c r="L2152" s="2"/>
      <c r="M2152" s="2"/>
    </row>
    <row r="2153" spans="11:13" x14ac:dyDescent="0.3">
      <c r="K2153" s="3"/>
      <c r="L2153" s="2"/>
      <c r="M2153" s="2"/>
    </row>
    <row r="2154" spans="11:13" x14ac:dyDescent="0.3">
      <c r="K2154" s="3"/>
      <c r="L2154" s="2"/>
      <c r="M2154" s="2"/>
    </row>
    <row r="2155" spans="11:13" x14ac:dyDescent="0.3">
      <c r="K2155" s="3"/>
      <c r="L2155" s="2"/>
      <c r="M2155" s="2"/>
    </row>
    <row r="2156" spans="11:13" x14ac:dyDescent="0.3">
      <c r="K2156" s="3"/>
      <c r="L2156" s="2"/>
      <c r="M2156" s="2"/>
    </row>
    <row r="2157" spans="11:13" x14ac:dyDescent="0.3">
      <c r="K2157" s="3"/>
      <c r="L2157" s="2"/>
      <c r="M2157" s="2"/>
    </row>
    <row r="2158" spans="11:13" x14ac:dyDescent="0.3">
      <c r="K2158" s="3"/>
      <c r="L2158" s="2"/>
      <c r="M2158" s="2"/>
    </row>
    <row r="2159" spans="11:13" x14ac:dyDescent="0.3">
      <c r="K2159" s="3"/>
      <c r="L2159" s="2"/>
      <c r="M2159" s="2"/>
    </row>
    <row r="2160" spans="11:13" x14ac:dyDescent="0.3">
      <c r="K2160" s="3"/>
      <c r="L2160" s="2"/>
      <c r="M2160" s="2"/>
    </row>
    <row r="2161" spans="11:13" x14ac:dyDescent="0.3">
      <c r="K2161" s="3"/>
      <c r="L2161" s="2"/>
      <c r="M2161" s="2"/>
    </row>
    <row r="2162" spans="11:13" x14ac:dyDescent="0.3">
      <c r="K2162" s="3"/>
      <c r="L2162" s="2"/>
      <c r="M2162" s="2"/>
    </row>
    <row r="2163" spans="11:13" x14ac:dyDescent="0.3">
      <c r="K2163" s="3"/>
      <c r="L2163" s="2"/>
      <c r="M2163" s="2"/>
    </row>
    <row r="2164" spans="11:13" x14ac:dyDescent="0.3">
      <c r="K2164" s="3"/>
      <c r="L2164" s="2"/>
      <c r="M2164" s="2"/>
    </row>
    <row r="2165" spans="11:13" x14ac:dyDescent="0.3">
      <c r="K2165" s="3"/>
      <c r="L2165" s="2"/>
      <c r="M2165" s="2"/>
    </row>
    <row r="2166" spans="11:13" x14ac:dyDescent="0.3">
      <c r="K2166" s="3"/>
      <c r="L2166" s="2"/>
      <c r="M2166" s="2"/>
    </row>
    <row r="2167" spans="11:13" x14ac:dyDescent="0.3">
      <c r="K2167" s="3"/>
      <c r="L2167" s="2"/>
      <c r="M2167" s="2"/>
    </row>
    <row r="2168" spans="11:13" x14ac:dyDescent="0.3">
      <c r="K2168" s="3"/>
      <c r="L2168" s="2"/>
      <c r="M2168" s="2"/>
    </row>
    <row r="2169" spans="11:13" x14ac:dyDescent="0.3">
      <c r="K2169" s="3"/>
      <c r="L2169" s="2"/>
      <c r="M2169" s="2"/>
    </row>
    <row r="2170" spans="11:13" x14ac:dyDescent="0.3">
      <c r="K2170" s="3"/>
      <c r="L2170" s="2"/>
      <c r="M2170" s="2"/>
    </row>
    <row r="2171" spans="11:13" x14ac:dyDescent="0.3">
      <c r="K2171" s="3"/>
      <c r="L2171" s="2"/>
      <c r="M2171" s="2"/>
    </row>
    <row r="2172" spans="11:13" x14ac:dyDescent="0.3">
      <c r="K2172" s="3"/>
      <c r="L2172" s="2"/>
      <c r="M2172" s="2"/>
    </row>
    <row r="2173" spans="11:13" x14ac:dyDescent="0.3">
      <c r="K2173" s="3"/>
      <c r="L2173" s="2"/>
      <c r="M2173" s="2"/>
    </row>
    <row r="2174" spans="11:13" x14ac:dyDescent="0.3">
      <c r="K2174" s="3"/>
      <c r="L2174" s="2"/>
      <c r="M2174" s="2"/>
    </row>
    <row r="2175" spans="11:13" x14ac:dyDescent="0.3">
      <c r="K2175" s="3"/>
      <c r="L2175" s="2"/>
      <c r="M2175" s="2"/>
    </row>
    <row r="2176" spans="11:13" x14ac:dyDescent="0.3">
      <c r="K2176" s="3"/>
      <c r="L2176" s="2"/>
      <c r="M2176" s="2"/>
    </row>
    <row r="2177" spans="11:13" x14ac:dyDescent="0.3">
      <c r="K2177" s="3"/>
      <c r="L2177" s="2"/>
      <c r="M2177" s="2"/>
    </row>
    <row r="2178" spans="11:13" x14ac:dyDescent="0.3">
      <c r="K2178" s="3"/>
      <c r="L2178" s="2"/>
      <c r="M2178" s="2"/>
    </row>
    <row r="2179" spans="11:13" x14ac:dyDescent="0.3">
      <c r="K2179" s="3"/>
      <c r="L2179" s="2"/>
      <c r="M2179" s="2"/>
    </row>
    <row r="2180" spans="11:13" x14ac:dyDescent="0.3">
      <c r="K2180" s="3"/>
      <c r="L2180" s="2"/>
      <c r="M2180" s="2"/>
    </row>
    <row r="2181" spans="11:13" x14ac:dyDescent="0.3">
      <c r="K2181" s="3"/>
      <c r="L2181" s="2"/>
      <c r="M2181" s="2"/>
    </row>
    <row r="2182" spans="11:13" x14ac:dyDescent="0.3">
      <c r="K2182" s="3"/>
      <c r="L2182" s="2"/>
      <c r="M2182" s="2"/>
    </row>
    <row r="2183" spans="11:13" x14ac:dyDescent="0.3">
      <c r="K2183" s="3"/>
      <c r="L2183" s="2"/>
      <c r="M2183" s="2"/>
    </row>
    <row r="2184" spans="11:13" x14ac:dyDescent="0.3">
      <c r="K2184" s="3"/>
      <c r="L2184" s="2"/>
      <c r="M2184" s="2"/>
    </row>
    <row r="2185" spans="11:13" x14ac:dyDescent="0.3">
      <c r="K2185" s="3"/>
      <c r="L2185" s="2"/>
      <c r="M2185" s="2"/>
    </row>
    <row r="2186" spans="11:13" x14ac:dyDescent="0.3">
      <c r="K2186" s="3"/>
      <c r="L2186" s="2"/>
      <c r="M2186" s="2"/>
    </row>
    <row r="2187" spans="11:13" x14ac:dyDescent="0.3">
      <c r="K2187" s="3"/>
      <c r="L2187" s="2"/>
      <c r="M2187" s="2"/>
    </row>
    <row r="2188" spans="11:13" x14ac:dyDescent="0.3">
      <c r="K2188" s="3"/>
      <c r="L2188" s="2"/>
      <c r="M2188" s="2"/>
    </row>
    <row r="2189" spans="11:13" x14ac:dyDescent="0.3">
      <c r="K2189" s="3"/>
      <c r="L2189" s="2"/>
      <c r="M2189" s="2"/>
    </row>
    <row r="2190" spans="11:13" x14ac:dyDescent="0.3">
      <c r="K2190" s="3"/>
      <c r="L2190" s="2"/>
      <c r="M2190" s="2"/>
    </row>
    <row r="2191" spans="11:13" x14ac:dyDescent="0.3">
      <c r="K2191" s="3"/>
      <c r="L2191" s="2"/>
      <c r="M2191" s="2"/>
    </row>
    <row r="2192" spans="11:13" x14ac:dyDescent="0.3">
      <c r="K2192" s="3"/>
      <c r="L2192" s="2"/>
      <c r="M2192" s="2"/>
    </row>
    <row r="2193" spans="11:13" x14ac:dyDescent="0.3">
      <c r="K2193" s="3"/>
      <c r="L2193" s="2"/>
      <c r="M2193" s="2"/>
    </row>
    <row r="2194" spans="11:13" x14ac:dyDescent="0.3">
      <c r="K2194" s="3"/>
      <c r="L2194" s="2"/>
      <c r="M2194" s="2"/>
    </row>
    <row r="2195" spans="11:13" x14ac:dyDescent="0.3">
      <c r="K2195" s="3"/>
      <c r="L2195" s="2"/>
      <c r="M2195" s="2"/>
    </row>
    <row r="2196" spans="11:13" x14ac:dyDescent="0.3">
      <c r="K2196" s="3"/>
      <c r="L2196" s="2"/>
      <c r="M2196" s="2"/>
    </row>
    <row r="2197" spans="11:13" x14ac:dyDescent="0.3">
      <c r="K2197" s="3"/>
      <c r="L2197" s="2"/>
      <c r="M2197" s="2"/>
    </row>
    <row r="2198" spans="11:13" x14ac:dyDescent="0.3">
      <c r="K2198" s="3"/>
      <c r="L2198" s="2"/>
      <c r="M2198" s="2"/>
    </row>
    <row r="2199" spans="11:13" x14ac:dyDescent="0.3">
      <c r="K2199" s="3"/>
      <c r="L2199" s="2"/>
      <c r="M2199" s="2"/>
    </row>
    <row r="2200" spans="11:13" x14ac:dyDescent="0.3">
      <c r="K2200" s="3"/>
      <c r="L2200" s="2"/>
      <c r="M2200" s="2"/>
    </row>
    <row r="2201" spans="11:13" x14ac:dyDescent="0.3">
      <c r="K2201" s="3"/>
      <c r="L2201" s="2"/>
      <c r="M2201" s="2"/>
    </row>
    <row r="2202" spans="11:13" x14ac:dyDescent="0.3">
      <c r="K2202" s="3"/>
      <c r="L2202" s="2"/>
      <c r="M2202" s="2"/>
    </row>
    <row r="2203" spans="11:13" x14ac:dyDescent="0.3">
      <c r="K2203" s="3"/>
      <c r="L2203" s="2"/>
      <c r="M2203" s="2"/>
    </row>
    <row r="2204" spans="11:13" x14ac:dyDescent="0.3">
      <c r="K2204" s="3"/>
      <c r="L2204" s="2"/>
      <c r="M2204" s="2"/>
    </row>
    <row r="2205" spans="11:13" x14ac:dyDescent="0.3">
      <c r="K2205" s="3"/>
      <c r="L2205" s="2"/>
      <c r="M2205" s="2"/>
    </row>
    <row r="2206" spans="11:13" x14ac:dyDescent="0.3">
      <c r="K2206" s="3"/>
      <c r="L2206" s="2"/>
      <c r="M2206" s="2"/>
    </row>
    <row r="2207" spans="11:13" x14ac:dyDescent="0.3">
      <c r="K2207" s="3"/>
      <c r="L2207" s="2"/>
      <c r="M2207" s="2"/>
    </row>
    <row r="2208" spans="11:13" x14ac:dyDescent="0.3">
      <c r="K2208" s="3"/>
      <c r="L2208" s="2"/>
      <c r="M2208" s="2"/>
    </row>
    <row r="2209" spans="11:13" x14ac:dyDescent="0.3">
      <c r="K2209" s="3"/>
      <c r="L2209" s="2"/>
      <c r="M2209" s="2"/>
    </row>
    <row r="2210" spans="11:13" x14ac:dyDescent="0.3">
      <c r="K2210" s="3"/>
      <c r="L2210" s="2"/>
      <c r="M2210" s="2"/>
    </row>
    <row r="2211" spans="11:13" x14ac:dyDescent="0.3">
      <c r="K2211" s="3"/>
      <c r="L2211" s="2"/>
      <c r="M2211" s="2"/>
    </row>
    <row r="2212" spans="11:13" x14ac:dyDescent="0.3">
      <c r="K2212" s="3"/>
      <c r="L2212" s="2"/>
      <c r="M2212" s="2"/>
    </row>
    <row r="2213" spans="11:13" x14ac:dyDescent="0.3">
      <c r="K2213" s="3"/>
      <c r="L2213" s="2"/>
      <c r="M2213" s="2"/>
    </row>
    <row r="2214" spans="11:13" x14ac:dyDescent="0.3">
      <c r="K2214" s="3"/>
      <c r="L2214" s="2"/>
      <c r="M2214" s="2"/>
    </row>
    <row r="2215" spans="11:13" x14ac:dyDescent="0.3">
      <c r="K2215" s="3"/>
      <c r="L2215" s="2"/>
      <c r="M2215" s="2"/>
    </row>
    <row r="2216" spans="11:13" x14ac:dyDescent="0.3">
      <c r="K2216" s="3"/>
      <c r="L2216" s="2"/>
      <c r="M2216" s="2"/>
    </row>
    <row r="2217" spans="11:13" x14ac:dyDescent="0.3">
      <c r="K2217" s="3"/>
      <c r="L2217" s="2"/>
      <c r="M2217" s="2"/>
    </row>
    <row r="2218" spans="11:13" x14ac:dyDescent="0.3">
      <c r="K2218" s="3"/>
      <c r="L2218" s="2"/>
      <c r="M2218" s="2"/>
    </row>
    <row r="2219" spans="11:13" x14ac:dyDescent="0.3">
      <c r="K2219" s="3"/>
      <c r="L2219" s="2"/>
      <c r="M2219" s="2"/>
    </row>
    <row r="2220" spans="11:13" x14ac:dyDescent="0.3">
      <c r="K2220" s="3"/>
      <c r="L2220" s="2"/>
      <c r="M2220" s="2"/>
    </row>
    <row r="2221" spans="11:13" x14ac:dyDescent="0.3">
      <c r="K2221" s="3"/>
      <c r="L2221" s="2"/>
      <c r="M2221" s="2"/>
    </row>
    <row r="2222" spans="11:13" x14ac:dyDescent="0.3">
      <c r="K2222" s="3"/>
      <c r="L2222" s="2"/>
      <c r="M2222" s="2"/>
    </row>
    <row r="2223" spans="11:13" x14ac:dyDescent="0.3">
      <c r="K2223" s="3"/>
      <c r="L2223" s="2"/>
      <c r="M2223" s="2"/>
    </row>
    <row r="2224" spans="11:13" x14ac:dyDescent="0.3">
      <c r="K2224" s="3"/>
      <c r="L2224" s="2"/>
      <c r="M2224" s="2"/>
    </row>
    <row r="2225" spans="11:13" x14ac:dyDescent="0.3">
      <c r="K2225" s="3"/>
      <c r="L2225" s="2"/>
      <c r="M2225" s="2"/>
    </row>
    <row r="2226" spans="11:13" x14ac:dyDescent="0.3">
      <c r="K2226" s="3"/>
      <c r="L2226" s="2"/>
      <c r="M2226" s="2"/>
    </row>
    <row r="2227" spans="11:13" x14ac:dyDescent="0.3">
      <c r="K2227" s="3"/>
      <c r="L2227" s="2"/>
      <c r="M2227" s="2"/>
    </row>
    <row r="2228" spans="11:13" x14ac:dyDescent="0.3">
      <c r="K2228" s="3"/>
      <c r="L2228" s="2"/>
      <c r="M2228" s="2"/>
    </row>
    <row r="2229" spans="11:13" x14ac:dyDescent="0.3">
      <c r="K2229" s="3"/>
      <c r="L2229" s="2"/>
      <c r="M2229" s="2"/>
    </row>
    <row r="2230" spans="11:13" x14ac:dyDescent="0.3">
      <c r="K2230" s="3"/>
      <c r="L2230" s="2"/>
      <c r="M2230" s="2"/>
    </row>
    <row r="2231" spans="11:13" x14ac:dyDescent="0.3">
      <c r="K2231" s="3"/>
      <c r="L2231" s="2"/>
      <c r="M2231" s="2"/>
    </row>
    <row r="2232" spans="11:13" x14ac:dyDescent="0.3">
      <c r="K2232" s="3"/>
      <c r="L2232" s="2"/>
      <c r="M2232" s="2"/>
    </row>
    <row r="2233" spans="11:13" x14ac:dyDescent="0.3">
      <c r="K2233" s="3"/>
      <c r="L2233" s="2"/>
      <c r="M2233" s="2"/>
    </row>
    <row r="2234" spans="11:13" x14ac:dyDescent="0.3">
      <c r="K2234" s="3"/>
      <c r="L2234" s="2"/>
      <c r="M2234" s="2"/>
    </row>
    <row r="2235" spans="11:13" x14ac:dyDescent="0.3">
      <c r="K2235" s="3"/>
      <c r="L2235" s="2"/>
      <c r="M2235" s="2"/>
    </row>
    <row r="2236" spans="11:13" x14ac:dyDescent="0.3">
      <c r="K2236" s="3"/>
      <c r="L2236" s="2"/>
      <c r="M2236" s="2"/>
    </row>
    <row r="2237" spans="11:13" x14ac:dyDescent="0.3">
      <c r="K2237" s="3"/>
      <c r="L2237" s="2"/>
      <c r="M2237" s="2"/>
    </row>
    <row r="2238" spans="11:13" x14ac:dyDescent="0.3">
      <c r="K2238" s="3"/>
      <c r="L2238" s="2"/>
      <c r="M2238" s="2"/>
    </row>
    <row r="2239" spans="11:13" x14ac:dyDescent="0.3">
      <c r="K2239" s="3"/>
      <c r="L2239" s="2"/>
      <c r="M2239" s="2"/>
    </row>
    <row r="2240" spans="11:13" x14ac:dyDescent="0.3">
      <c r="K2240" s="3"/>
      <c r="L2240" s="2"/>
      <c r="M2240" s="2"/>
    </row>
    <row r="2241" spans="11:13" x14ac:dyDescent="0.3">
      <c r="K2241" s="3"/>
      <c r="L2241" s="2"/>
      <c r="M2241" s="2"/>
    </row>
    <row r="2242" spans="11:13" x14ac:dyDescent="0.3">
      <c r="K2242" s="3"/>
      <c r="L2242" s="2"/>
      <c r="M2242" s="2"/>
    </row>
    <row r="2243" spans="11:13" x14ac:dyDescent="0.3">
      <c r="K2243" s="3"/>
      <c r="L2243" s="2"/>
      <c r="M2243" s="2"/>
    </row>
    <row r="2244" spans="11:13" x14ac:dyDescent="0.3">
      <c r="K2244" s="3"/>
      <c r="L2244" s="2"/>
      <c r="M2244" s="2"/>
    </row>
    <row r="2245" spans="11:13" x14ac:dyDescent="0.3">
      <c r="K2245" s="3"/>
      <c r="L2245" s="2"/>
      <c r="M2245" s="2"/>
    </row>
    <row r="2246" spans="11:13" x14ac:dyDescent="0.3">
      <c r="K2246" s="3"/>
      <c r="L2246" s="2"/>
      <c r="M2246" s="2"/>
    </row>
    <row r="2247" spans="11:13" x14ac:dyDescent="0.3">
      <c r="K2247" s="3"/>
      <c r="L2247" s="2"/>
      <c r="M2247" s="2"/>
    </row>
    <row r="2248" spans="11:13" x14ac:dyDescent="0.3">
      <c r="K2248" s="3"/>
      <c r="L2248" s="2"/>
      <c r="M2248" s="2"/>
    </row>
    <row r="2249" spans="11:13" x14ac:dyDescent="0.3">
      <c r="K2249" s="3"/>
      <c r="L2249" s="2"/>
      <c r="M2249" s="2"/>
    </row>
    <row r="2250" spans="11:13" x14ac:dyDescent="0.3">
      <c r="K2250" s="3"/>
      <c r="L2250" s="2"/>
      <c r="M2250" s="2"/>
    </row>
    <row r="2251" spans="11:13" x14ac:dyDescent="0.3">
      <c r="K2251" s="3"/>
      <c r="L2251" s="2"/>
      <c r="M2251" s="2"/>
    </row>
    <row r="2252" spans="11:13" x14ac:dyDescent="0.3">
      <c r="K2252" s="3"/>
      <c r="L2252" s="2"/>
      <c r="M2252" s="2"/>
    </row>
    <row r="2253" spans="11:13" x14ac:dyDescent="0.3">
      <c r="K2253" s="3"/>
      <c r="L2253" s="2"/>
      <c r="M2253" s="2"/>
    </row>
    <row r="2254" spans="11:13" x14ac:dyDescent="0.3">
      <c r="K2254" s="3"/>
      <c r="L2254" s="2"/>
      <c r="M2254" s="2"/>
    </row>
    <row r="2255" spans="11:13" x14ac:dyDescent="0.3">
      <c r="K2255" s="3"/>
      <c r="L2255" s="2"/>
      <c r="M2255" s="2"/>
    </row>
    <row r="2256" spans="11:13" x14ac:dyDescent="0.3">
      <c r="K2256" s="3"/>
      <c r="L2256" s="2"/>
      <c r="M2256" s="2"/>
    </row>
    <row r="2257" spans="11:13" x14ac:dyDescent="0.3">
      <c r="K2257" s="3"/>
      <c r="L2257" s="2"/>
      <c r="M2257" s="2"/>
    </row>
    <row r="2258" spans="11:13" x14ac:dyDescent="0.3">
      <c r="K2258" s="3"/>
      <c r="L2258" s="2"/>
      <c r="M2258" s="2"/>
    </row>
    <row r="2259" spans="11:13" x14ac:dyDescent="0.3">
      <c r="K2259" s="3"/>
      <c r="L2259" s="2"/>
      <c r="M2259" s="2"/>
    </row>
    <row r="2260" spans="11:13" x14ac:dyDescent="0.3">
      <c r="K2260" s="3"/>
      <c r="L2260" s="2"/>
      <c r="M2260" s="2"/>
    </row>
    <row r="2261" spans="11:13" x14ac:dyDescent="0.3">
      <c r="K2261" s="3"/>
      <c r="L2261" s="2"/>
      <c r="M2261" s="2"/>
    </row>
    <row r="2262" spans="11:13" x14ac:dyDescent="0.3">
      <c r="K2262" s="3"/>
      <c r="L2262" s="2"/>
      <c r="M2262" s="2"/>
    </row>
    <row r="2263" spans="11:13" x14ac:dyDescent="0.3">
      <c r="K2263" s="3"/>
      <c r="L2263" s="2"/>
      <c r="M2263" s="2"/>
    </row>
    <row r="2264" spans="11:13" x14ac:dyDescent="0.3">
      <c r="K2264" s="3"/>
      <c r="L2264" s="2"/>
      <c r="M2264" s="2"/>
    </row>
    <row r="2265" spans="11:13" x14ac:dyDescent="0.3">
      <c r="K2265" s="3"/>
      <c r="L2265" s="2"/>
      <c r="M2265" s="2"/>
    </row>
    <row r="2266" spans="11:13" x14ac:dyDescent="0.3">
      <c r="K2266" s="3"/>
      <c r="L2266" s="2"/>
      <c r="M2266" s="2"/>
    </row>
    <row r="2267" spans="11:13" x14ac:dyDescent="0.3">
      <c r="K2267" s="3"/>
      <c r="L2267" s="2"/>
      <c r="M2267" s="2"/>
    </row>
    <row r="2268" spans="11:13" x14ac:dyDescent="0.3">
      <c r="K2268" s="3"/>
      <c r="L2268" s="2"/>
      <c r="M2268" s="2"/>
    </row>
    <row r="2269" spans="11:13" x14ac:dyDescent="0.3">
      <c r="K2269" s="3"/>
      <c r="L2269" s="2"/>
      <c r="M2269" s="2"/>
    </row>
    <row r="2270" spans="11:13" x14ac:dyDescent="0.3">
      <c r="K2270" s="3"/>
      <c r="L2270" s="2"/>
      <c r="M2270" s="2"/>
    </row>
    <row r="2271" spans="11:13" x14ac:dyDescent="0.3">
      <c r="K2271" s="3"/>
      <c r="L2271" s="2"/>
      <c r="M2271" s="2"/>
    </row>
    <row r="2272" spans="11:13" x14ac:dyDescent="0.3">
      <c r="K2272" s="3"/>
      <c r="L2272" s="2"/>
      <c r="M2272" s="2"/>
    </row>
    <row r="2273" spans="11:13" x14ac:dyDescent="0.3">
      <c r="K2273" s="3"/>
      <c r="L2273" s="2"/>
      <c r="M2273" s="2"/>
    </row>
    <row r="2274" spans="11:13" x14ac:dyDescent="0.3">
      <c r="K2274" s="3"/>
      <c r="L2274" s="2"/>
      <c r="M2274" s="2"/>
    </row>
    <row r="2275" spans="11:13" x14ac:dyDescent="0.3">
      <c r="K2275" s="3"/>
      <c r="L2275" s="2"/>
      <c r="M2275" s="2"/>
    </row>
    <row r="2276" spans="11:13" x14ac:dyDescent="0.3">
      <c r="K2276" s="3"/>
      <c r="L2276" s="2"/>
      <c r="M2276" s="2"/>
    </row>
    <row r="2277" spans="11:13" x14ac:dyDescent="0.3">
      <c r="K2277" s="3"/>
      <c r="L2277" s="2"/>
      <c r="M2277" s="2"/>
    </row>
    <row r="2278" spans="11:13" x14ac:dyDescent="0.3">
      <c r="K2278" s="3"/>
      <c r="L2278" s="2"/>
      <c r="M2278" s="2"/>
    </row>
    <row r="2279" spans="11:13" x14ac:dyDescent="0.3">
      <c r="K2279" s="3"/>
      <c r="L2279" s="2"/>
      <c r="M2279" s="2"/>
    </row>
    <row r="2280" spans="11:13" x14ac:dyDescent="0.3">
      <c r="K2280" s="3"/>
      <c r="L2280" s="2"/>
      <c r="M2280" s="2"/>
    </row>
    <row r="2281" spans="11:13" x14ac:dyDescent="0.3">
      <c r="K2281" s="3"/>
      <c r="L2281" s="2"/>
      <c r="M2281" s="2"/>
    </row>
    <row r="2282" spans="11:13" x14ac:dyDescent="0.3">
      <c r="K2282" s="3"/>
      <c r="L2282" s="2"/>
      <c r="M2282" s="2"/>
    </row>
    <row r="2283" spans="11:13" x14ac:dyDescent="0.3">
      <c r="K2283" s="3"/>
      <c r="L2283" s="2"/>
      <c r="M2283" s="2"/>
    </row>
    <row r="2284" spans="11:13" x14ac:dyDescent="0.3">
      <c r="K2284" s="3"/>
      <c r="L2284" s="2"/>
      <c r="M2284" s="2"/>
    </row>
    <row r="2285" spans="11:13" x14ac:dyDescent="0.3">
      <c r="K2285" s="3"/>
      <c r="L2285" s="2"/>
      <c r="M2285" s="2"/>
    </row>
    <row r="2286" spans="11:13" x14ac:dyDescent="0.3">
      <c r="K2286" s="3"/>
      <c r="L2286" s="2"/>
      <c r="M2286" s="2"/>
    </row>
    <row r="2287" spans="11:13" x14ac:dyDescent="0.3">
      <c r="K2287" s="3"/>
      <c r="L2287" s="2"/>
      <c r="M2287" s="2"/>
    </row>
    <row r="2288" spans="11:13" x14ac:dyDescent="0.3">
      <c r="K2288" s="3"/>
      <c r="L2288" s="2"/>
      <c r="M2288" s="2"/>
    </row>
    <row r="2289" spans="11:13" x14ac:dyDescent="0.3">
      <c r="K2289" s="3"/>
      <c r="L2289" s="2"/>
      <c r="M2289" s="2"/>
    </row>
    <row r="2290" spans="11:13" x14ac:dyDescent="0.3">
      <c r="K2290" s="3"/>
      <c r="L2290" s="2"/>
      <c r="M2290" s="2"/>
    </row>
    <row r="2291" spans="11:13" x14ac:dyDescent="0.3">
      <c r="K2291" s="3"/>
      <c r="L2291" s="2"/>
      <c r="M2291" s="2"/>
    </row>
    <row r="2292" spans="11:13" x14ac:dyDescent="0.3">
      <c r="K2292" s="3"/>
      <c r="L2292" s="2"/>
      <c r="M2292" s="2"/>
    </row>
    <row r="2293" spans="11:13" x14ac:dyDescent="0.3">
      <c r="K2293" s="3"/>
      <c r="L2293" s="2"/>
      <c r="M2293" s="2"/>
    </row>
    <row r="2294" spans="11:13" x14ac:dyDescent="0.3">
      <c r="K2294" s="3"/>
      <c r="L2294" s="2"/>
      <c r="M2294" s="2"/>
    </row>
    <row r="2295" spans="11:13" x14ac:dyDescent="0.3">
      <c r="K2295" s="3"/>
      <c r="L2295" s="2"/>
      <c r="M2295" s="2"/>
    </row>
    <row r="2296" spans="11:13" x14ac:dyDescent="0.3">
      <c r="K2296" s="3"/>
      <c r="L2296" s="2"/>
      <c r="M2296" s="2"/>
    </row>
    <row r="2297" spans="11:13" x14ac:dyDescent="0.3">
      <c r="K2297" s="3"/>
      <c r="L2297" s="2"/>
      <c r="M2297" s="2"/>
    </row>
    <row r="2298" spans="11:13" x14ac:dyDescent="0.3">
      <c r="K2298" s="3"/>
      <c r="L2298" s="2"/>
      <c r="M2298" s="2"/>
    </row>
    <row r="2299" spans="11:13" x14ac:dyDescent="0.3">
      <c r="K2299" s="3"/>
      <c r="L2299" s="2"/>
      <c r="M2299" s="2"/>
    </row>
    <row r="2300" spans="11:13" x14ac:dyDescent="0.3">
      <c r="K2300" s="3"/>
      <c r="L2300" s="2"/>
      <c r="M2300" s="2"/>
    </row>
    <row r="2301" spans="11:13" x14ac:dyDescent="0.3">
      <c r="K2301" s="3"/>
      <c r="L2301" s="2"/>
      <c r="M2301" s="2"/>
    </row>
    <row r="2302" spans="11:13" x14ac:dyDescent="0.3">
      <c r="K2302" s="3"/>
      <c r="L2302" s="2"/>
      <c r="M2302" s="2"/>
    </row>
    <row r="2303" spans="11:13" x14ac:dyDescent="0.3">
      <c r="K2303" s="3"/>
      <c r="L2303" s="2"/>
      <c r="M2303" s="2"/>
    </row>
    <row r="2304" spans="11:13" x14ac:dyDescent="0.3">
      <c r="K2304" s="3"/>
      <c r="L2304" s="2"/>
      <c r="M2304" s="2"/>
    </row>
    <row r="2305" spans="11:13" x14ac:dyDescent="0.3">
      <c r="K2305" s="3"/>
      <c r="L2305" s="2"/>
      <c r="M2305" s="2"/>
    </row>
    <row r="2306" spans="11:13" x14ac:dyDescent="0.3">
      <c r="K2306" s="3"/>
      <c r="L2306" s="2"/>
      <c r="M2306" s="2"/>
    </row>
    <row r="2307" spans="11:13" x14ac:dyDescent="0.3">
      <c r="K2307" s="3"/>
      <c r="L2307" s="2"/>
      <c r="M2307" s="2"/>
    </row>
    <row r="2308" spans="11:13" x14ac:dyDescent="0.3">
      <c r="K2308" s="3"/>
      <c r="L2308" s="2"/>
      <c r="M2308" s="2"/>
    </row>
    <row r="2309" spans="11:13" x14ac:dyDescent="0.3">
      <c r="K2309" s="3"/>
      <c r="L2309" s="2"/>
      <c r="M2309" s="2"/>
    </row>
    <row r="2310" spans="11:13" x14ac:dyDescent="0.3">
      <c r="K2310" s="3"/>
      <c r="L2310" s="2"/>
      <c r="M2310" s="2"/>
    </row>
    <row r="2311" spans="11:13" x14ac:dyDescent="0.3">
      <c r="K2311" s="3"/>
      <c r="L2311" s="2"/>
      <c r="M2311" s="2"/>
    </row>
    <row r="2312" spans="11:13" x14ac:dyDescent="0.3">
      <c r="K2312" s="3"/>
      <c r="L2312" s="2"/>
      <c r="M2312" s="2"/>
    </row>
    <row r="2313" spans="11:13" x14ac:dyDescent="0.3">
      <c r="K2313" s="3"/>
      <c r="L2313" s="2"/>
      <c r="M2313" s="2"/>
    </row>
    <row r="2314" spans="11:13" x14ac:dyDescent="0.3">
      <c r="K2314" s="3"/>
      <c r="L2314" s="2"/>
      <c r="M2314" s="2"/>
    </row>
    <row r="2315" spans="11:13" x14ac:dyDescent="0.3">
      <c r="K2315" s="3"/>
      <c r="L2315" s="2"/>
      <c r="M2315" s="2"/>
    </row>
    <row r="2316" spans="11:13" x14ac:dyDescent="0.3">
      <c r="K2316" s="3"/>
      <c r="L2316" s="2"/>
      <c r="M2316" s="2"/>
    </row>
    <row r="2317" spans="11:13" x14ac:dyDescent="0.3">
      <c r="K2317" s="3"/>
      <c r="L2317" s="2"/>
      <c r="M2317" s="2"/>
    </row>
    <row r="2318" spans="11:13" x14ac:dyDescent="0.3">
      <c r="K2318" s="3"/>
      <c r="L2318" s="2"/>
      <c r="M2318" s="2"/>
    </row>
    <row r="2319" spans="11:13" x14ac:dyDescent="0.3">
      <c r="K2319" s="3"/>
      <c r="L2319" s="2"/>
      <c r="M2319" s="2"/>
    </row>
    <row r="2320" spans="11:13" x14ac:dyDescent="0.3">
      <c r="K2320" s="3"/>
      <c r="L2320" s="2"/>
      <c r="M2320" s="2"/>
    </row>
    <row r="2321" spans="11:13" x14ac:dyDescent="0.3">
      <c r="K2321" s="3"/>
      <c r="L2321" s="2"/>
      <c r="M2321" s="2"/>
    </row>
    <row r="2322" spans="11:13" x14ac:dyDescent="0.3">
      <c r="K2322" s="3"/>
      <c r="L2322" s="2"/>
      <c r="M2322" s="2"/>
    </row>
    <row r="2323" spans="11:13" x14ac:dyDescent="0.3">
      <c r="K2323" s="3"/>
      <c r="L2323" s="2"/>
      <c r="M2323" s="2"/>
    </row>
    <row r="2324" spans="11:13" x14ac:dyDescent="0.3">
      <c r="K2324" s="3"/>
      <c r="L2324" s="2"/>
      <c r="M2324" s="2"/>
    </row>
    <row r="2325" spans="11:13" x14ac:dyDescent="0.3">
      <c r="K2325" s="3"/>
      <c r="L2325" s="2"/>
      <c r="M2325" s="2"/>
    </row>
    <row r="2326" spans="11:13" x14ac:dyDescent="0.3">
      <c r="K2326" s="3"/>
      <c r="L2326" s="2"/>
      <c r="M2326" s="2"/>
    </row>
    <row r="2327" spans="11:13" x14ac:dyDescent="0.3">
      <c r="K2327" s="3"/>
      <c r="L2327" s="2"/>
      <c r="M2327" s="2"/>
    </row>
    <row r="2328" spans="11:13" x14ac:dyDescent="0.3">
      <c r="K2328" s="3"/>
      <c r="L2328" s="2"/>
      <c r="M2328" s="2"/>
    </row>
    <row r="2329" spans="11:13" x14ac:dyDescent="0.3">
      <c r="K2329" s="3"/>
      <c r="L2329" s="2"/>
      <c r="M2329" s="2"/>
    </row>
    <row r="2330" spans="11:13" x14ac:dyDescent="0.3">
      <c r="K2330" s="3"/>
      <c r="L2330" s="2"/>
      <c r="M2330" s="2"/>
    </row>
    <row r="2331" spans="11:13" x14ac:dyDescent="0.3">
      <c r="K2331" s="3"/>
      <c r="L2331" s="2"/>
      <c r="M2331" s="2"/>
    </row>
    <row r="2332" spans="11:13" x14ac:dyDescent="0.3">
      <c r="K2332" s="3"/>
      <c r="L2332" s="2"/>
      <c r="M2332" s="2"/>
    </row>
    <row r="2333" spans="11:13" x14ac:dyDescent="0.3">
      <c r="K2333" s="3"/>
      <c r="L2333" s="2"/>
      <c r="M2333" s="2"/>
    </row>
    <row r="2334" spans="11:13" x14ac:dyDescent="0.3">
      <c r="K2334" s="3"/>
      <c r="L2334" s="2"/>
      <c r="M2334" s="2"/>
    </row>
    <row r="2335" spans="11:13" x14ac:dyDescent="0.3">
      <c r="K2335" s="3"/>
      <c r="L2335" s="2"/>
      <c r="M2335" s="2"/>
    </row>
    <row r="2336" spans="11:13" x14ac:dyDescent="0.3">
      <c r="K2336" s="3"/>
      <c r="L2336" s="2"/>
      <c r="M2336" s="2"/>
    </row>
    <row r="2337" spans="11:13" x14ac:dyDescent="0.3">
      <c r="K2337" s="3"/>
      <c r="L2337" s="2"/>
      <c r="M2337" s="2"/>
    </row>
    <row r="2338" spans="11:13" x14ac:dyDescent="0.3">
      <c r="K2338" s="3"/>
      <c r="L2338" s="2"/>
      <c r="M2338" s="2"/>
    </row>
    <row r="2339" spans="11:13" x14ac:dyDescent="0.3">
      <c r="K2339" s="3"/>
      <c r="L2339" s="2"/>
      <c r="M2339" s="2"/>
    </row>
    <row r="2340" spans="11:13" x14ac:dyDescent="0.3">
      <c r="K2340" s="3"/>
      <c r="L2340" s="2"/>
      <c r="M2340" s="2"/>
    </row>
    <row r="2341" spans="11:13" x14ac:dyDescent="0.3">
      <c r="K2341" s="3"/>
      <c r="L2341" s="2"/>
      <c r="M2341" s="2"/>
    </row>
    <row r="2342" spans="11:13" x14ac:dyDescent="0.3">
      <c r="K2342" s="3"/>
      <c r="L2342" s="2"/>
      <c r="M2342" s="2"/>
    </row>
    <row r="2343" spans="11:13" x14ac:dyDescent="0.3">
      <c r="K2343" s="3"/>
      <c r="L2343" s="2"/>
      <c r="M2343" s="2"/>
    </row>
    <row r="2344" spans="11:13" x14ac:dyDescent="0.3">
      <c r="K2344" s="3"/>
      <c r="L2344" s="2"/>
      <c r="M2344" s="2"/>
    </row>
    <row r="2345" spans="11:13" x14ac:dyDescent="0.3">
      <c r="K2345" s="3"/>
      <c r="L2345" s="2"/>
      <c r="M2345" s="2"/>
    </row>
    <row r="2346" spans="11:13" x14ac:dyDescent="0.3">
      <c r="K2346" s="3"/>
      <c r="L2346" s="2"/>
      <c r="M2346" s="2"/>
    </row>
    <row r="2347" spans="11:13" x14ac:dyDescent="0.3">
      <c r="K2347" s="3"/>
      <c r="L2347" s="2"/>
      <c r="M2347" s="2"/>
    </row>
    <row r="2348" spans="11:13" x14ac:dyDescent="0.3">
      <c r="K2348" s="3"/>
      <c r="L2348" s="2"/>
      <c r="M2348" s="2"/>
    </row>
    <row r="2349" spans="11:13" x14ac:dyDescent="0.3">
      <c r="K2349" s="3"/>
      <c r="L2349" s="2"/>
      <c r="M2349" s="2"/>
    </row>
    <row r="2350" spans="11:13" x14ac:dyDescent="0.3">
      <c r="K2350" s="3"/>
      <c r="L2350" s="2"/>
      <c r="M2350" s="2"/>
    </row>
    <row r="2351" spans="11:13" x14ac:dyDescent="0.3">
      <c r="K2351" s="3"/>
      <c r="L2351" s="2"/>
      <c r="M2351" s="2"/>
    </row>
    <row r="2352" spans="11:13" x14ac:dyDescent="0.3">
      <c r="K2352" s="3"/>
      <c r="L2352" s="2"/>
      <c r="M2352" s="2"/>
    </row>
    <row r="2353" spans="11:13" x14ac:dyDescent="0.3">
      <c r="K2353" s="3"/>
      <c r="L2353" s="2"/>
      <c r="M2353" s="2"/>
    </row>
    <row r="2354" spans="11:13" x14ac:dyDescent="0.3">
      <c r="K2354" s="3"/>
      <c r="L2354" s="2"/>
      <c r="M2354" s="2"/>
    </row>
    <row r="2355" spans="11:13" x14ac:dyDescent="0.3">
      <c r="K2355" s="3"/>
      <c r="L2355" s="2"/>
      <c r="M2355" s="2"/>
    </row>
    <row r="2356" spans="11:13" x14ac:dyDescent="0.3">
      <c r="K2356" s="3"/>
      <c r="L2356" s="2"/>
      <c r="M2356" s="2"/>
    </row>
    <row r="2357" spans="11:13" x14ac:dyDescent="0.3">
      <c r="K2357" s="3"/>
      <c r="L2357" s="2"/>
      <c r="M2357" s="2"/>
    </row>
    <row r="2358" spans="11:13" x14ac:dyDescent="0.3">
      <c r="K2358" s="3"/>
      <c r="L2358" s="2"/>
      <c r="M2358" s="2"/>
    </row>
    <row r="2359" spans="11:13" x14ac:dyDescent="0.3">
      <c r="K2359" s="3"/>
      <c r="L2359" s="2"/>
      <c r="M2359" s="2"/>
    </row>
    <row r="2360" spans="11:13" x14ac:dyDescent="0.3">
      <c r="K2360" s="3"/>
      <c r="L2360" s="2"/>
      <c r="M2360" s="2"/>
    </row>
    <row r="2361" spans="11:13" x14ac:dyDescent="0.3">
      <c r="K2361" s="3"/>
      <c r="L2361" s="2"/>
      <c r="M2361" s="2"/>
    </row>
    <row r="2362" spans="11:13" x14ac:dyDescent="0.3">
      <c r="K2362" s="3"/>
      <c r="L2362" s="2"/>
      <c r="M2362" s="2"/>
    </row>
    <row r="2363" spans="11:13" x14ac:dyDescent="0.3">
      <c r="K2363" s="3"/>
      <c r="L2363" s="2"/>
      <c r="M2363" s="2"/>
    </row>
    <row r="2364" spans="11:13" x14ac:dyDescent="0.3">
      <c r="K2364" s="3"/>
      <c r="L2364" s="2"/>
      <c r="M2364" s="2"/>
    </row>
    <row r="2365" spans="11:13" x14ac:dyDescent="0.3">
      <c r="K2365" s="3"/>
      <c r="L2365" s="2"/>
      <c r="M2365" s="2"/>
    </row>
    <row r="2366" spans="11:13" x14ac:dyDescent="0.3">
      <c r="K2366" s="3"/>
      <c r="L2366" s="2"/>
      <c r="M2366" s="2"/>
    </row>
    <row r="2367" spans="11:13" x14ac:dyDescent="0.3">
      <c r="K2367" s="3"/>
      <c r="L2367" s="2"/>
      <c r="M2367" s="2"/>
    </row>
    <row r="2368" spans="11:13" x14ac:dyDescent="0.3">
      <c r="K2368" s="3"/>
      <c r="L2368" s="2"/>
      <c r="M2368" s="2"/>
    </row>
    <row r="2369" spans="11:13" x14ac:dyDescent="0.3">
      <c r="K2369" s="3"/>
      <c r="L2369" s="2"/>
      <c r="M2369" s="2"/>
    </row>
    <row r="2370" spans="11:13" x14ac:dyDescent="0.3">
      <c r="K2370" s="3"/>
      <c r="L2370" s="2"/>
      <c r="M2370" s="2"/>
    </row>
    <row r="2371" spans="11:13" x14ac:dyDescent="0.3">
      <c r="K2371" s="3"/>
      <c r="L2371" s="2"/>
      <c r="M2371" s="2"/>
    </row>
    <row r="2372" spans="11:13" x14ac:dyDescent="0.3">
      <c r="K2372" s="3"/>
      <c r="L2372" s="2"/>
      <c r="M2372" s="2"/>
    </row>
    <row r="2373" spans="11:13" x14ac:dyDescent="0.3">
      <c r="K2373" s="3"/>
      <c r="L2373" s="2"/>
      <c r="M2373" s="2"/>
    </row>
    <row r="2374" spans="11:13" x14ac:dyDescent="0.3">
      <c r="K2374" s="3"/>
      <c r="L2374" s="2"/>
      <c r="M2374" s="2"/>
    </row>
    <row r="2375" spans="11:13" x14ac:dyDescent="0.3">
      <c r="K2375" s="3"/>
      <c r="L2375" s="2"/>
      <c r="M2375" s="2"/>
    </row>
    <row r="2376" spans="11:13" x14ac:dyDescent="0.3">
      <c r="K2376" s="3"/>
      <c r="L2376" s="2"/>
      <c r="M2376" s="2"/>
    </row>
    <row r="2377" spans="11:13" x14ac:dyDescent="0.3">
      <c r="K2377" s="3"/>
      <c r="L2377" s="2"/>
      <c r="M2377" s="2"/>
    </row>
    <row r="2378" spans="11:13" x14ac:dyDescent="0.3">
      <c r="K2378" s="3"/>
      <c r="L2378" s="2"/>
      <c r="M2378" s="2"/>
    </row>
    <row r="2379" spans="11:13" x14ac:dyDescent="0.3">
      <c r="K2379" s="3"/>
      <c r="L2379" s="2"/>
      <c r="M2379" s="2"/>
    </row>
    <row r="2380" spans="11:13" x14ac:dyDescent="0.3">
      <c r="K2380" s="3"/>
      <c r="L2380" s="2"/>
      <c r="M2380" s="2"/>
    </row>
    <row r="2381" spans="11:13" x14ac:dyDescent="0.3">
      <c r="K2381" s="3"/>
      <c r="L2381" s="2"/>
      <c r="M2381" s="2"/>
    </row>
    <row r="2382" spans="11:13" x14ac:dyDescent="0.3">
      <c r="K2382" s="3"/>
      <c r="L2382" s="2"/>
      <c r="M2382" s="2"/>
    </row>
    <row r="2383" spans="11:13" x14ac:dyDescent="0.3">
      <c r="K2383" s="3"/>
      <c r="L2383" s="2"/>
      <c r="M2383" s="2"/>
    </row>
    <row r="2384" spans="11:13" x14ac:dyDescent="0.3">
      <c r="K2384" s="3"/>
      <c r="L2384" s="2"/>
      <c r="M2384" s="2"/>
    </row>
    <row r="2385" spans="11:13" x14ac:dyDescent="0.3">
      <c r="K2385" s="3"/>
      <c r="L2385" s="2"/>
      <c r="M2385" s="2"/>
    </row>
    <row r="2386" spans="11:13" x14ac:dyDescent="0.3">
      <c r="K2386" s="3"/>
      <c r="L2386" s="2"/>
      <c r="M2386" s="2"/>
    </row>
    <row r="2387" spans="11:13" x14ac:dyDescent="0.3">
      <c r="K2387" s="3"/>
      <c r="L2387" s="2"/>
      <c r="M2387" s="2"/>
    </row>
    <row r="2388" spans="11:13" x14ac:dyDescent="0.3">
      <c r="K2388" s="3"/>
      <c r="L2388" s="2"/>
      <c r="M2388" s="2"/>
    </row>
    <row r="2389" spans="11:13" x14ac:dyDescent="0.3">
      <c r="K2389" s="3"/>
      <c r="L2389" s="2"/>
      <c r="M2389" s="2"/>
    </row>
    <row r="2390" spans="11:13" x14ac:dyDescent="0.3">
      <c r="K2390" s="3"/>
      <c r="L2390" s="2"/>
      <c r="M2390" s="2"/>
    </row>
    <row r="2391" spans="11:13" x14ac:dyDescent="0.3">
      <c r="K2391" s="3"/>
      <c r="L2391" s="2"/>
      <c r="M2391" s="2"/>
    </row>
    <row r="2392" spans="11:13" x14ac:dyDescent="0.3">
      <c r="K2392" s="3"/>
      <c r="L2392" s="2"/>
      <c r="M2392" s="2"/>
    </row>
    <row r="2393" spans="11:13" x14ac:dyDescent="0.3">
      <c r="K2393" s="3"/>
      <c r="L2393" s="2"/>
      <c r="M2393" s="2"/>
    </row>
    <row r="2394" spans="11:13" x14ac:dyDescent="0.3">
      <c r="K2394" s="3"/>
      <c r="L2394" s="2"/>
      <c r="M2394" s="2"/>
    </row>
    <row r="2395" spans="11:13" x14ac:dyDescent="0.3">
      <c r="K2395" s="3"/>
      <c r="L2395" s="2"/>
      <c r="M2395" s="2"/>
    </row>
    <row r="2396" spans="11:13" x14ac:dyDescent="0.3">
      <c r="K2396" s="3"/>
      <c r="L2396" s="2"/>
      <c r="M2396" s="2"/>
    </row>
    <row r="2397" spans="11:13" x14ac:dyDescent="0.3">
      <c r="K2397" s="3"/>
      <c r="L2397" s="2"/>
      <c r="M2397" s="2"/>
    </row>
    <row r="2398" spans="11:13" x14ac:dyDescent="0.3">
      <c r="K2398" s="3"/>
      <c r="L2398" s="2"/>
      <c r="M2398" s="2"/>
    </row>
    <row r="2399" spans="11:13" x14ac:dyDescent="0.3">
      <c r="K2399" s="3"/>
      <c r="L2399" s="2"/>
      <c r="M2399" s="2"/>
    </row>
    <row r="2400" spans="11:13" x14ac:dyDescent="0.3">
      <c r="K2400" s="3"/>
      <c r="L2400" s="2"/>
      <c r="M2400" s="2"/>
    </row>
    <row r="2401" spans="11:13" x14ac:dyDescent="0.3">
      <c r="K2401" s="3"/>
      <c r="L2401" s="2"/>
      <c r="M2401" s="2"/>
    </row>
    <row r="2402" spans="11:13" x14ac:dyDescent="0.3">
      <c r="K2402" s="3"/>
      <c r="L2402" s="2"/>
      <c r="M2402" s="2"/>
    </row>
    <row r="2403" spans="11:13" x14ac:dyDescent="0.3">
      <c r="K2403" s="3"/>
      <c r="L2403" s="2"/>
      <c r="M2403" s="2"/>
    </row>
    <row r="2404" spans="11:13" x14ac:dyDescent="0.3">
      <c r="K2404" s="3"/>
      <c r="L2404" s="2"/>
      <c r="M2404" s="2"/>
    </row>
    <row r="2405" spans="11:13" x14ac:dyDescent="0.3">
      <c r="K2405" s="3"/>
      <c r="L2405" s="2"/>
      <c r="M2405" s="2"/>
    </row>
    <row r="2406" spans="11:13" x14ac:dyDescent="0.3">
      <c r="K2406" s="3"/>
      <c r="L2406" s="2"/>
      <c r="M2406" s="2"/>
    </row>
    <row r="2407" spans="11:13" x14ac:dyDescent="0.3">
      <c r="K2407" s="3"/>
      <c r="L2407" s="2"/>
      <c r="M2407" s="2"/>
    </row>
    <row r="2408" spans="11:13" x14ac:dyDescent="0.3">
      <c r="K2408" s="3"/>
      <c r="L2408" s="2"/>
      <c r="M2408" s="2"/>
    </row>
    <row r="2409" spans="11:13" x14ac:dyDescent="0.3">
      <c r="K2409" s="3"/>
      <c r="L2409" s="2"/>
      <c r="M2409" s="2"/>
    </row>
    <row r="2410" spans="11:13" x14ac:dyDescent="0.3">
      <c r="K2410" s="3"/>
      <c r="L2410" s="2"/>
      <c r="M2410" s="2"/>
    </row>
    <row r="2411" spans="11:13" x14ac:dyDescent="0.3">
      <c r="K2411" s="3"/>
      <c r="L2411" s="2"/>
      <c r="M2411" s="2"/>
    </row>
    <row r="2412" spans="11:13" x14ac:dyDescent="0.3">
      <c r="K2412" s="3"/>
      <c r="L2412" s="2"/>
      <c r="M2412" s="2"/>
    </row>
    <row r="2413" spans="11:13" x14ac:dyDescent="0.3">
      <c r="K2413" s="3"/>
      <c r="L2413" s="2"/>
      <c r="M2413" s="2"/>
    </row>
    <row r="2414" spans="11:13" x14ac:dyDescent="0.3">
      <c r="K2414" s="3"/>
      <c r="L2414" s="2"/>
      <c r="M2414" s="2"/>
    </row>
    <row r="2415" spans="11:13" x14ac:dyDescent="0.3">
      <c r="K2415" s="3"/>
      <c r="L2415" s="2"/>
      <c r="M2415" s="2"/>
    </row>
    <row r="2416" spans="11:13" x14ac:dyDescent="0.3">
      <c r="K2416" s="3"/>
      <c r="L2416" s="2"/>
      <c r="M2416" s="2"/>
    </row>
    <row r="2417" spans="11:13" x14ac:dyDescent="0.3">
      <c r="K2417" s="3"/>
      <c r="L2417" s="2"/>
      <c r="M2417" s="2"/>
    </row>
    <row r="2418" spans="11:13" x14ac:dyDescent="0.3">
      <c r="K2418" s="3"/>
      <c r="L2418" s="2"/>
      <c r="M2418" s="2"/>
    </row>
    <row r="2419" spans="11:13" x14ac:dyDescent="0.3">
      <c r="K2419" s="3"/>
      <c r="L2419" s="2"/>
      <c r="M2419" s="2"/>
    </row>
    <row r="2420" spans="11:13" x14ac:dyDescent="0.3">
      <c r="K2420" s="3"/>
      <c r="L2420" s="2"/>
      <c r="M2420" s="2"/>
    </row>
    <row r="2421" spans="11:13" x14ac:dyDescent="0.3">
      <c r="K2421" s="3"/>
      <c r="L2421" s="2"/>
      <c r="M2421" s="2"/>
    </row>
    <row r="2422" spans="11:13" x14ac:dyDescent="0.3">
      <c r="K2422" s="3"/>
      <c r="L2422" s="2"/>
      <c r="M2422" s="2"/>
    </row>
    <row r="2423" spans="11:13" x14ac:dyDescent="0.3">
      <c r="K2423" s="3"/>
      <c r="L2423" s="2"/>
      <c r="M2423" s="2"/>
    </row>
    <row r="2424" spans="11:13" x14ac:dyDescent="0.3">
      <c r="K2424" s="3"/>
      <c r="L2424" s="2"/>
      <c r="M2424" s="2"/>
    </row>
    <row r="2425" spans="11:13" x14ac:dyDescent="0.3">
      <c r="K2425" s="3"/>
      <c r="L2425" s="2"/>
      <c r="M2425" s="2"/>
    </row>
    <row r="2426" spans="11:13" x14ac:dyDescent="0.3">
      <c r="K2426" s="3"/>
      <c r="L2426" s="2"/>
      <c r="M2426" s="2"/>
    </row>
    <row r="2427" spans="11:13" x14ac:dyDescent="0.3">
      <c r="K2427" s="3"/>
      <c r="L2427" s="2"/>
      <c r="M2427" s="2"/>
    </row>
    <row r="2428" spans="11:13" x14ac:dyDescent="0.3">
      <c r="K2428" s="3"/>
      <c r="L2428" s="2"/>
      <c r="M2428" s="2"/>
    </row>
    <row r="2429" spans="11:13" x14ac:dyDescent="0.3">
      <c r="K2429" s="3"/>
      <c r="L2429" s="2"/>
      <c r="M2429" s="2"/>
    </row>
    <row r="2430" spans="11:13" x14ac:dyDescent="0.3">
      <c r="K2430" s="3"/>
      <c r="L2430" s="2"/>
      <c r="M2430" s="2"/>
    </row>
    <row r="2431" spans="11:13" x14ac:dyDescent="0.3">
      <c r="K2431" s="3"/>
      <c r="L2431" s="2"/>
      <c r="M2431" s="2"/>
    </row>
    <row r="2432" spans="11:13" x14ac:dyDescent="0.3">
      <c r="K2432" s="3"/>
      <c r="L2432" s="2"/>
      <c r="M2432" s="2"/>
    </row>
    <row r="2433" spans="11:13" x14ac:dyDescent="0.3">
      <c r="K2433" s="3"/>
      <c r="L2433" s="2"/>
      <c r="M2433" s="2"/>
    </row>
    <row r="2434" spans="11:13" x14ac:dyDescent="0.3">
      <c r="K2434" s="3"/>
      <c r="L2434" s="2"/>
      <c r="M2434" s="2"/>
    </row>
    <row r="2435" spans="11:13" x14ac:dyDescent="0.3">
      <c r="K2435" s="3"/>
      <c r="L2435" s="2"/>
      <c r="M2435" s="2"/>
    </row>
    <row r="2436" spans="11:13" x14ac:dyDescent="0.3">
      <c r="K2436" s="3"/>
      <c r="L2436" s="2"/>
      <c r="M2436" s="2"/>
    </row>
    <row r="2437" spans="11:13" x14ac:dyDescent="0.3">
      <c r="K2437" s="3"/>
      <c r="L2437" s="2"/>
      <c r="M2437" s="2"/>
    </row>
    <row r="2438" spans="11:13" x14ac:dyDescent="0.3">
      <c r="K2438" s="3"/>
      <c r="L2438" s="2"/>
      <c r="M2438" s="2"/>
    </row>
    <row r="2439" spans="11:13" x14ac:dyDescent="0.3">
      <c r="K2439" s="3"/>
      <c r="L2439" s="2"/>
      <c r="M2439" s="2"/>
    </row>
    <row r="2440" spans="11:13" x14ac:dyDescent="0.3">
      <c r="K2440" s="3"/>
      <c r="L2440" s="2"/>
      <c r="M2440" s="2"/>
    </row>
    <row r="2441" spans="11:13" x14ac:dyDescent="0.3">
      <c r="K2441" s="3"/>
      <c r="L2441" s="2"/>
      <c r="M2441" s="2"/>
    </row>
    <row r="2442" spans="11:13" x14ac:dyDescent="0.3">
      <c r="K2442" s="3"/>
      <c r="L2442" s="2"/>
      <c r="M2442" s="2"/>
    </row>
    <row r="2443" spans="11:13" x14ac:dyDescent="0.3">
      <c r="K2443" s="3"/>
      <c r="L2443" s="2"/>
      <c r="M2443" s="2"/>
    </row>
    <row r="2444" spans="11:13" x14ac:dyDescent="0.3">
      <c r="K2444" s="3"/>
      <c r="L2444" s="2"/>
      <c r="M2444" s="2"/>
    </row>
    <row r="2445" spans="11:13" x14ac:dyDescent="0.3">
      <c r="K2445" s="3"/>
      <c r="L2445" s="2"/>
      <c r="M2445" s="2"/>
    </row>
    <row r="2446" spans="11:13" x14ac:dyDescent="0.3">
      <c r="K2446" s="3"/>
      <c r="L2446" s="2"/>
      <c r="M2446" s="2"/>
    </row>
    <row r="2447" spans="11:13" x14ac:dyDescent="0.3">
      <c r="K2447" s="3"/>
      <c r="L2447" s="2"/>
      <c r="M2447" s="2"/>
    </row>
    <row r="2448" spans="11:13" x14ac:dyDescent="0.3">
      <c r="K2448" s="3"/>
      <c r="L2448" s="2"/>
      <c r="M2448" s="2"/>
    </row>
    <row r="2449" spans="11:13" x14ac:dyDescent="0.3">
      <c r="K2449" s="3"/>
      <c r="L2449" s="2"/>
      <c r="M2449" s="2"/>
    </row>
    <row r="2450" spans="11:13" x14ac:dyDescent="0.3">
      <c r="K2450" s="3"/>
      <c r="L2450" s="2"/>
      <c r="M2450" s="2"/>
    </row>
    <row r="2451" spans="11:13" x14ac:dyDescent="0.3">
      <c r="K2451" s="3"/>
      <c r="L2451" s="2"/>
      <c r="M2451" s="2"/>
    </row>
    <row r="2452" spans="11:13" x14ac:dyDescent="0.3">
      <c r="K2452" s="3"/>
      <c r="L2452" s="2"/>
      <c r="M2452" s="2"/>
    </row>
    <row r="2453" spans="11:13" x14ac:dyDescent="0.3">
      <c r="K2453" s="3"/>
      <c r="L2453" s="2"/>
      <c r="M2453" s="2"/>
    </row>
    <row r="2454" spans="11:13" x14ac:dyDescent="0.3">
      <c r="K2454" s="3"/>
      <c r="L2454" s="2"/>
      <c r="M2454" s="2"/>
    </row>
    <row r="2455" spans="11:13" x14ac:dyDescent="0.3">
      <c r="K2455" s="3"/>
      <c r="L2455" s="2"/>
      <c r="M2455" s="2"/>
    </row>
    <row r="2456" spans="11:13" x14ac:dyDescent="0.3">
      <c r="K2456" s="3"/>
      <c r="L2456" s="2"/>
      <c r="M2456" s="2"/>
    </row>
    <row r="2457" spans="11:13" x14ac:dyDescent="0.3">
      <c r="K2457" s="3"/>
      <c r="L2457" s="2"/>
      <c r="M2457" s="2"/>
    </row>
    <row r="2458" spans="11:13" x14ac:dyDescent="0.3">
      <c r="K2458" s="3"/>
      <c r="L2458" s="2"/>
      <c r="M2458" s="2"/>
    </row>
    <row r="2459" spans="11:13" x14ac:dyDescent="0.3">
      <c r="K2459" s="3"/>
      <c r="L2459" s="2"/>
      <c r="M2459" s="2"/>
    </row>
    <row r="2460" spans="11:13" x14ac:dyDescent="0.3">
      <c r="K2460" s="3"/>
      <c r="L2460" s="2"/>
      <c r="M2460" s="2"/>
    </row>
    <row r="2461" spans="11:13" x14ac:dyDescent="0.3">
      <c r="K2461" s="3"/>
      <c r="L2461" s="2"/>
      <c r="M2461" s="2"/>
    </row>
    <row r="2462" spans="11:13" x14ac:dyDescent="0.3">
      <c r="K2462" s="3"/>
      <c r="L2462" s="2"/>
      <c r="M2462" s="2"/>
    </row>
    <row r="2463" spans="11:13" x14ac:dyDescent="0.3">
      <c r="K2463" s="3"/>
      <c r="L2463" s="2"/>
      <c r="M2463" s="2"/>
    </row>
    <row r="2464" spans="11:13" x14ac:dyDescent="0.3">
      <c r="K2464" s="3"/>
      <c r="L2464" s="2"/>
      <c r="M2464" s="2"/>
    </row>
    <row r="2465" spans="11:13" x14ac:dyDescent="0.3">
      <c r="K2465" s="3"/>
      <c r="L2465" s="2"/>
      <c r="M2465" s="2"/>
    </row>
    <row r="2466" spans="11:13" x14ac:dyDescent="0.3">
      <c r="K2466" s="3"/>
      <c r="L2466" s="2"/>
      <c r="M2466" s="2"/>
    </row>
    <row r="2467" spans="11:13" x14ac:dyDescent="0.3">
      <c r="K2467" s="3"/>
      <c r="L2467" s="2"/>
      <c r="M2467" s="2"/>
    </row>
    <row r="2468" spans="11:13" x14ac:dyDescent="0.3">
      <c r="K2468" s="3"/>
      <c r="L2468" s="2"/>
      <c r="M2468" s="2"/>
    </row>
    <row r="2469" spans="11:13" x14ac:dyDescent="0.3">
      <c r="K2469" s="3"/>
      <c r="L2469" s="2"/>
      <c r="M2469" s="2"/>
    </row>
    <row r="2470" spans="11:13" x14ac:dyDescent="0.3">
      <c r="K2470" s="3"/>
      <c r="L2470" s="2"/>
      <c r="M2470" s="2"/>
    </row>
    <row r="2471" spans="11:13" x14ac:dyDescent="0.3">
      <c r="K2471" s="3"/>
      <c r="L2471" s="2"/>
      <c r="M2471" s="2"/>
    </row>
    <row r="2472" spans="11:13" x14ac:dyDescent="0.3">
      <c r="K2472" s="3"/>
      <c r="L2472" s="2"/>
      <c r="M2472" s="2"/>
    </row>
    <row r="2473" spans="11:13" x14ac:dyDescent="0.3">
      <c r="K2473" s="3"/>
      <c r="L2473" s="2"/>
      <c r="M2473" s="2"/>
    </row>
    <row r="2474" spans="11:13" x14ac:dyDescent="0.3">
      <c r="K2474" s="3"/>
      <c r="L2474" s="2"/>
      <c r="M2474" s="2"/>
    </row>
    <row r="2475" spans="11:13" x14ac:dyDescent="0.3">
      <c r="K2475" s="3"/>
      <c r="L2475" s="2"/>
      <c r="M2475" s="2"/>
    </row>
    <row r="2476" spans="11:13" x14ac:dyDescent="0.3">
      <c r="K2476" s="3"/>
      <c r="L2476" s="2"/>
      <c r="M2476" s="2"/>
    </row>
    <row r="2477" spans="11:13" x14ac:dyDescent="0.3">
      <c r="K2477" s="3"/>
      <c r="L2477" s="2"/>
      <c r="M2477" s="2"/>
    </row>
    <row r="2478" spans="11:13" x14ac:dyDescent="0.3">
      <c r="K2478" s="3"/>
      <c r="L2478" s="2"/>
      <c r="M2478" s="2"/>
    </row>
    <row r="2479" spans="11:13" x14ac:dyDescent="0.3">
      <c r="K2479" s="3"/>
      <c r="L2479" s="2"/>
      <c r="M2479" s="2"/>
    </row>
    <row r="2480" spans="11:13" x14ac:dyDescent="0.3">
      <c r="K2480" s="3"/>
      <c r="L2480" s="2"/>
      <c r="M2480" s="2"/>
    </row>
    <row r="2481" spans="11:13" x14ac:dyDescent="0.3">
      <c r="K2481" s="3"/>
      <c r="L2481" s="2"/>
      <c r="M2481" s="2"/>
    </row>
    <row r="2482" spans="11:13" x14ac:dyDescent="0.3">
      <c r="K2482" s="3"/>
      <c r="L2482" s="2"/>
      <c r="M2482" s="2"/>
    </row>
    <row r="2483" spans="11:13" x14ac:dyDescent="0.3">
      <c r="K2483" s="3"/>
      <c r="L2483" s="2"/>
      <c r="M2483" s="2"/>
    </row>
    <row r="2484" spans="11:13" x14ac:dyDescent="0.3">
      <c r="K2484" s="3"/>
      <c r="L2484" s="2"/>
      <c r="M2484" s="2"/>
    </row>
    <row r="2485" spans="11:13" x14ac:dyDescent="0.3">
      <c r="K2485" s="3"/>
      <c r="L2485" s="2"/>
      <c r="M2485" s="2"/>
    </row>
    <row r="2486" spans="11:13" x14ac:dyDescent="0.3">
      <c r="K2486" s="3"/>
      <c r="L2486" s="2"/>
      <c r="M2486" s="2"/>
    </row>
    <row r="2487" spans="11:13" x14ac:dyDescent="0.3">
      <c r="K2487" s="3"/>
      <c r="L2487" s="2"/>
      <c r="M2487" s="2"/>
    </row>
    <row r="2488" spans="11:13" x14ac:dyDescent="0.3">
      <c r="K2488" s="3"/>
      <c r="L2488" s="2"/>
      <c r="M2488" s="2"/>
    </row>
    <row r="2489" spans="11:13" x14ac:dyDescent="0.3">
      <c r="K2489" s="3"/>
      <c r="L2489" s="2"/>
      <c r="M2489" s="2"/>
    </row>
    <row r="2490" spans="11:13" x14ac:dyDescent="0.3">
      <c r="K2490" s="3"/>
      <c r="L2490" s="2"/>
      <c r="M2490" s="2"/>
    </row>
    <row r="2491" spans="11:13" x14ac:dyDescent="0.3">
      <c r="K2491" s="3"/>
      <c r="L2491" s="2"/>
      <c r="M2491" s="2"/>
    </row>
    <row r="2492" spans="11:13" x14ac:dyDescent="0.3">
      <c r="K2492" s="3"/>
      <c r="L2492" s="2"/>
      <c r="M2492" s="2"/>
    </row>
    <row r="2493" spans="11:13" x14ac:dyDescent="0.3">
      <c r="K2493" s="3"/>
      <c r="L2493" s="2"/>
      <c r="M2493" s="2"/>
    </row>
    <row r="2494" spans="11:13" x14ac:dyDescent="0.3">
      <c r="K2494" s="3"/>
      <c r="L2494" s="2"/>
      <c r="M2494" s="2"/>
    </row>
    <row r="2495" spans="11:13" x14ac:dyDescent="0.3">
      <c r="K2495" s="3"/>
      <c r="L2495" s="2"/>
      <c r="M2495" s="2"/>
    </row>
    <row r="2496" spans="11:13" x14ac:dyDescent="0.3">
      <c r="K2496" s="3"/>
      <c r="L2496" s="2"/>
      <c r="M2496" s="2"/>
    </row>
    <row r="2497" spans="11:13" x14ac:dyDescent="0.3">
      <c r="K2497" s="3"/>
      <c r="L2497" s="2"/>
      <c r="M2497" s="2"/>
    </row>
    <row r="2498" spans="11:13" x14ac:dyDescent="0.3">
      <c r="K2498" s="3"/>
      <c r="L2498" s="2"/>
      <c r="M2498" s="2"/>
    </row>
    <row r="2499" spans="11:13" x14ac:dyDescent="0.3">
      <c r="K2499" s="3"/>
      <c r="L2499" s="2"/>
      <c r="M2499" s="2"/>
    </row>
    <row r="2500" spans="11:13" x14ac:dyDescent="0.3">
      <c r="K2500" s="3"/>
      <c r="L2500" s="2"/>
      <c r="M2500" s="2"/>
    </row>
    <row r="2501" spans="11:13" x14ac:dyDescent="0.3">
      <c r="K2501" s="3"/>
      <c r="L2501" s="2"/>
      <c r="M2501" s="2"/>
    </row>
    <row r="2502" spans="11:13" x14ac:dyDescent="0.3">
      <c r="K2502" s="3"/>
      <c r="L2502" s="2"/>
      <c r="M2502" s="2"/>
    </row>
    <row r="2503" spans="11:13" x14ac:dyDescent="0.3">
      <c r="K2503" s="3"/>
      <c r="L2503" s="2"/>
      <c r="M2503" s="2"/>
    </row>
    <row r="2504" spans="11:13" x14ac:dyDescent="0.3">
      <c r="K2504" s="3"/>
      <c r="L2504" s="2"/>
      <c r="M2504" s="2"/>
    </row>
    <row r="2505" spans="11:13" x14ac:dyDescent="0.3">
      <c r="K2505" s="3"/>
      <c r="L2505" s="2"/>
      <c r="M2505" s="2"/>
    </row>
    <row r="2506" spans="11:13" x14ac:dyDescent="0.3">
      <c r="K2506" s="3"/>
      <c r="L2506" s="2"/>
      <c r="M2506" s="2"/>
    </row>
    <row r="2507" spans="11:13" x14ac:dyDescent="0.3">
      <c r="K2507" s="3"/>
      <c r="L2507" s="2"/>
      <c r="M2507" s="2"/>
    </row>
    <row r="2508" spans="11:13" x14ac:dyDescent="0.3">
      <c r="K2508" s="3"/>
      <c r="L2508" s="2"/>
      <c r="M2508" s="2"/>
    </row>
    <row r="2509" spans="11:13" x14ac:dyDescent="0.3">
      <c r="K2509" s="3"/>
      <c r="L2509" s="2"/>
      <c r="M2509" s="2"/>
    </row>
    <row r="2510" spans="11:13" x14ac:dyDescent="0.3">
      <c r="K2510" s="3"/>
      <c r="L2510" s="2"/>
      <c r="M2510" s="2"/>
    </row>
    <row r="2511" spans="11:13" x14ac:dyDescent="0.3">
      <c r="K2511" s="3"/>
      <c r="L2511" s="2"/>
      <c r="M2511" s="2"/>
    </row>
    <row r="2512" spans="11:13" x14ac:dyDescent="0.3">
      <c r="K2512" s="3"/>
      <c r="L2512" s="2"/>
      <c r="M2512" s="2"/>
    </row>
    <row r="2513" spans="11:13" x14ac:dyDescent="0.3">
      <c r="K2513" s="3"/>
      <c r="L2513" s="2"/>
      <c r="M2513" s="2"/>
    </row>
    <row r="2514" spans="11:13" x14ac:dyDescent="0.3">
      <c r="K2514" s="3"/>
      <c r="L2514" s="2"/>
      <c r="M2514" s="2"/>
    </row>
    <row r="2515" spans="11:13" x14ac:dyDescent="0.3">
      <c r="K2515" s="3"/>
      <c r="L2515" s="2"/>
      <c r="M2515" s="2"/>
    </row>
    <row r="2516" spans="11:13" x14ac:dyDescent="0.3">
      <c r="K2516" s="3"/>
      <c r="L2516" s="2"/>
      <c r="M2516" s="2"/>
    </row>
    <row r="2517" spans="11:13" x14ac:dyDescent="0.3">
      <c r="K2517" s="3"/>
      <c r="L2517" s="2"/>
      <c r="M2517" s="2"/>
    </row>
    <row r="2518" spans="11:13" x14ac:dyDescent="0.3">
      <c r="K2518" s="3"/>
      <c r="L2518" s="2"/>
      <c r="M2518" s="2"/>
    </row>
    <row r="2519" spans="11:13" x14ac:dyDescent="0.3">
      <c r="K2519" s="3"/>
      <c r="L2519" s="2"/>
      <c r="M2519" s="2"/>
    </row>
    <row r="2520" spans="11:13" x14ac:dyDescent="0.3">
      <c r="K2520" s="3"/>
      <c r="L2520" s="2"/>
      <c r="M2520" s="2"/>
    </row>
    <row r="2521" spans="11:13" x14ac:dyDescent="0.3">
      <c r="K2521" s="3"/>
      <c r="L2521" s="2"/>
      <c r="M2521" s="2"/>
    </row>
    <row r="2522" spans="11:13" x14ac:dyDescent="0.3">
      <c r="K2522" s="3"/>
      <c r="L2522" s="2"/>
      <c r="M2522" s="2"/>
    </row>
    <row r="2523" spans="11:13" x14ac:dyDescent="0.3">
      <c r="K2523" s="3"/>
      <c r="L2523" s="2"/>
      <c r="M2523" s="2"/>
    </row>
    <row r="2524" spans="11:13" x14ac:dyDescent="0.3">
      <c r="K2524" s="3"/>
      <c r="L2524" s="2"/>
      <c r="M2524" s="2"/>
    </row>
    <row r="2525" spans="11:13" x14ac:dyDescent="0.3">
      <c r="K2525" s="3"/>
      <c r="L2525" s="2"/>
      <c r="M2525" s="2"/>
    </row>
    <row r="2526" spans="11:13" x14ac:dyDescent="0.3">
      <c r="K2526" s="3"/>
      <c r="L2526" s="2"/>
      <c r="M2526" s="2"/>
    </row>
    <row r="2527" spans="11:13" x14ac:dyDescent="0.3">
      <c r="K2527" s="3"/>
      <c r="L2527" s="2"/>
      <c r="M2527" s="2"/>
    </row>
    <row r="2528" spans="11:13" x14ac:dyDescent="0.3">
      <c r="K2528" s="3"/>
      <c r="L2528" s="2"/>
      <c r="M2528" s="2"/>
    </row>
    <row r="2529" spans="11:13" x14ac:dyDescent="0.3">
      <c r="K2529" s="3"/>
      <c r="L2529" s="2"/>
      <c r="M2529" s="2"/>
    </row>
    <row r="2530" spans="11:13" x14ac:dyDescent="0.3">
      <c r="K2530" s="3"/>
      <c r="L2530" s="2"/>
      <c r="M2530" s="2"/>
    </row>
    <row r="2531" spans="11:13" x14ac:dyDescent="0.3">
      <c r="K2531" s="3"/>
      <c r="L2531" s="2"/>
      <c r="M2531" s="2"/>
    </row>
    <row r="2532" spans="11:13" x14ac:dyDescent="0.3">
      <c r="K2532" s="3"/>
      <c r="L2532" s="2"/>
      <c r="M2532" s="2"/>
    </row>
    <row r="2533" spans="11:13" x14ac:dyDescent="0.3">
      <c r="K2533" s="3"/>
      <c r="L2533" s="2"/>
      <c r="M2533" s="2"/>
    </row>
    <row r="2534" spans="11:13" x14ac:dyDescent="0.3">
      <c r="K2534" s="3"/>
      <c r="L2534" s="2"/>
      <c r="M2534" s="2"/>
    </row>
    <row r="2535" spans="11:13" x14ac:dyDescent="0.3">
      <c r="K2535" s="3"/>
      <c r="L2535" s="2"/>
      <c r="M2535" s="2"/>
    </row>
    <row r="2536" spans="11:13" x14ac:dyDescent="0.3">
      <c r="K2536" s="3"/>
      <c r="L2536" s="2"/>
      <c r="M2536" s="2"/>
    </row>
    <row r="2537" spans="11:13" x14ac:dyDescent="0.3">
      <c r="K2537" s="3"/>
      <c r="L2537" s="2"/>
      <c r="M2537" s="2"/>
    </row>
    <row r="2538" spans="11:13" x14ac:dyDescent="0.3">
      <c r="K2538" s="3"/>
      <c r="L2538" s="2"/>
      <c r="M2538" s="2"/>
    </row>
    <row r="2539" spans="11:13" x14ac:dyDescent="0.3">
      <c r="K2539" s="3"/>
      <c r="L2539" s="2"/>
      <c r="M2539" s="2"/>
    </row>
    <row r="2540" spans="11:13" x14ac:dyDescent="0.3">
      <c r="K2540" s="3"/>
      <c r="L2540" s="2"/>
      <c r="M2540" s="2"/>
    </row>
    <row r="2541" spans="11:13" x14ac:dyDescent="0.3">
      <c r="K2541" s="3"/>
      <c r="L2541" s="2"/>
      <c r="M2541" s="2"/>
    </row>
    <row r="2542" spans="11:13" x14ac:dyDescent="0.3">
      <c r="K2542" s="3"/>
      <c r="L2542" s="2"/>
      <c r="M2542" s="2"/>
    </row>
    <row r="2543" spans="11:13" x14ac:dyDescent="0.3">
      <c r="K2543" s="3"/>
      <c r="L2543" s="2"/>
      <c r="M2543" s="2"/>
    </row>
    <row r="2544" spans="11:13" x14ac:dyDescent="0.3">
      <c r="K2544" s="3"/>
      <c r="L2544" s="2"/>
      <c r="M2544" s="2"/>
    </row>
    <row r="2545" spans="11:13" x14ac:dyDescent="0.3">
      <c r="K2545" s="3"/>
      <c r="L2545" s="2"/>
      <c r="M2545" s="2"/>
    </row>
    <row r="2546" spans="11:13" x14ac:dyDescent="0.3">
      <c r="K2546" s="3"/>
      <c r="L2546" s="2"/>
      <c r="M2546" s="2"/>
    </row>
    <row r="2547" spans="11:13" x14ac:dyDescent="0.3">
      <c r="K2547" s="3"/>
      <c r="L2547" s="2"/>
      <c r="M2547" s="2"/>
    </row>
    <row r="2548" spans="11:13" x14ac:dyDescent="0.3">
      <c r="K2548" s="3"/>
      <c r="L2548" s="2"/>
      <c r="M2548" s="2"/>
    </row>
    <row r="2549" spans="11:13" x14ac:dyDescent="0.3">
      <c r="K2549" s="3"/>
      <c r="L2549" s="2"/>
      <c r="M2549" s="2"/>
    </row>
    <row r="2550" spans="11:13" x14ac:dyDescent="0.3">
      <c r="K2550" s="3"/>
      <c r="L2550" s="2"/>
      <c r="M2550" s="2"/>
    </row>
    <row r="2551" spans="11:13" x14ac:dyDescent="0.3">
      <c r="K2551" s="3"/>
      <c r="L2551" s="2"/>
      <c r="M2551" s="2"/>
    </row>
    <row r="2552" spans="11:13" x14ac:dyDescent="0.3">
      <c r="K2552" s="3"/>
      <c r="L2552" s="2"/>
      <c r="M2552" s="2"/>
    </row>
    <row r="2553" spans="11:13" x14ac:dyDescent="0.3">
      <c r="K2553" s="3"/>
      <c r="L2553" s="2"/>
      <c r="M2553" s="2"/>
    </row>
    <row r="2554" spans="11:13" x14ac:dyDescent="0.3">
      <c r="K2554" s="3"/>
      <c r="L2554" s="2"/>
      <c r="M2554" s="2"/>
    </row>
    <row r="2555" spans="11:13" x14ac:dyDescent="0.3">
      <c r="K2555" s="3"/>
      <c r="L2555" s="2"/>
      <c r="M2555" s="2"/>
    </row>
    <row r="2556" spans="11:13" x14ac:dyDescent="0.3">
      <c r="K2556" s="3"/>
      <c r="L2556" s="2"/>
      <c r="M2556" s="2"/>
    </row>
    <row r="2557" spans="11:13" x14ac:dyDescent="0.3">
      <c r="K2557" s="3"/>
      <c r="L2557" s="2"/>
      <c r="M2557" s="2"/>
    </row>
    <row r="2558" spans="11:13" x14ac:dyDescent="0.3">
      <c r="K2558" s="3"/>
      <c r="L2558" s="2"/>
      <c r="M2558" s="2"/>
    </row>
    <row r="2559" spans="11:13" x14ac:dyDescent="0.3">
      <c r="K2559" s="3"/>
      <c r="L2559" s="2"/>
      <c r="M2559" s="2"/>
    </row>
    <row r="2560" spans="11:13" x14ac:dyDescent="0.3">
      <c r="K2560" s="3"/>
      <c r="L2560" s="2"/>
      <c r="M2560" s="2"/>
    </row>
    <row r="2561" spans="11:13" x14ac:dyDescent="0.3">
      <c r="K2561" s="3"/>
      <c r="L2561" s="2"/>
      <c r="M2561" s="2"/>
    </row>
    <row r="2562" spans="11:13" x14ac:dyDescent="0.3">
      <c r="K2562" s="3"/>
      <c r="L2562" s="2"/>
      <c r="M2562" s="2"/>
    </row>
    <row r="2563" spans="11:13" x14ac:dyDescent="0.3">
      <c r="K2563" s="3"/>
      <c r="L2563" s="2"/>
      <c r="M2563" s="2"/>
    </row>
    <row r="2564" spans="11:13" x14ac:dyDescent="0.3">
      <c r="K2564" s="3"/>
      <c r="L2564" s="2"/>
      <c r="M2564" s="2"/>
    </row>
    <row r="2565" spans="11:13" x14ac:dyDescent="0.3">
      <c r="K2565" s="3"/>
      <c r="L2565" s="2"/>
      <c r="M2565" s="2"/>
    </row>
    <row r="2566" spans="11:13" x14ac:dyDescent="0.3">
      <c r="K2566" s="3"/>
      <c r="L2566" s="2"/>
      <c r="M2566" s="2"/>
    </row>
    <row r="2567" spans="11:13" x14ac:dyDescent="0.3">
      <c r="K2567" s="3"/>
      <c r="L2567" s="2"/>
      <c r="M2567" s="2"/>
    </row>
    <row r="2568" spans="11:13" x14ac:dyDescent="0.3">
      <c r="K2568" s="3"/>
      <c r="L2568" s="2"/>
      <c r="M2568" s="2"/>
    </row>
    <row r="2569" spans="11:13" x14ac:dyDescent="0.3">
      <c r="K2569" s="3"/>
      <c r="L2569" s="2"/>
      <c r="M2569" s="2"/>
    </row>
    <row r="2570" spans="11:13" x14ac:dyDescent="0.3">
      <c r="K2570" s="3"/>
      <c r="L2570" s="2"/>
      <c r="M2570" s="2"/>
    </row>
    <row r="2571" spans="11:13" x14ac:dyDescent="0.3">
      <c r="K2571" s="3"/>
      <c r="L2571" s="2"/>
      <c r="M2571" s="2"/>
    </row>
    <row r="2572" spans="11:13" x14ac:dyDescent="0.3">
      <c r="K2572" s="3"/>
      <c r="L2572" s="2"/>
      <c r="M2572" s="2"/>
    </row>
    <row r="2573" spans="11:13" x14ac:dyDescent="0.3">
      <c r="K2573" s="3"/>
      <c r="L2573" s="2"/>
      <c r="M2573" s="2"/>
    </row>
    <row r="2574" spans="11:13" x14ac:dyDescent="0.3">
      <c r="K2574" s="3"/>
      <c r="L2574" s="2"/>
      <c r="M2574" s="2"/>
    </row>
    <row r="2575" spans="11:13" x14ac:dyDescent="0.3">
      <c r="K2575" s="3"/>
      <c r="L2575" s="2"/>
      <c r="M2575" s="2"/>
    </row>
    <row r="2576" spans="11:13" x14ac:dyDescent="0.3">
      <c r="K2576" s="3"/>
      <c r="L2576" s="2"/>
      <c r="M2576" s="2"/>
    </row>
    <row r="2577" spans="11:13" x14ac:dyDescent="0.3">
      <c r="K2577" s="3"/>
      <c r="L2577" s="2"/>
      <c r="M2577" s="2"/>
    </row>
    <row r="2578" spans="11:13" x14ac:dyDescent="0.3">
      <c r="K2578" s="3"/>
      <c r="L2578" s="2"/>
      <c r="M2578" s="2"/>
    </row>
    <row r="2579" spans="11:13" x14ac:dyDescent="0.3">
      <c r="K2579" s="3"/>
      <c r="L2579" s="2"/>
      <c r="M2579" s="2"/>
    </row>
    <row r="2580" spans="11:13" x14ac:dyDescent="0.3">
      <c r="K2580" s="3"/>
      <c r="L2580" s="2"/>
      <c r="M2580" s="2"/>
    </row>
    <row r="2581" spans="11:13" x14ac:dyDescent="0.3">
      <c r="K2581" s="3"/>
      <c r="L2581" s="2"/>
      <c r="M2581" s="2"/>
    </row>
    <row r="2582" spans="11:13" x14ac:dyDescent="0.3">
      <c r="K2582" s="3"/>
      <c r="L2582" s="2"/>
      <c r="M2582" s="2"/>
    </row>
    <row r="2583" spans="11:13" x14ac:dyDescent="0.3">
      <c r="K2583" s="3"/>
      <c r="L2583" s="2"/>
      <c r="M2583" s="2"/>
    </row>
    <row r="2584" spans="11:13" x14ac:dyDescent="0.3">
      <c r="K2584" s="3"/>
      <c r="L2584" s="2"/>
      <c r="M2584" s="2"/>
    </row>
    <row r="2585" spans="11:13" x14ac:dyDescent="0.3">
      <c r="K2585" s="3"/>
      <c r="L2585" s="2"/>
      <c r="M2585" s="2"/>
    </row>
    <row r="2586" spans="11:13" x14ac:dyDescent="0.3">
      <c r="K2586" s="3"/>
      <c r="L2586" s="2"/>
      <c r="M2586" s="2"/>
    </row>
    <row r="2587" spans="11:13" x14ac:dyDescent="0.3">
      <c r="K2587" s="3"/>
      <c r="L2587" s="2"/>
      <c r="M2587" s="2"/>
    </row>
    <row r="2588" spans="11:13" x14ac:dyDescent="0.3">
      <c r="K2588" s="3"/>
      <c r="L2588" s="2"/>
      <c r="M2588" s="2"/>
    </row>
    <row r="2589" spans="11:13" x14ac:dyDescent="0.3">
      <c r="K2589" s="3"/>
      <c r="L2589" s="2"/>
      <c r="M2589" s="2"/>
    </row>
    <row r="2590" spans="11:13" x14ac:dyDescent="0.3">
      <c r="K2590" s="3"/>
      <c r="L2590" s="2"/>
      <c r="M2590" s="2"/>
    </row>
    <row r="2591" spans="11:13" x14ac:dyDescent="0.3">
      <c r="K2591" s="3"/>
      <c r="L2591" s="2"/>
      <c r="M2591" s="2"/>
    </row>
    <row r="2592" spans="11:13" x14ac:dyDescent="0.3">
      <c r="K2592" s="3"/>
      <c r="L2592" s="2"/>
      <c r="M2592" s="2"/>
    </row>
    <row r="2593" spans="11:13" x14ac:dyDescent="0.3">
      <c r="K2593" s="3"/>
      <c r="L2593" s="2"/>
      <c r="M2593" s="2"/>
    </row>
    <row r="2594" spans="11:13" x14ac:dyDescent="0.3">
      <c r="K2594" s="3"/>
      <c r="L2594" s="2"/>
      <c r="M2594" s="2"/>
    </row>
    <row r="2595" spans="11:13" x14ac:dyDescent="0.3">
      <c r="K2595" s="3"/>
      <c r="L2595" s="2"/>
      <c r="M2595" s="2"/>
    </row>
    <row r="2596" spans="11:13" x14ac:dyDescent="0.3">
      <c r="K2596" s="3"/>
      <c r="L2596" s="2"/>
      <c r="M2596" s="2"/>
    </row>
    <row r="2597" spans="11:13" x14ac:dyDescent="0.3">
      <c r="K2597" s="3"/>
      <c r="L2597" s="2"/>
      <c r="M2597" s="2"/>
    </row>
    <row r="2598" spans="11:13" x14ac:dyDescent="0.3">
      <c r="K2598" s="3"/>
      <c r="L2598" s="2"/>
      <c r="M2598" s="2"/>
    </row>
    <row r="2599" spans="11:13" x14ac:dyDescent="0.3">
      <c r="K2599" s="3"/>
      <c r="L2599" s="2"/>
      <c r="M2599" s="2"/>
    </row>
    <row r="2600" spans="11:13" x14ac:dyDescent="0.3">
      <c r="K2600" s="3"/>
      <c r="L2600" s="2"/>
      <c r="M2600" s="2"/>
    </row>
    <row r="2601" spans="11:13" x14ac:dyDescent="0.3">
      <c r="K2601" s="3"/>
      <c r="L2601" s="2"/>
      <c r="M2601" s="2"/>
    </row>
    <row r="2602" spans="11:13" x14ac:dyDescent="0.3">
      <c r="K2602" s="3"/>
      <c r="L2602" s="2"/>
      <c r="M2602" s="2"/>
    </row>
    <row r="2603" spans="11:13" x14ac:dyDescent="0.3">
      <c r="K2603" s="3"/>
      <c r="L2603" s="2"/>
      <c r="M2603" s="2"/>
    </row>
    <row r="2604" spans="11:13" x14ac:dyDescent="0.3">
      <c r="K2604" s="3"/>
      <c r="L2604" s="2"/>
      <c r="M2604" s="2"/>
    </row>
    <row r="2605" spans="11:13" x14ac:dyDescent="0.3">
      <c r="K2605" s="3"/>
      <c r="L2605" s="2"/>
      <c r="M2605" s="2"/>
    </row>
    <row r="2606" spans="11:13" x14ac:dyDescent="0.3">
      <c r="K2606" s="3"/>
      <c r="L2606" s="2"/>
      <c r="M2606" s="2"/>
    </row>
    <row r="2607" spans="11:13" x14ac:dyDescent="0.3">
      <c r="K2607" s="3"/>
      <c r="L2607" s="2"/>
      <c r="M2607" s="2"/>
    </row>
    <row r="2608" spans="11:13" x14ac:dyDescent="0.3">
      <c r="K2608" s="3"/>
      <c r="L2608" s="2"/>
      <c r="M2608" s="2"/>
    </row>
    <row r="2609" spans="11:13" x14ac:dyDescent="0.3">
      <c r="K2609" s="3"/>
      <c r="L2609" s="2"/>
      <c r="M2609" s="2"/>
    </row>
    <row r="2610" spans="11:13" x14ac:dyDescent="0.3">
      <c r="K2610" s="3"/>
      <c r="L2610" s="2"/>
      <c r="M2610" s="2"/>
    </row>
    <row r="2611" spans="11:13" x14ac:dyDescent="0.3">
      <c r="K2611" s="3"/>
      <c r="L2611" s="2"/>
      <c r="M2611" s="2"/>
    </row>
    <row r="2612" spans="11:13" x14ac:dyDescent="0.3">
      <c r="K2612" s="3"/>
      <c r="L2612" s="2"/>
      <c r="M2612" s="2"/>
    </row>
    <row r="2613" spans="11:13" x14ac:dyDescent="0.3">
      <c r="K2613" s="3"/>
      <c r="L2613" s="2"/>
      <c r="M2613" s="2"/>
    </row>
    <row r="2614" spans="11:13" x14ac:dyDescent="0.3">
      <c r="K2614" s="3"/>
      <c r="L2614" s="2"/>
      <c r="M2614" s="2"/>
    </row>
    <row r="2615" spans="11:13" x14ac:dyDescent="0.3">
      <c r="K2615" s="3"/>
      <c r="L2615" s="2"/>
      <c r="M2615" s="2"/>
    </row>
    <row r="2616" spans="11:13" x14ac:dyDescent="0.3">
      <c r="K2616" s="3"/>
      <c r="L2616" s="2"/>
      <c r="M2616" s="2"/>
    </row>
    <row r="2617" spans="11:13" x14ac:dyDescent="0.3">
      <c r="K2617" s="3"/>
      <c r="L2617" s="2"/>
      <c r="M2617" s="2"/>
    </row>
    <row r="2618" spans="11:13" x14ac:dyDescent="0.3">
      <c r="K2618" s="3"/>
      <c r="L2618" s="2"/>
      <c r="M2618" s="2"/>
    </row>
    <row r="2619" spans="11:13" x14ac:dyDescent="0.3">
      <c r="K2619" s="3"/>
      <c r="L2619" s="2"/>
      <c r="M2619" s="2"/>
    </row>
    <row r="2620" spans="11:13" x14ac:dyDescent="0.3">
      <c r="K2620" s="3"/>
      <c r="L2620" s="2"/>
      <c r="M2620" s="2"/>
    </row>
    <row r="2621" spans="11:13" x14ac:dyDescent="0.3">
      <c r="K2621" s="3"/>
      <c r="L2621" s="2"/>
      <c r="M2621" s="2"/>
    </row>
    <row r="2622" spans="11:13" x14ac:dyDescent="0.3">
      <c r="K2622" s="3"/>
      <c r="L2622" s="2"/>
      <c r="M2622" s="2"/>
    </row>
    <row r="2623" spans="11:13" x14ac:dyDescent="0.3">
      <c r="K2623" s="3"/>
      <c r="L2623" s="2"/>
      <c r="M2623" s="2"/>
    </row>
    <row r="2624" spans="11:13" x14ac:dyDescent="0.3">
      <c r="K2624" s="3"/>
      <c r="L2624" s="2"/>
      <c r="M2624" s="2"/>
    </row>
    <row r="2625" spans="11:13" x14ac:dyDescent="0.3">
      <c r="K2625" s="3"/>
      <c r="L2625" s="2"/>
      <c r="M2625" s="2"/>
    </row>
    <row r="2626" spans="11:13" x14ac:dyDescent="0.3">
      <c r="K2626" s="3"/>
      <c r="L2626" s="2"/>
      <c r="M2626" s="2"/>
    </row>
    <row r="2627" spans="11:13" x14ac:dyDescent="0.3">
      <c r="K2627" s="3"/>
      <c r="L2627" s="2"/>
      <c r="M2627" s="2"/>
    </row>
    <row r="2628" spans="11:13" x14ac:dyDescent="0.3">
      <c r="K2628" s="3"/>
      <c r="L2628" s="2"/>
      <c r="M2628" s="2"/>
    </row>
    <row r="2629" spans="11:13" x14ac:dyDescent="0.3">
      <c r="K2629" s="3"/>
      <c r="L2629" s="2"/>
      <c r="M2629" s="2"/>
    </row>
    <row r="2630" spans="11:13" x14ac:dyDescent="0.3">
      <c r="K2630" s="3"/>
      <c r="L2630" s="2"/>
      <c r="M2630" s="2"/>
    </row>
    <row r="2631" spans="11:13" x14ac:dyDescent="0.3">
      <c r="K2631" s="3"/>
      <c r="L2631" s="2"/>
      <c r="M2631" s="2"/>
    </row>
    <row r="2632" spans="11:13" x14ac:dyDescent="0.3">
      <c r="K2632" s="3"/>
      <c r="L2632" s="2"/>
      <c r="M2632" s="2"/>
    </row>
    <row r="2633" spans="11:13" x14ac:dyDescent="0.3">
      <c r="K2633" s="3"/>
      <c r="L2633" s="2"/>
      <c r="M2633" s="2"/>
    </row>
    <row r="2634" spans="11:13" x14ac:dyDescent="0.3">
      <c r="K2634" s="3"/>
      <c r="L2634" s="2"/>
      <c r="M2634" s="2"/>
    </row>
    <row r="2635" spans="11:13" x14ac:dyDescent="0.3">
      <c r="K2635" s="3"/>
      <c r="L2635" s="2"/>
      <c r="M2635" s="2"/>
    </row>
    <row r="2636" spans="11:13" x14ac:dyDescent="0.3">
      <c r="K2636" s="3"/>
      <c r="L2636" s="2"/>
      <c r="M2636" s="2"/>
    </row>
    <row r="2637" spans="11:13" x14ac:dyDescent="0.3">
      <c r="K2637" s="3"/>
      <c r="L2637" s="2"/>
      <c r="M2637" s="2"/>
    </row>
    <row r="2638" spans="11:13" x14ac:dyDescent="0.3">
      <c r="K2638" s="3"/>
      <c r="L2638" s="2"/>
      <c r="M2638" s="2"/>
    </row>
    <row r="2639" spans="11:13" x14ac:dyDescent="0.3">
      <c r="K2639" s="3"/>
      <c r="L2639" s="2"/>
      <c r="M2639" s="2"/>
    </row>
    <row r="2640" spans="11:13" x14ac:dyDescent="0.3">
      <c r="K2640" s="3"/>
      <c r="L2640" s="2"/>
      <c r="M2640" s="2"/>
    </row>
    <row r="2641" spans="11:13" x14ac:dyDescent="0.3">
      <c r="K2641" s="3"/>
      <c r="L2641" s="2"/>
      <c r="M2641" s="2"/>
    </row>
    <row r="2642" spans="11:13" x14ac:dyDescent="0.3">
      <c r="K2642" s="3"/>
      <c r="L2642" s="2"/>
      <c r="M2642" s="2"/>
    </row>
    <row r="2643" spans="11:13" x14ac:dyDescent="0.3">
      <c r="K2643" s="3"/>
      <c r="L2643" s="2"/>
      <c r="M2643" s="2"/>
    </row>
    <row r="2644" spans="11:13" x14ac:dyDescent="0.3">
      <c r="K2644" s="3"/>
      <c r="L2644" s="2"/>
      <c r="M2644" s="2"/>
    </row>
    <row r="2645" spans="11:13" x14ac:dyDescent="0.3">
      <c r="K2645" s="3"/>
      <c r="L2645" s="2"/>
      <c r="M2645" s="2"/>
    </row>
    <row r="2646" spans="11:13" x14ac:dyDescent="0.3">
      <c r="K2646" s="3"/>
      <c r="L2646" s="2"/>
      <c r="M2646" s="2"/>
    </row>
    <row r="2647" spans="11:13" x14ac:dyDescent="0.3">
      <c r="K2647" s="3"/>
      <c r="L2647" s="2"/>
      <c r="M2647" s="2"/>
    </row>
    <row r="2648" spans="11:13" x14ac:dyDescent="0.3">
      <c r="K2648" s="3"/>
      <c r="L2648" s="2"/>
      <c r="M2648" s="2"/>
    </row>
    <row r="2649" spans="11:13" x14ac:dyDescent="0.3">
      <c r="K2649" s="3"/>
      <c r="L2649" s="2"/>
      <c r="M2649" s="2"/>
    </row>
    <row r="2650" spans="11:13" x14ac:dyDescent="0.3">
      <c r="K2650" s="3"/>
      <c r="L2650" s="2"/>
      <c r="M2650" s="2"/>
    </row>
    <row r="2651" spans="11:13" x14ac:dyDescent="0.3">
      <c r="K2651" s="3"/>
      <c r="L2651" s="2"/>
      <c r="M2651" s="2"/>
    </row>
    <row r="2652" spans="11:13" x14ac:dyDescent="0.3">
      <c r="K2652" s="3"/>
      <c r="L2652" s="2"/>
      <c r="M2652" s="2"/>
    </row>
    <row r="2653" spans="11:13" x14ac:dyDescent="0.3">
      <c r="K2653" s="3"/>
      <c r="L2653" s="2"/>
      <c r="M2653" s="2"/>
    </row>
    <row r="2654" spans="11:13" x14ac:dyDescent="0.3">
      <c r="K2654" s="3"/>
      <c r="L2654" s="2"/>
      <c r="M2654" s="2"/>
    </row>
    <row r="2655" spans="11:13" x14ac:dyDescent="0.3">
      <c r="K2655" s="3"/>
      <c r="L2655" s="2"/>
      <c r="M2655" s="2"/>
    </row>
    <row r="2656" spans="11:13" x14ac:dyDescent="0.3">
      <c r="K2656" s="3"/>
      <c r="L2656" s="2"/>
      <c r="M2656" s="2"/>
    </row>
    <row r="2657" spans="11:13" x14ac:dyDescent="0.3">
      <c r="K2657" s="3"/>
      <c r="L2657" s="2"/>
      <c r="M2657" s="2"/>
    </row>
    <row r="2658" spans="11:13" x14ac:dyDescent="0.3">
      <c r="K2658" s="3"/>
      <c r="L2658" s="2"/>
      <c r="M2658" s="2"/>
    </row>
    <row r="2659" spans="11:13" x14ac:dyDescent="0.3">
      <c r="K2659" s="3"/>
      <c r="L2659" s="2"/>
      <c r="M2659" s="2"/>
    </row>
    <row r="2660" spans="11:13" x14ac:dyDescent="0.3">
      <c r="K2660" s="3"/>
      <c r="L2660" s="2"/>
      <c r="M2660" s="2"/>
    </row>
    <row r="2661" spans="11:13" x14ac:dyDescent="0.3">
      <c r="K2661" s="3"/>
      <c r="L2661" s="2"/>
      <c r="M2661" s="2"/>
    </row>
    <row r="2662" spans="11:13" x14ac:dyDescent="0.3">
      <c r="K2662" s="3"/>
      <c r="L2662" s="2"/>
      <c r="M2662" s="2"/>
    </row>
    <row r="2663" spans="11:13" x14ac:dyDescent="0.3">
      <c r="K2663" s="3"/>
      <c r="L2663" s="2"/>
      <c r="M2663" s="2"/>
    </row>
    <row r="2664" spans="11:13" x14ac:dyDescent="0.3">
      <c r="K2664" s="3"/>
      <c r="L2664" s="2"/>
      <c r="M2664" s="2"/>
    </row>
    <row r="2665" spans="11:13" x14ac:dyDescent="0.3">
      <c r="K2665" s="3"/>
      <c r="L2665" s="2"/>
      <c r="M2665" s="2"/>
    </row>
    <row r="2666" spans="11:13" x14ac:dyDescent="0.3">
      <c r="K2666" s="3"/>
      <c r="L2666" s="2"/>
      <c r="M2666" s="2"/>
    </row>
    <row r="2667" spans="11:13" x14ac:dyDescent="0.3">
      <c r="K2667" s="3"/>
      <c r="L2667" s="2"/>
      <c r="M2667" s="2"/>
    </row>
    <row r="2668" spans="11:13" x14ac:dyDescent="0.3">
      <c r="K2668" s="3"/>
      <c r="L2668" s="2"/>
      <c r="M2668" s="2"/>
    </row>
    <row r="2669" spans="11:13" x14ac:dyDescent="0.3">
      <c r="K2669" s="3"/>
      <c r="L2669" s="2"/>
      <c r="M2669" s="2"/>
    </row>
    <row r="2670" spans="11:13" x14ac:dyDescent="0.3">
      <c r="K2670" s="3"/>
      <c r="L2670" s="2"/>
      <c r="M2670" s="2"/>
    </row>
    <row r="2671" spans="11:13" x14ac:dyDescent="0.3">
      <c r="K2671" s="3"/>
      <c r="L2671" s="2"/>
      <c r="M2671" s="2"/>
    </row>
    <row r="2672" spans="11:13" x14ac:dyDescent="0.3">
      <c r="K2672" s="3"/>
      <c r="L2672" s="2"/>
      <c r="M2672" s="2"/>
    </row>
    <row r="2673" spans="11:13" x14ac:dyDescent="0.3">
      <c r="K2673" s="3"/>
      <c r="L2673" s="2"/>
      <c r="M2673" s="2"/>
    </row>
    <row r="2674" spans="11:13" x14ac:dyDescent="0.3">
      <c r="K2674" s="3"/>
      <c r="L2674" s="2"/>
      <c r="M2674" s="2"/>
    </row>
    <row r="2675" spans="11:13" x14ac:dyDescent="0.3">
      <c r="K2675" s="3"/>
      <c r="L2675" s="2"/>
      <c r="M2675" s="2"/>
    </row>
    <row r="2676" spans="11:13" x14ac:dyDescent="0.3">
      <c r="K2676" s="3"/>
      <c r="L2676" s="2"/>
      <c r="M2676" s="2"/>
    </row>
    <row r="2677" spans="11:13" x14ac:dyDescent="0.3">
      <c r="K2677" s="3"/>
      <c r="L2677" s="2"/>
      <c r="M2677" s="2"/>
    </row>
    <row r="2678" spans="11:13" x14ac:dyDescent="0.3">
      <c r="K2678" s="3"/>
      <c r="L2678" s="2"/>
      <c r="M2678" s="2"/>
    </row>
    <row r="2679" spans="11:13" x14ac:dyDescent="0.3">
      <c r="K2679" s="3"/>
      <c r="L2679" s="2"/>
      <c r="M2679" s="2"/>
    </row>
    <row r="2680" spans="11:13" x14ac:dyDescent="0.3">
      <c r="K2680" s="3"/>
      <c r="L2680" s="2"/>
      <c r="M2680" s="2"/>
    </row>
    <row r="2681" spans="11:13" x14ac:dyDescent="0.3">
      <c r="K2681" s="3"/>
      <c r="L2681" s="2"/>
      <c r="M2681" s="2"/>
    </row>
    <row r="2682" spans="11:13" x14ac:dyDescent="0.3">
      <c r="K2682" s="3"/>
      <c r="L2682" s="2"/>
      <c r="M2682" s="2"/>
    </row>
    <row r="2683" spans="11:13" x14ac:dyDescent="0.3">
      <c r="K2683" s="3"/>
      <c r="L2683" s="2"/>
      <c r="M2683" s="2"/>
    </row>
    <row r="2684" spans="11:13" x14ac:dyDescent="0.3">
      <c r="K2684" s="3"/>
      <c r="L2684" s="2"/>
      <c r="M2684" s="2"/>
    </row>
    <row r="2685" spans="11:13" x14ac:dyDescent="0.3">
      <c r="K2685" s="3"/>
      <c r="L2685" s="2"/>
      <c r="M2685" s="2"/>
    </row>
    <row r="2686" spans="11:13" x14ac:dyDescent="0.3">
      <c r="K2686" s="3"/>
      <c r="L2686" s="2"/>
      <c r="M2686" s="2"/>
    </row>
    <row r="2687" spans="11:13" x14ac:dyDescent="0.3">
      <c r="K2687" s="3"/>
      <c r="L2687" s="2"/>
      <c r="M2687" s="2"/>
    </row>
    <row r="2688" spans="11:13" x14ac:dyDescent="0.3">
      <c r="K2688" s="3"/>
      <c r="L2688" s="2"/>
      <c r="M2688" s="2"/>
    </row>
    <row r="2689" spans="11:13" x14ac:dyDescent="0.3">
      <c r="K2689" s="3"/>
      <c r="L2689" s="2"/>
      <c r="M2689" s="2"/>
    </row>
    <row r="2690" spans="11:13" x14ac:dyDescent="0.3">
      <c r="K2690" s="3"/>
      <c r="L2690" s="2"/>
      <c r="M2690" s="2"/>
    </row>
    <row r="2691" spans="11:13" x14ac:dyDescent="0.3">
      <c r="K2691" s="3"/>
      <c r="L2691" s="2"/>
      <c r="M2691" s="2"/>
    </row>
    <row r="2692" spans="11:13" x14ac:dyDescent="0.3">
      <c r="K2692" s="3"/>
      <c r="L2692" s="2"/>
      <c r="M2692" s="2"/>
    </row>
    <row r="2693" spans="11:13" x14ac:dyDescent="0.3">
      <c r="K2693" s="3"/>
      <c r="L2693" s="2"/>
      <c r="M2693" s="2"/>
    </row>
    <row r="2694" spans="11:13" x14ac:dyDescent="0.3">
      <c r="K2694" s="3"/>
      <c r="L2694" s="2"/>
      <c r="M2694" s="2"/>
    </row>
    <row r="2695" spans="11:13" x14ac:dyDescent="0.3">
      <c r="K2695" s="3"/>
      <c r="L2695" s="2"/>
      <c r="M2695" s="2"/>
    </row>
    <row r="2696" spans="11:13" x14ac:dyDescent="0.3">
      <c r="K2696" s="3"/>
      <c r="L2696" s="2"/>
      <c r="M2696" s="2"/>
    </row>
    <row r="2697" spans="11:13" x14ac:dyDescent="0.3">
      <c r="K2697" s="3"/>
      <c r="L2697" s="2"/>
      <c r="M2697" s="2"/>
    </row>
    <row r="2698" spans="11:13" x14ac:dyDescent="0.3">
      <c r="K2698" s="3"/>
      <c r="L2698" s="2"/>
      <c r="M2698" s="2"/>
    </row>
    <row r="2699" spans="11:13" x14ac:dyDescent="0.3">
      <c r="K2699" s="3"/>
      <c r="L2699" s="2"/>
      <c r="M2699" s="2"/>
    </row>
    <row r="2700" spans="11:13" x14ac:dyDescent="0.3">
      <c r="K2700" s="3"/>
      <c r="L2700" s="2"/>
      <c r="M2700" s="2"/>
    </row>
    <row r="2701" spans="11:13" x14ac:dyDescent="0.3">
      <c r="K2701" s="3"/>
      <c r="L2701" s="2"/>
      <c r="M2701" s="2"/>
    </row>
    <row r="2702" spans="11:13" x14ac:dyDescent="0.3">
      <c r="K2702" s="3"/>
      <c r="L2702" s="2"/>
      <c r="M2702" s="2"/>
    </row>
    <row r="2703" spans="11:13" x14ac:dyDescent="0.3">
      <c r="K2703" s="3"/>
      <c r="L2703" s="2"/>
      <c r="M2703" s="2"/>
    </row>
    <row r="2704" spans="11:13" x14ac:dyDescent="0.3">
      <c r="K2704" s="3"/>
      <c r="L2704" s="2"/>
      <c r="M2704" s="2"/>
    </row>
    <row r="2705" spans="11:13" x14ac:dyDescent="0.3">
      <c r="K2705" s="3"/>
      <c r="L2705" s="2"/>
      <c r="M2705" s="2"/>
    </row>
    <row r="2706" spans="11:13" x14ac:dyDescent="0.3">
      <c r="K2706" s="3"/>
      <c r="L2706" s="2"/>
      <c r="M2706" s="2"/>
    </row>
    <row r="2707" spans="11:13" x14ac:dyDescent="0.3">
      <c r="K2707" s="3"/>
      <c r="L2707" s="2"/>
      <c r="M2707" s="2"/>
    </row>
    <row r="2708" spans="11:13" x14ac:dyDescent="0.3">
      <c r="K2708" s="3"/>
      <c r="L2708" s="2"/>
      <c r="M2708" s="2"/>
    </row>
    <row r="2709" spans="11:13" x14ac:dyDescent="0.3">
      <c r="K2709" s="3"/>
      <c r="L2709" s="2"/>
      <c r="M2709" s="2"/>
    </row>
    <row r="2710" spans="11:13" x14ac:dyDescent="0.3">
      <c r="K2710" s="3"/>
      <c r="L2710" s="2"/>
      <c r="M2710" s="2"/>
    </row>
    <row r="2711" spans="11:13" x14ac:dyDescent="0.3">
      <c r="K2711" s="3"/>
      <c r="L2711" s="2"/>
      <c r="M2711" s="2"/>
    </row>
    <row r="2712" spans="11:13" x14ac:dyDescent="0.3">
      <c r="K2712" s="3"/>
      <c r="L2712" s="2"/>
      <c r="M2712" s="2"/>
    </row>
    <row r="2713" spans="11:13" x14ac:dyDescent="0.3">
      <c r="K2713" s="3"/>
      <c r="L2713" s="2"/>
      <c r="M2713" s="2"/>
    </row>
    <row r="2714" spans="11:13" x14ac:dyDescent="0.3">
      <c r="K2714" s="3"/>
      <c r="L2714" s="2"/>
      <c r="M2714" s="2"/>
    </row>
    <row r="2715" spans="11:13" x14ac:dyDescent="0.3">
      <c r="K2715" s="3"/>
      <c r="L2715" s="2"/>
      <c r="M2715" s="2"/>
    </row>
    <row r="2716" spans="11:13" x14ac:dyDescent="0.3">
      <c r="K2716" s="3"/>
      <c r="L2716" s="2"/>
      <c r="M2716" s="2"/>
    </row>
    <row r="2717" spans="11:13" x14ac:dyDescent="0.3">
      <c r="K2717" s="3"/>
      <c r="L2717" s="2"/>
      <c r="M2717" s="2"/>
    </row>
    <row r="2718" spans="11:13" x14ac:dyDescent="0.3">
      <c r="K2718" s="3"/>
      <c r="L2718" s="2"/>
      <c r="M2718" s="2"/>
    </row>
    <row r="2719" spans="11:13" x14ac:dyDescent="0.3">
      <c r="K2719" s="3"/>
      <c r="L2719" s="2"/>
      <c r="M2719" s="2"/>
    </row>
    <row r="2720" spans="11:13" x14ac:dyDescent="0.3">
      <c r="K2720" s="3"/>
      <c r="L2720" s="2"/>
      <c r="M2720" s="2"/>
    </row>
    <row r="2721" spans="11:13" x14ac:dyDescent="0.3">
      <c r="K2721" s="3"/>
      <c r="L2721" s="2"/>
      <c r="M2721" s="2"/>
    </row>
    <row r="2722" spans="11:13" x14ac:dyDescent="0.3">
      <c r="K2722" s="3"/>
      <c r="L2722" s="2"/>
      <c r="M2722" s="2"/>
    </row>
    <row r="2723" spans="11:13" x14ac:dyDescent="0.3">
      <c r="K2723" s="3"/>
      <c r="L2723" s="2"/>
      <c r="M2723" s="2"/>
    </row>
    <row r="2724" spans="11:13" x14ac:dyDescent="0.3">
      <c r="K2724" s="3"/>
      <c r="L2724" s="2"/>
      <c r="M2724" s="2"/>
    </row>
    <row r="2725" spans="11:13" x14ac:dyDescent="0.3">
      <c r="K2725" s="3"/>
      <c r="L2725" s="2"/>
      <c r="M2725" s="2"/>
    </row>
    <row r="2726" spans="11:13" x14ac:dyDescent="0.3">
      <c r="K2726" s="3"/>
      <c r="L2726" s="2"/>
      <c r="M2726" s="2"/>
    </row>
    <row r="2727" spans="11:13" x14ac:dyDescent="0.3">
      <c r="K2727" s="3"/>
      <c r="L2727" s="2"/>
      <c r="M2727" s="2"/>
    </row>
    <row r="2728" spans="11:13" x14ac:dyDescent="0.3">
      <c r="K2728" s="3"/>
      <c r="L2728" s="2"/>
      <c r="M2728" s="2"/>
    </row>
    <row r="2729" spans="11:13" x14ac:dyDescent="0.3">
      <c r="K2729" s="3"/>
      <c r="L2729" s="2"/>
      <c r="M2729" s="2"/>
    </row>
    <row r="2730" spans="11:13" x14ac:dyDescent="0.3">
      <c r="K2730" s="3"/>
      <c r="L2730" s="2"/>
      <c r="M2730" s="2"/>
    </row>
    <row r="2731" spans="11:13" x14ac:dyDescent="0.3">
      <c r="K2731" s="3"/>
      <c r="L2731" s="2"/>
      <c r="M2731" s="2"/>
    </row>
    <row r="2732" spans="11:13" x14ac:dyDescent="0.3">
      <c r="K2732" s="3"/>
      <c r="L2732" s="2"/>
      <c r="M2732" s="2"/>
    </row>
    <row r="2733" spans="11:13" x14ac:dyDescent="0.3">
      <c r="K2733" s="3"/>
      <c r="L2733" s="2"/>
      <c r="M2733" s="2"/>
    </row>
    <row r="2734" spans="11:13" x14ac:dyDescent="0.3">
      <c r="K2734" s="3"/>
      <c r="L2734" s="2"/>
      <c r="M2734" s="2"/>
    </row>
    <row r="2735" spans="11:13" x14ac:dyDescent="0.3">
      <c r="K2735" s="3"/>
      <c r="L2735" s="2"/>
      <c r="M2735" s="2"/>
    </row>
    <row r="2736" spans="11:13" x14ac:dyDescent="0.3">
      <c r="K2736" s="3"/>
      <c r="L2736" s="2"/>
      <c r="M2736" s="2"/>
    </row>
    <row r="2737" spans="11:13" x14ac:dyDescent="0.3">
      <c r="K2737" s="3"/>
      <c r="L2737" s="2"/>
      <c r="M2737" s="2"/>
    </row>
    <row r="2738" spans="11:13" x14ac:dyDescent="0.3">
      <c r="K2738" s="3"/>
      <c r="L2738" s="2"/>
      <c r="M2738" s="2"/>
    </row>
    <row r="2739" spans="11:13" x14ac:dyDescent="0.3">
      <c r="K2739" s="3"/>
      <c r="L2739" s="2"/>
      <c r="M2739" s="2"/>
    </row>
    <row r="2740" spans="11:13" x14ac:dyDescent="0.3">
      <c r="K2740" s="3"/>
      <c r="L2740" s="2"/>
      <c r="M2740" s="2"/>
    </row>
    <row r="2741" spans="11:13" x14ac:dyDescent="0.3">
      <c r="K2741" s="3"/>
      <c r="L2741" s="2"/>
      <c r="M2741" s="2"/>
    </row>
    <row r="2742" spans="11:13" x14ac:dyDescent="0.3">
      <c r="K2742" s="3"/>
      <c r="L2742" s="2"/>
      <c r="M2742" s="2"/>
    </row>
    <row r="2743" spans="11:13" x14ac:dyDescent="0.3">
      <c r="K2743" s="3"/>
      <c r="L2743" s="2"/>
      <c r="M2743" s="2"/>
    </row>
    <row r="2744" spans="11:13" x14ac:dyDescent="0.3">
      <c r="K2744" s="3"/>
      <c r="L2744" s="2"/>
      <c r="M2744" s="2"/>
    </row>
    <row r="2745" spans="11:13" x14ac:dyDescent="0.3">
      <c r="K2745" s="3"/>
      <c r="L2745" s="2"/>
      <c r="M2745" s="2"/>
    </row>
    <row r="2746" spans="11:13" x14ac:dyDescent="0.3">
      <c r="K2746" s="3"/>
      <c r="L2746" s="2"/>
      <c r="M2746" s="2"/>
    </row>
    <row r="2747" spans="11:13" x14ac:dyDescent="0.3">
      <c r="K2747" s="3"/>
      <c r="L2747" s="2"/>
      <c r="M2747" s="2"/>
    </row>
    <row r="2748" spans="11:13" x14ac:dyDescent="0.3">
      <c r="K2748" s="3"/>
      <c r="L2748" s="2"/>
      <c r="M2748" s="2"/>
    </row>
    <row r="2749" spans="11:13" x14ac:dyDescent="0.3">
      <c r="K2749" s="3"/>
      <c r="L2749" s="2"/>
      <c r="M2749" s="2"/>
    </row>
    <row r="2750" spans="11:13" x14ac:dyDescent="0.3">
      <c r="K2750" s="3"/>
      <c r="L2750" s="2"/>
      <c r="M2750" s="2"/>
    </row>
    <row r="2751" spans="11:13" x14ac:dyDescent="0.3">
      <c r="K2751" s="3"/>
      <c r="L2751" s="2"/>
      <c r="M2751" s="2"/>
    </row>
    <row r="2752" spans="11:13" x14ac:dyDescent="0.3">
      <c r="K2752" s="3"/>
      <c r="L2752" s="2"/>
      <c r="M2752" s="2"/>
    </row>
    <row r="2753" spans="11:13" x14ac:dyDescent="0.3">
      <c r="K2753" s="3"/>
      <c r="L2753" s="2"/>
      <c r="M2753" s="2"/>
    </row>
    <row r="2754" spans="11:13" x14ac:dyDescent="0.3">
      <c r="K2754" s="3"/>
      <c r="L2754" s="2"/>
      <c r="M2754" s="2"/>
    </row>
    <row r="2755" spans="11:13" x14ac:dyDescent="0.3">
      <c r="K2755" s="3"/>
      <c r="L2755" s="2"/>
      <c r="M2755" s="2"/>
    </row>
    <row r="2756" spans="11:13" x14ac:dyDescent="0.3">
      <c r="K2756" s="3"/>
      <c r="L2756" s="2"/>
      <c r="M2756" s="2"/>
    </row>
    <row r="2757" spans="11:13" x14ac:dyDescent="0.3">
      <c r="K2757" s="3"/>
      <c r="L2757" s="2"/>
      <c r="M2757" s="2"/>
    </row>
    <row r="2758" spans="11:13" x14ac:dyDescent="0.3">
      <c r="K2758" s="3"/>
      <c r="L2758" s="2"/>
      <c r="M2758" s="2"/>
    </row>
    <row r="2759" spans="11:13" x14ac:dyDescent="0.3">
      <c r="K2759" s="3"/>
      <c r="L2759" s="2"/>
      <c r="M2759" s="2"/>
    </row>
    <row r="2760" spans="11:13" x14ac:dyDescent="0.3">
      <c r="K2760" s="3"/>
      <c r="L2760" s="2"/>
      <c r="M2760" s="2"/>
    </row>
    <row r="2761" spans="11:13" x14ac:dyDescent="0.3">
      <c r="K2761" s="3"/>
      <c r="L2761" s="2"/>
      <c r="M2761" s="2"/>
    </row>
    <row r="2762" spans="11:13" x14ac:dyDescent="0.3">
      <c r="K2762" s="3"/>
      <c r="L2762" s="2"/>
      <c r="M2762" s="2"/>
    </row>
    <row r="2763" spans="11:13" x14ac:dyDescent="0.3">
      <c r="K2763" s="3"/>
      <c r="L2763" s="2"/>
      <c r="M2763" s="2"/>
    </row>
    <row r="2764" spans="11:13" x14ac:dyDescent="0.3">
      <c r="K2764" s="3"/>
      <c r="L2764" s="2"/>
      <c r="M2764" s="2"/>
    </row>
    <row r="2765" spans="11:13" x14ac:dyDescent="0.3">
      <c r="K2765" s="3"/>
      <c r="L2765" s="2"/>
      <c r="M2765" s="2"/>
    </row>
    <row r="2766" spans="11:13" x14ac:dyDescent="0.3">
      <c r="K2766" s="3"/>
      <c r="L2766" s="2"/>
      <c r="M2766" s="2"/>
    </row>
    <row r="2767" spans="11:13" x14ac:dyDescent="0.3">
      <c r="K2767" s="3"/>
      <c r="L2767" s="2"/>
      <c r="M2767" s="2"/>
    </row>
    <row r="2768" spans="11:13" x14ac:dyDescent="0.3">
      <c r="K2768" s="3"/>
      <c r="L2768" s="2"/>
      <c r="M2768" s="2"/>
    </row>
    <row r="2769" spans="11:13" x14ac:dyDescent="0.3">
      <c r="K2769" s="3"/>
      <c r="L2769" s="2"/>
      <c r="M2769" s="2"/>
    </row>
    <row r="2770" spans="11:13" x14ac:dyDescent="0.3">
      <c r="K2770" s="3"/>
      <c r="L2770" s="2"/>
      <c r="M2770" s="2"/>
    </row>
    <row r="2771" spans="11:13" x14ac:dyDescent="0.3">
      <c r="K2771" s="3"/>
      <c r="L2771" s="2"/>
      <c r="M2771" s="2"/>
    </row>
    <row r="2772" spans="11:13" x14ac:dyDescent="0.3">
      <c r="K2772" s="3"/>
      <c r="L2772" s="2"/>
      <c r="M2772" s="2"/>
    </row>
    <row r="2773" spans="11:13" x14ac:dyDescent="0.3">
      <c r="K2773" s="3"/>
      <c r="L2773" s="2"/>
      <c r="M2773" s="2"/>
    </row>
    <row r="2774" spans="11:13" x14ac:dyDescent="0.3">
      <c r="K2774" s="3"/>
      <c r="L2774" s="2"/>
      <c r="M2774" s="2"/>
    </row>
    <row r="2775" spans="11:13" x14ac:dyDescent="0.3">
      <c r="K2775" s="3"/>
      <c r="L2775" s="2"/>
      <c r="M2775" s="2"/>
    </row>
    <row r="2776" spans="11:13" x14ac:dyDescent="0.3">
      <c r="K2776" s="3"/>
      <c r="L2776" s="2"/>
      <c r="M2776" s="2"/>
    </row>
    <row r="2777" spans="11:13" x14ac:dyDescent="0.3">
      <c r="K2777" s="3"/>
      <c r="L2777" s="2"/>
      <c r="M2777" s="2"/>
    </row>
    <row r="2778" spans="11:13" x14ac:dyDescent="0.3">
      <c r="K2778" s="3"/>
      <c r="L2778" s="2"/>
      <c r="M2778" s="2"/>
    </row>
    <row r="2779" spans="11:13" x14ac:dyDescent="0.3">
      <c r="K2779" s="3"/>
      <c r="L2779" s="2"/>
      <c r="M2779" s="2"/>
    </row>
    <row r="2780" spans="11:13" x14ac:dyDescent="0.3">
      <c r="K2780" s="3"/>
      <c r="L2780" s="2"/>
      <c r="M2780" s="2"/>
    </row>
    <row r="2781" spans="11:13" x14ac:dyDescent="0.3">
      <c r="K2781" s="3"/>
      <c r="L2781" s="2"/>
      <c r="M2781" s="2"/>
    </row>
    <row r="2782" spans="11:13" x14ac:dyDescent="0.3">
      <c r="K2782" s="3"/>
      <c r="L2782" s="2"/>
      <c r="M2782" s="2"/>
    </row>
    <row r="2783" spans="11:13" x14ac:dyDescent="0.3">
      <c r="K2783" s="3"/>
      <c r="L2783" s="2"/>
      <c r="M2783" s="2"/>
    </row>
    <row r="2784" spans="11:13" x14ac:dyDescent="0.3">
      <c r="K2784" s="3"/>
      <c r="L2784" s="2"/>
      <c r="M2784" s="2"/>
    </row>
    <row r="2785" spans="11:13" x14ac:dyDescent="0.3">
      <c r="K2785" s="3"/>
      <c r="L2785" s="2"/>
      <c r="M2785" s="2"/>
    </row>
    <row r="2786" spans="11:13" x14ac:dyDescent="0.3">
      <c r="K2786" s="3"/>
      <c r="L2786" s="2"/>
      <c r="M2786" s="2"/>
    </row>
    <row r="2787" spans="11:13" x14ac:dyDescent="0.3">
      <c r="K2787" s="3"/>
      <c r="L2787" s="2"/>
      <c r="M2787" s="2"/>
    </row>
    <row r="2788" spans="11:13" x14ac:dyDescent="0.3">
      <c r="K2788" s="3"/>
      <c r="L2788" s="2"/>
      <c r="M2788" s="2"/>
    </row>
    <row r="2789" spans="11:13" x14ac:dyDescent="0.3">
      <c r="K2789" s="3"/>
      <c r="L2789" s="2"/>
      <c r="M2789" s="2"/>
    </row>
    <row r="2790" spans="11:13" x14ac:dyDescent="0.3">
      <c r="K2790" s="3"/>
      <c r="L2790" s="2"/>
      <c r="M2790" s="2"/>
    </row>
    <row r="2791" spans="11:13" x14ac:dyDescent="0.3">
      <c r="K2791" s="3"/>
      <c r="L2791" s="2"/>
      <c r="M2791" s="2"/>
    </row>
    <row r="2792" spans="11:13" x14ac:dyDescent="0.3">
      <c r="K2792" s="3"/>
      <c r="L2792" s="2"/>
      <c r="M2792" s="2"/>
    </row>
    <row r="2793" spans="11:13" x14ac:dyDescent="0.3">
      <c r="K2793" s="3"/>
      <c r="L2793" s="2"/>
      <c r="M2793" s="2"/>
    </row>
    <row r="2794" spans="11:13" x14ac:dyDescent="0.3">
      <c r="K2794" s="3"/>
      <c r="L2794" s="2"/>
      <c r="M2794" s="2"/>
    </row>
    <row r="2795" spans="11:13" x14ac:dyDescent="0.3">
      <c r="K2795" s="3"/>
      <c r="L2795" s="2"/>
      <c r="M2795" s="2"/>
    </row>
    <row r="2796" spans="11:13" x14ac:dyDescent="0.3">
      <c r="K2796" s="3"/>
      <c r="L2796" s="2"/>
      <c r="M2796" s="2"/>
    </row>
    <row r="2797" spans="11:13" x14ac:dyDescent="0.3">
      <c r="K2797" s="3"/>
      <c r="L2797" s="2"/>
      <c r="M2797" s="2"/>
    </row>
    <row r="2798" spans="11:13" x14ac:dyDescent="0.3">
      <c r="K2798" s="3"/>
      <c r="L2798" s="2"/>
      <c r="M2798" s="2"/>
    </row>
    <row r="2799" spans="11:13" x14ac:dyDescent="0.3">
      <c r="K2799" s="3"/>
      <c r="L2799" s="2"/>
      <c r="M2799" s="2"/>
    </row>
    <row r="2800" spans="11:13" x14ac:dyDescent="0.3">
      <c r="K2800" s="3"/>
      <c r="L2800" s="2"/>
      <c r="M2800" s="2"/>
    </row>
    <row r="2801" spans="11:13" x14ac:dyDescent="0.3">
      <c r="K2801" s="3"/>
      <c r="L2801" s="2"/>
      <c r="M2801" s="2"/>
    </row>
    <row r="2802" spans="11:13" x14ac:dyDescent="0.3">
      <c r="K2802" s="3"/>
      <c r="L2802" s="2"/>
      <c r="M2802" s="2"/>
    </row>
    <row r="2803" spans="11:13" x14ac:dyDescent="0.3">
      <c r="K2803" s="3"/>
      <c r="L2803" s="2"/>
      <c r="M2803" s="2"/>
    </row>
    <row r="2804" spans="11:13" x14ac:dyDescent="0.3">
      <c r="K2804" s="3"/>
      <c r="L2804" s="2"/>
      <c r="M2804" s="2"/>
    </row>
    <row r="2805" spans="11:13" x14ac:dyDescent="0.3">
      <c r="K2805" s="3"/>
      <c r="L2805" s="2"/>
      <c r="M2805" s="2"/>
    </row>
    <row r="2806" spans="11:13" x14ac:dyDescent="0.3">
      <c r="K2806" s="3"/>
      <c r="L2806" s="2"/>
      <c r="M2806" s="2"/>
    </row>
    <row r="2807" spans="11:13" x14ac:dyDescent="0.3">
      <c r="K2807" s="3"/>
      <c r="L2807" s="2"/>
      <c r="M2807" s="2"/>
    </row>
    <row r="2808" spans="11:13" x14ac:dyDescent="0.3">
      <c r="K2808" s="3"/>
      <c r="L2808" s="2"/>
      <c r="M2808" s="2"/>
    </row>
    <row r="2809" spans="11:13" x14ac:dyDescent="0.3">
      <c r="K2809" s="3"/>
      <c r="L2809" s="2"/>
      <c r="M2809" s="2"/>
    </row>
    <row r="2810" spans="11:13" x14ac:dyDescent="0.3">
      <c r="K2810" s="3"/>
      <c r="L2810" s="2"/>
      <c r="M2810" s="2"/>
    </row>
    <row r="2811" spans="11:13" x14ac:dyDescent="0.3">
      <c r="K2811" s="3"/>
      <c r="L2811" s="2"/>
      <c r="M2811" s="2"/>
    </row>
    <row r="2812" spans="11:13" x14ac:dyDescent="0.3">
      <c r="K2812" s="3"/>
      <c r="L2812" s="2"/>
      <c r="M2812" s="2"/>
    </row>
    <row r="2813" spans="11:13" x14ac:dyDescent="0.3">
      <c r="K2813" s="3"/>
      <c r="L2813" s="2"/>
      <c r="M2813" s="2"/>
    </row>
    <row r="2814" spans="11:13" x14ac:dyDescent="0.3">
      <c r="K2814" s="3"/>
      <c r="L2814" s="2"/>
      <c r="M2814" s="2"/>
    </row>
    <row r="2815" spans="11:13" x14ac:dyDescent="0.3">
      <c r="K2815" s="3"/>
      <c r="L2815" s="2"/>
      <c r="M2815" s="2"/>
    </row>
    <row r="2816" spans="11:13" x14ac:dyDescent="0.3">
      <c r="K2816" s="3"/>
      <c r="L2816" s="2"/>
      <c r="M2816" s="2"/>
    </row>
    <row r="2817" spans="11:13" x14ac:dyDescent="0.3">
      <c r="K2817" s="3"/>
      <c r="L2817" s="2"/>
      <c r="M2817" s="2"/>
    </row>
    <row r="2818" spans="11:13" x14ac:dyDescent="0.3">
      <c r="K2818" s="3"/>
      <c r="L2818" s="2"/>
      <c r="M2818" s="2"/>
    </row>
    <row r="2819" spans="11:13" x14ac:dyDescent="0.3">
      <c r="K2819" s="3"/>
      <c r="L2819" s="2"/>
      <c r="M2819" s="2"/>
    </row>
    <row r="2820" spans="11:13" x14ac:dyDescent="0.3">
      <c r="K2820" s="3"/>
      <c r="L2820" s="2"/>
      <c r="M2820" s="2"/>
    </row>
    <row r="2821" spans="11:13" x14ac:dyDescent="0.3">
      <c r="K2821" s="3"/>
      <c r="L2821" s="2"/>
      <c r="M2821" s="2"/>
    </row>
    <row r="2822" spans="11:13" x14ac:dyDescent="0.3">
      <c r="K2822" s="3"/>
      <c r="L2822" s="2"/>
      <c r="M2822" s="2"/>
    </row>
    <row r="2823" spans="11:13" x14ac:dyDescent="0.3">
      <c r="K2823" s="3"/>
      <c r="L2823" s="2"/>
      <c r="M2823" s="2"/>
    </row>
    <row r="2824" spans="11:13" x14ac:dyDescent="0.3">
      <c r="K2824" s="3"/>
      <c r="L2824" s="2"/>
      <c r="M2824" s="2"/>
    </row>
    <row r="2825" spans="11:13" x14ac:dyDescent="0.3">
      <c r="K2825" s="3"/>
      <c r="L2825" s="2"/>
      <c r="M2825" s="2"/>
    </row>
    <row r="2826" spans="11:13" x14ac:dyDescent="0.3">
      <c r="K2826" s="3"/>
      <c r="L2826" s="2"/>
      <c r="M2826" s="2"/>
    </row>
    <row r="2827" spans="11:13" x14ac:dyDescent="0.3">
      <c r="K2827" s="3"/>
      <c r="L2827" s="2"/>
      <c r="M2827" s="2"/>
    </row>
    <row r="2828" spans="11:13" x14ac:dyDescent="0.3">
      <c r="K2828" s="3"/>
      <c r="L2828" s="2"/>
      <c r="M2828" s="2"/>
    </row>
    <row r="2829" spans="11:13" x14ac:dyDescent="0.3">
      <c r="K2829" s="3"/>
      <c r="L2829" s="2"/>
      <c r="M2829" s="2"/>
    </row>
    <row r="2830" spans="11:13" x14ac:dyDescent="0.3">
      <c r="K2830" s="3"/>
      <c r="L2830" s="2"/>
      <c r="M2830" s="2"/>
    </row>
    <row r="2831" spans="11:13" x14ac:dyDescent="0.3">
      <c r="K2831" s="3"/>
      <c r="L2831" s="2"/>
      <c r="M2831" s="2"/>
    </row>
    <row r="2832" spans="11:13" x14ac:dyDescent="0.3">
      <c r="K2832" s="3"/>
      <c r="L2832" s="2"/>
      <c r="M2832" s="2"/>
    </row>
    <row r="2833" spans="11:13" x14ac:dyDescent="0.3">
      <c r="K2833" s="3"/>
      <c r="L2833" s="2"/>
      <c r="M2833" s="2"/>
    </row>
    <row r="2834" spans="11:13" x14ac:dyDescent="0.3">
      <c r="K2834" s="3"/>
      <c r="L2834" s="2"/>
      <c r="M2834" s="2"/>
    </row>
    <row r="2835" spans="11:13" x14ac:dyDescent="0.3">
      <c r="K2835" s="3"/>
      <c r="L2835" s="2"/>
      <c r="M2835" s="2"/>
    </row>
    <row r="2836" spans="11:13" x14ac:dyDescent="0.3">
      <c r="K2836" s="3"/>
      <c r="L2836" s="2"/>
      <c r="M2836" s="2"/>
    </row>
    <row r="2837" spans="11:13" x14ac:dyDescent="0.3">
      <c r="K2837" s="3"/>
      <c r="L2837" s="2"/>
      <c r="M2837" s="2"/>
    </row>
    <row r="2838" spans="11:13" x14ac:dyDescent="0.3">
      <c r="K2838" s="3"/>
      <c r="L2838" s="2"/>
      <c r="M2838" s="2"/>
    </row>
    <row r="2839" spans="11:13" x14ac:dyDescent="0.3">
      <c r="K2839" s="3"/>
      <c r="L2839" s="2"/>
      <c r="M2839" s="2"/>
    </row>
    <row r="2840" spans="11:13" x14ac:dyDescent="0.3">
      <c r="K2840" s="3"/>
      <c r="L2840" s="2"/>
      <c r="M2840" s="2"/>
    </row>
    <row r="2841" spans="11:13" x14ac:dyDescent="0.3">
      <c r="K2841" s="3"/>
      <c r="L2841" s="2"/>
      <c r="M2841" s="2"/>
    </row>
    <row r="2842" spans="11:13" x14ac:dyDescent="0.3">
      <c r="K2842" s="3"/>
      <c r="L2842" s="2"/>
      <c r="M2842" s="2"/>
    </row>
    <row r="2843" spans="11:13" x14ac:dyDescent="0.3">
      <c r="K2843" s="3"/>
      <c r="L2843" s="2"/>
      <c r="M2843" s="2"/>
    </row>
    <row r="2844" spans="11:13" x14ac:dyDescent="0.3">
      <c r="K2844" s="3"/>
      <c r="L2844" s="2"/>
      <c r="M2844" s="2"/>
    </row>
    <row r="2845" spans="11:13" x14ac:dyDescent="0.3">
      <c r="K2845" s="3"/>
      <c r="L2845" s="2"/>
      <c r="M2845" s="2"/>
    </row>
    <row r="2846" spans="11:13" x14ac:dyDescent="0.3">
      <c r="K2846" s="3"/>
      <c r="L2846" s="2"/>
      <c r="M2846" s="2"/>
    </row>
    <row r="2847" spans="11:13" x14ac:dyDescent="0.3">
      <c r="K2847" s="3"/>
      <c r="L2847" s="2"/>
      <c r="M2847" s="2"/>
    </row>
    <row r="2848" spans="11:13" x14ac:dyDescent="0.3">
      <c r="K2848" s="3"/>
      <c r="L2848" s="2"/>
      <c r="M2848" s="2"/>
    </row>
    <row r="2849" spans="11:13" x14ac:dyDescent="0.3">
      <c r="K2849" s="3"/>
      <c r="L2849" s="2"/>
      <c r="M2849" s="2"/>
    </row>
    <row r="2850" spans="11:13" x14ac:dyDescent="0.3">
      <c r="K2850" s="3"/>
      <c r="L2850" s="2"/>
      <c r="M2850" s="2"/>
    </row>
    <row r="2851" spans="11:13" x14ac:dyDescent="0.3">
      <c r="K2851" s="3"/>
      <c r="L2851" s="2"/>
      <c r="M2851" s="2"/>
    </row>
    <row r="2852" spans="11:13" x14ac:dyDescent="0.3">
      <c r="K2852" s="3"/>
      <c r="L2852" s="2"/>
      <c r="M2852" s="2"/>
    </row>
    <row r="2853" spans="11:13" x14ac:dyDescent="0.3">
      <c r="K2853" s="3"/>
      <c r="L2853" s="2"/>
      <c r="M2853" s="2"/>
    </row>
    <row r="2854" spans="11:13" x14ac:dyDescent="0.3">
      <c r="K2854" s="3"/>
      <c r="L2854" s="2"/>
      <c r="M2854" s="2"/>
    </row>
    <row r="2855" spans="11:13" x14ac:dyDescent="0.3">
      <c r="K2855" s="3"/>
      <c r="L2855" s="2"/>
      <c r="M2855" s="2"/>
    </row>
    <row r="2856" spans="11:13" x14ac:dyDescent="0.3">
      <c r="K2856" s="3"/>
      <c r="L2856" s="2"/>
      <c r="M2856" s="2"/>
    </row>
    <row r="2857" spans="11:13" x14ac:dyDescent="0.3">
      <c r="K2857" s="3"/>
      <c r="L2857" s="2"/>
      <c r="M2857" s="2"/>
    </row>
    <row r="2858" spans="11:13" x14ac:dyDescent="0.3">
      <c r="K2858" s="3"/>
      <c r="L2858" s="2"/>
      <c r="M2858" s="2"/>
    </row>
    <row r="2859" spans="11:13" x14ac:dyDescent="0.3">
      <c r="K2859" s="3"/>
      <c r="L2859" s="2"/>
      <c r="M2859" s="2"/>
    </row>
    <row r="2860" spans="11:13" x14ac:dyDescent="0.3">
      <c r="K2860" s="3"/>
      <c r="L2860" s="2"/>
      <c r="M2860" s="2"/>
    </row>
    <row r="2861" spans="11:13" x14ac:dyDescent="0.3">
      <c r="K2861" s="3"/>
      <c r="L2861" s="2"/>
      <c r="M2861" s="2"/>
    </row>
    <row r="2862" spans="11:13" x14ac:dyDescent="0.3">
      <c r="K2862" s="3"/>
      <c r="L2862" s="2"/>
      <c r="M2862" s="2"/>
    </row>
    <row r="2863" spans="11:13" x14ac:dyDescent="0.3">
      <c r="K2863" s="3"/>
      <c r="L2863" s="2"/>
      <c r="M2863" s="2"/>
    </row>
    <row r="2864" spans="11:13" x14ac:dyDescent="0.3">
      <c r="K2864" s="3"/>
      <c r="L2864" s="2"/>
      <c r="M2864" s="2"/>
    </row>
    <row r="2865" spans="11:13" x14ac:dyDescent="0.3">
      <c r="K2865" s="3"/>
      <c r="L2865" s="2"/>
      <c r="M2865" s="2"/>
    </row>
    <row r="2866" spans="11:13" x14ac:dyDescent="0.3">
      <c r="K2866" s="3"/>
      <c r="L2866" s="2"/>
      <c r="M2866" s="2"/>
    </row>
    <row r="2867" spans="11:13" x14ac:dyDescent="0.3">
      <c r="K2867" s="3"/>
      <c r="L2867" s="2"/>
      <c r="M2867" s="2"/>
    </row>
    <row r="2868" spans="11:13" x14ac:dyDescent="0.3">
      <c r="K2868" s="3"/>
      <c r="L2868" s="2"/>
      <c r="M2868" s="2"/>
    </row>
    <row r="2869" spans="11:13" x14ac:dyDescent="0.3">
      <c r="K2869" s="3"/>
      <c r="L2869" s="2"/>
      <c r="M2869" s="2"/>
    </row>
    <row r="2870" spans="11:13" x14ac:dyDescent="0.3">
      <c r="K2870" s="3"/>
      <c r="L2870" s="2"/>
      <c r="M2870" s="2"/>
    </row>
    <row r="2871" spans="11:13" x14ac:dyDescent="0.3">
      <c r="K2871" s="3"/>
      <c r="L2871" s="2"/>
      <c r="M2871" s="2"/>
    </row>
    <row r="2872" spans="11:13" x14ac:dyDescent="0.3">
      <c r="K2872" s="3"/>
      <c r="L2872" s="2"/>
      <c r="M2872" s="2"/>
    </row>
    <row r="2873" spans="11:13" x14ac:dyDescent="0.3">
      <c r="K2873" s="3"/>
      <c r="L2873" s="2"/>
      <c r="M2873" s="2"/>
    </row>
    <row r="2874" spans="11:13" x14ac:dyDescent="0.3">
      <c r="K2874" s="3"/>
      <c r="L2874" s="2"/>
      <c r="M2874" s="2"/>
    </row>
    <row r="2875" spans="11:13" x14ac:dyDescent="0.3">
      <c r="K2875" s="3"/>
      <c r="L2875" s="2"/>
      <c r="M2875" s="2"/>
    </row>
    <row r="2876" spans="11:13" x14ac:dyDescent="0.3">
      <c r="K2876" s="3"/>
      <c r="L2876" s="2"/>
      <c r="M2876" s="2"/>
    </row>
    <row r="2877" spans="11:13" x14ac:dyDescent="0.3">
      <c r="K2877" s="3"/>
      <c r="L2877" s="2"/>
      <c r="M2877" s="2"/>
    </row>
    <row r="2878" spans="11:13" x14ac:dyDescent="0.3">
      <c r="K2878" s="3"/>
      <c r="L2878" s="2"/>
      <c r="M2878" s="2"/>
    </row>
    <row r="2879" spans="11:13" x14ac:dyDescent="0.3">
      <c r="K2879" s="3"/>
      <c r="L2879" s="2"/>
      <c r="M2879" s="2"/>
    </row>
    <row r="2880" spans="11:13" x14ac:dyDescent="0.3">
      <c r="K2880" s="3"/>
      <c r="L2880" s="2"/>
      <c r="M2880" s="2"/>
    </row>
    <row r="2881" spans="11:13" x14ac:dyDescent="0.3">
      <c r="K2881" s="3"/>
      <c r="L2881" s="2"/>
      <c r="M2881" s="2"/>
    </row>
    <row r="2882" spans="11:13" x14ac:dyDescent="0.3">
      <c r="K2882" s="3"/>
      <c r="L2882" s="2"/>
      <c r="M2882" s="2"/>
    </row>
    <row r="2883" spans="11:13" x14ac:dyDescent="0.3">
      <c r="K2883" s="3"/>
      <c r="L2883" s="2"/>
      <c r="M2883" s="2"/>
    </row>
    <row r="2884" spans="11:13" x14ac:dyDescent="0.3">
      <c r="K2884" s="3"/>
      <c r="L2884" s="2"/>
      <c r="M2884" s="2"/>
    </row>
    <row r="2885" spans="11:13" x14ac:dyDescent="0.3">
      <c r="K2885" s="3"/>
      <c r="L2885" s="2"/>
      <c r="M2885" s="2"/>
    </row>
    <row r="2886" spans="11:13" x14ac:dyDescent="0.3">
      <c r="K2886" s="3"/>
      <c r="L2886" s="2"/>
      <c r="M2886" s="2"/>
    </row>
    <row r="2887" spans="11:13" x14ac:dyDescent="0.3">
      <c r="K2887" s="3"/>
      <c r="L2887" s="2"/>
      <c r="M2887" s="2"/>
    </row>
    <row r="2888" spans="11:13" x14ac:dyDescent="0.3">
      <c r="K2888" s="3"/>
      <c r="L2888" s="2"/>
      <c r="M2888" s="2"/>
    </row>
    <row r="2889" spans="11:13" x14ac:dyDescent="0.3">
      <c r="K2889" s="3"/>
      <c r="L2889" s="2"/>
      <c r="M2889" s="2"/>
    </row>
    <row r="2890" spans="11:13" x14ac:dyDescent="0.3">
      <c r="K2890" s="3"/>
      <c r="L2890" s="2"/>
      <c r="M2890" s="2"/>
    </row>
    <row r="2891" spans="11:13" x14ac:dyDescent="0.3">
      <c r="K2891" s="3"/>
      <c r="L2891" s="2"/>
      <c r="M2891" s="2"/>
    </row>
    <row r="2892" spans="11:13" x14ac:dyDescent="0.3">
      <c r="K2892" s="3"/>
      <c r="L2892" s="2"/>
      <c r="M2892" s="2"/>
    </row>
    <row r="2893" spans="11:13" x14ac:dyDescent="0.3">
      <c r="K2893" s="3"/>
      <c r="L2893" s="2"/>
      <c r="M2893" s="2"/>
    </row>
    <row r="2894" spans="11:13" x14ac:dyDescent="0.3">
      <c r="K2894" s="3"/>
      <c r="L2894" s="2"/>
      <c r="M2894" s="2"/>
    </row>
    <row r="2895" spans="11:13" x14ac:dyDescent="0.3">
      <c r="K2895" s="3"/>
      <c r="L2895" s="2"/>
      <c r="M2895" s="2"/>
    </row>
    <row r="2896" spans="11:13" x14ac:dyDescent="0.3">
      <c r="K2896" s="3"/>
      <c r="L2896" s="2"/>
      <c r="M2896" s="2"/>
    </row>
    <row r="2897" spans="11:13" x14ac:dyDescent="0.3">
      <c r="K2897" s="3"/>
      <c r="L2897" s="2"/>
      <c r="M2897" s="2"/>
    </row>
    <row r="2898" spans="11:13" x14ac:dyDescent="0.3">
      <c r="K2898" s="3"/>
      <c r="L2898" s="2"/>
      <c r="M2898" s="2"/>
    </row>
    <row r="2899" spans="11:13" x14ac:dyDescent="0.3">
      <c r="K2899" s="3"/>
      <c r="L2899" s="2"/>
      <c r="M2899" s="2"/>
    </row>
    <row r="2900" spans="11:13" x14ac:dyDescent="0.3">
      <c r="K2900" s="3"/>
      <c r="L2900" s="2"/>
      <c r="M2900" s="2"/>
    </row>
    <row r="2901" spans="11:13" x14ac:dyDescent="0.3">
      <c r="K2901" s="3"/>
      <c r="L2901" s="2"/>
      <c r="M2901" s="2"/>
    </row>
    <row r="2902" spans="11:13" x14ac:dyDescent="0.3">
      <c r="K2902" s="3"/>
      <c r="L2902" s="2"/>
      <c r="M2902" s="2"/>
    </row>
    <row r="2903" spans="11:13" x14ac:dyDescent="0.3">
      <c r="K2903" s="3"/>
      <c r="L2903" s="2"/>
      <c r="M2903" s="2"/>
    </row>
    <row r="2904" spans="11:13" x14ac:dyDescent="0.3">
      <c r="K2904" s="3"/>
      <c r="L2904" s="2"/>
      <c r="M2904" s="2"/>
    </row>
    <row r="2905" spans="11:13" x14ac:dyDescent="0.3">
      <c r="K2905" s="3"/>
      <c r="L2905" s="2"/>
      <c r="M2905" s="2"/>
    </row>
    <row r="2906" spans="11:13" x14ac:dyDescent="0.3">
      <c r="K2906" s="3"/>
      <c r="L2906" s="2"/>
      <c r="M2906" s="2"/>
    </row>
    <row r="2907" spans="11:13" x14ac:dyDescent="0.3">
      <c r="K2907" s="3"/>
      <c r="L2907" s="2"/>
      <c r="M2907" s="2"/>
    </row>
    <row r="2908" spans="11:13" x14ac:dyDescent="0.3">
      <c r="K2908" s="3"/>
      <c r="L2908" s="2"/>
      <c r="M2908" s="2"/>
    </row>
    <row r="2909" spans="11:13" x14ac:dyDescent="0.3">
      <c r="K2909" s="3"/>
      <c r="L2909" s="2"/>
      <c r="M2909" s="2"/>
    </row>
    <row r="2910" spans="11:13" x14ac:dyDescent="0.3">
      <c r="K2910" s="3"/>
      <c r="L2910" s="2"/>
      <c r="M2910" s="2"/>
    </row>
    <row r="2911" spans="11:13" x14ac:dyDescent="0.3">
      <c r="K2911" s="3"/>
      <c r="L2911" s="2"/>
      <c r="M2911" s="2"/>
    </row>
    <row r="2912" spans="11:13" x14ac:dyDescent="0.3">
      <c r="K2912" s="3"/>
      <c r="L2912" s="2"/>
      <c r="M2912" s="2"/>
    </row>
    <row r="2913" spans="11:13" x14ac:dyDescent="0.3">
      <c r="K2913" s="3"/>
      <c r="L2913" s="2"/>
      <c r="M2913" s="2"/>
    </row>
    <row r="2914" spans="11:13" x14ac:dyDescent="0.3">
      <c r="K2914" s="3"/>
      <c r="L2914" s="2"/>
      <c r="M2914" s="2"/>
    </row>
    <row r="2915" spans="11:13" x14ac:dyDescent="0.3">
      <c r="K2915" s="3"/>
      <c r="L2915" s="2"/>
      <c r="M2915" s="2"/>
    </row>
    <row r="2916" spans="11:13" x14ac:dyDescent="0.3">
      <c r="K2916" s="3"/>
      <c r="L2916" s="2"/>
      <c r="M2916" s="2"/>
    </row>
    <row r="2917" spans="11:13" x14ac:dyDescent="0.3">
      <c r="K2917" s="3"/>
      <c r="L2917" s="2"/>
      <c r="M2917" s="2"/>
    </row>
    <row r="2918" spans="11:13" x14ac:dyDescent="0.3">
      <c r="K2918" s="3"/>
      <c r="L2918" s="2"/>
      <c r="M2918" s="2"/>
    </row>
    <row r="2919" spans="11:13" x14ac:dyDescent="0.3">
      <c r="K2919" s="3"/>
      <c r="L2919" s="2"/>
      <c r="M2919" s="2"/>
    </row>
    <row r="2920" spans="11:13" x14ac:dyDescent="0.3">
      <c r="K2920" s="3"/>
      <c r="L2920" s="2"/>
      <c r="M2920" s="2"/>
    </row>
    <row r="2921" spans="11:13" x14ac:dyDescent="0.3">
      <c r="K2921" s="3"/>
      <c r="L2921" s="2"/>
      <c r="M2921" s="2"/>
    </row>
    <row r="2922" spans="11:13" x14ac:dyDescent="0.3">
      <c r="K2922" s="3"/>
      <c r="L2922" s="2"/>
      <c r="M2922" s="2"/>
    </row>
    <row r="2923" spans="11:13" x14ac:dyDescent="0.3">
      <c r="K2923" s="3"/>
      <c r="L2923" s="2"/>
      <c r="M2923" s="2"/>
    </row>
    <row r="2924" spans="11:13" x14ac:dyDescent="0.3">
      <c r="K2924" s="3"/>
      <c r="L2924" s="2"/>
      <c r="M2924" s="2"/>
    </row>
    <row r="2925" spans="11:13" x14ac:dyDescent="0.3">
      <c r="K2925" s="3"/>
      <c r="L2925" s="2"/>
      <c r="M2925" s="2"/>
    </row>
    <row r="2926" spans="11:13" x14ac:dyDescent="0.3">
      <c r="K2926" s="3"/>
      <c r="L2926" s="2"/>
      <c r="M2926" s="2"/>
    </row>
    <row r="2927" spans="11:13" x14ac:dyDescent="0.3">
      <c r="K2927" s="3"/>
      <c r="L2927" s="2"/>
      <c r="M2927" s="2"/>
    </row>
    <row r="2928" spans="11:13" x14ac:dyDescent="0.3">
      <c r="K2928" s="3"/>
      <c r="L2928" s="2"/>
      <c r="M2928" s="2"/>
    </row>
    <row r="2929" spans="11:13" x14ac:dyDescent="0.3">
      <c r="K2929" s="3"/>
      <c r="L2929" s="2"/>
      <c r="M2929" s="2"/>
    </row>
    <row r="2930" spans="11:13" x14ac:dyDescent="0.3">
      <c r="K2930" s="3"/>
      <c r="L2930" s="2"/>
      <c r="M2930" s="2"/>
    </row>
    <row r="2931" spans="11:13" x14ac:dyDescent="0.3">
      <c r="K2931" s="3"/>
      <c r="L2931" s="2"/>
      <c r="M2931" s="2"/>
    </row>
    <row r="2932" spans="11:13" x14ac:dyDescent="0.3">
      <c r="K2932" s="3"/>
      <c r="L2932" s="2"/>
      <c r="M2932" s="2"/>
    </row>
    <row r="2933" spans="11:13" x14ac:dyDescent="0.3">
      <c r="K2933" s="3"/>
      <c r="L2933" s="2"/>
      <c r="M2933" s="2"/>
    </row>
    <row r="2934" spans="11:13" x14ac:dyDescent="0.3">
      <c r="K2934" s="3"/>
      <c r="L2934" s="2"/>
      <c r="M2934" s="2"/>
    </row>
    <row r="2935" spans="11:13" x14ac:dyDescent="0.3">
      <c r="K2935" s="3"/>
      <c r="L2935" s="2"/>
      <c r="M2935" s="2"/>
    </row>
    <row r="2936" spans="11:13" x14ac:dyDescent="0.3">
      <c r="K2936" s="3"/>
      <c r="L2936" s="2"/>
      <c r="M2936" s="2"/>
    </row>
    <row r="2937" spans="11:13" x14ac:dyDescent="0.3">
      <c r="K2937" s="3"/>
      <c r="L2937" s="2"/>
      <c r="M2937" s="2"/>
    </row>
    <row r="2938" spans="11:13" x14ac:dyDescent="0.3">
      <c r="K2938" s="3"/>
      <c r="L2938" s="2"/>
      <c r="M2938" s="2"/>
    </row>
    <row r="2939" spans="11:13" x14ac:dyDescent="0.3">
      <c r="K2939" s="3"/>
      <c r="L2939" s="2"/>
      <c r="M2939" s="2"/>
    </row>
    <row r="2940" spans="11:13" x14ac:dyDescent="0.3">
      <c r="K2940" s="3"/>
      <c r="L2940" s="2"/>
      <c r="M2940" s="2"/>
    </row>
    <row r="2941" spans="11:13" x14ac:dyDescent="0.3">
      <c r="K2941" s="3"/>
      <c r="L2941" s="2"/>
      <c r="M2941" s="2"/>
    </row>
    <row r="2942" spans="11:13" x14ac:dyDescent="0.3">
      <c r="K2942" s="3"/>
      <c r="L2942" s="2"/>
      <c r="M2942" s="2"/>
    </row>
    <row r="2943" spans="11:13" x14ac:dyDescent="0.3">
      <c r="K2943" s="3"/>
      <c r="L2943" s="2"/>
      <c r="M2943" s="2"/>
    </row>
    <row r="2944" spans="11:13" x14ac:dyDescent="0.3">
      <c r="K2944" s="3"/>
      <c r="L2944" s="2"/>
      <c r="M2944" s="2"/>
    </row>
    <row r="2945" spans="11:13" x14ac:dyDescent="0.3">
      <c r="K2945" s="3"/>
      <c r="L2945" s="2"/>
      <c r="M2945" s="2"/>
    </row>
    <row r="2946" spans="11:13" x14ac:dyDescent="0.3">
      <c r="K2946" s="3"/>
      <c r="L2946" s="2"/>
      <c r="M2946" s="2"/>
    </row>
    <row r="2947" spans="11:13" x14ac:dyDescent="0.3">
      <c r="K2947" s="3"/>
      <c r="L2947" s="2"/>
      <c r="M2947" s="2"/>
    </row>
    <row r="2948" spans="11:13" x14ac:dyDescent="0.3">
      <c r="K2948" s="3"/>
      <c r="L2948" s="2"/>
      <c r="M2948" s="2"/>
    </row>
    <row r="2949" spans="11:13" x14ac:dyDescent="0.3">
      <c r="K2949" s="3"/>
      <c r="L2949" s="2"/>
      <c r="M2949" s="2"/>
    </row>
    <row r="2950" spans="11:13" x14ac:dyDescent="0.3">
      <c r="K2950" s="3"/>
      <c r="L2950" s="2"/>
      <c r="M2950" s="2"/>
    </row>
    <row r="2951" spans="11:13" x14ac:dyDescent="0.3">
      <c r="K2951" s="3"/>
      <c r="L2951" s="2"/>
      <c r="M2951" s="2"/>
    </row>
    <row r="2952" spans="11:13" x14ac:dyDescent="0.3">
      <c r="K2952" s="3"/>
      <c r="L2952" s="2"/>
      <c r="M2952" s="2"/>
    </row>
    <row r="2953" spans="11:13" x14ac:dyDescent="0.3">
      <c r="K2953" s="3"/>
      <c r="L2953" s="2"/>
      <c r="M2953" s="2"/>
    </row>
    <row r="2954" spans="11:13" x14ac:dyDescent="0.3">
      <c r="K2954" s="3"/>
      <c r="L2954" s="2"/>
      <c r="M2954" s="2"/>
    </row>
    <row r="2955" spans="11:13" x14ac:dyDescent="0.3">
      <c r="K2955" s="3"/>
      <c r="L2955" s="2"/>
      <c r="M2955" s="2"/>
    </row>
    <row r="2956" spans="11:13" x14ac:dyDescent="0.3">
      <c r="K2956" s="3"/>
      <c r="L2956" s="2"/>
      <c r="M2956" s="2"/>
    </row>
    <row r="2957" spans="11:13" x14ac:dyDescent="0.3">
      <c r="K2957" s="3"/>
      <c r="L2957" s="2"/>
      <c r="M2957" s="2"/>
    </row>
    <row r="2958" spans="11:13" x14ac:dyDescent="0.3">
      <c r="K2958" s="3"/>
      <c r="L2958" s="2"/>
      <c r="M2958" s="2"/>
    </row>
    <row r="2959" spans="11:13" x14ac:dyDescent="0.3">
      <c r="K2959" s="3"/>
      <c r="L2959" s="2"/>
      <c r="M2959" s="2"/>
    </row>
    <row r="2960" spans="11:13" x14ac:dyDescent="0.3">
      <c r="K2960" s="3"/>
      <c r="L2960" s="2"/>
      <c r="M2960" s="2"/>
    </row>
    <row r="2961" spans="11:13" x14ac:dyDescent="0.3">
      <c r="K2961" s="3"/>
      <c r="L2961" s="2"/>
      <c r="M2961" s="2"/>
    </row>
    <row r="2962" spans="11:13" x14ac:dyDescent="0.3">
      <c r="K2962" s="3"/>
      <c r="L2962" s="2"/>
      <c r="M2962" s="2"/>
    </row>
    <row r="2963" spans="11:13" x14ac:dyDescent="0.3">
      <c r="K2963" s="3"/>
      <c r="L2963" s="2"/>
      <c r="M2963" s="2"/>
    </row>
    <row r="2964" spans="11:13" x14ac:dyDescent="0.3">
      <c r="K2964" s="3"/>
      <c r="L2964" s="2"/>
      <c r="M2964" s="2"/>
    </row>
    <row r="2965" spans="11:13" x14ac:dyDescent="0.3">
      <c r="K2965" s="3"/>
      <c r="L2965" s="2"/>
      <c r="M2965" s="2"/>
    </row>
    <row r="2966" spans="11:13" x14ac:dyDescent="0.3">
      <c r="K2966" s="3"/>
      <c r="L2966" s="2"/>
      <c r="M2966" s="2"/>
    </row>
    <row r="2967" spans="11:13" x14ac:dyDescent="0.3">
      <c r="K2967" s="3"/>
      <c r="L2967" s="2"/>
      <c r="M2967" s="2"/>
    </row>
    <row r="2968" spans="11:13" x14ac:dyDescent="0.3">
      <c r="K2968" s="3"/>
      <c r="L2968" s="2"/>
      <c r="M2968" s="2"/>
    </row>
    <row r="2969" spans="11:13" x14ac:dyDescent="0.3">
      <c r="K2969" s="3"/>
      <c r="L2969" s="2"/>
      <c r="M2969" s="2"/>
    </row>
    <row r="2970" spans="11:13" x14ac:dyDescent="0.3">
      <c r="K2970" s="3"/>
      <c r="L2970" s="2"/>
      <c r="M2970" s="2"/>
    </row>
    <row r="2971" spans="11:13" x14ac:dyDescent="0.3">
      <c r="K2971" s="3"/>
      <c r="L2971" s="2"/>
      <c r="M2971" s="2"/>
    </row>
    <row r="2972" spans="11:13" x14ac:dyDescent="0.3">
      <c r="K2972" s="3"/>
      <c r="L2972" s="2"/>
      <c r="M2972" s="2"/>
    </row>
    <row r="2973" spans="11:13" x14ac:dyDescent="0.3">
      <c r="K2973" s="3"/>
      <c r="L2973" s="2"/>
      <c r="M2973" s="2"/>
    </row>
    <row r="2974" spans="11:13" x14ac:dyDescent="0.3">
      <c r="K2974" s="3"/>
      <c r="L2974" s="2"/>
      <c r="M2974" s="2"/>
    </row>
    <row r="2975" spans="11:13" x14ac:dyDescent="0.3">
      <c r="K2975" s="3"/>
      <c r="L2975" s="2"/>
      <c r="M2975" s="2"/>
    </row>
    <row r="2976" spans="11:13" x14ac:dyDescent="0.3">
      <c r="K2976" s="3"/>
      <c r="L2976" s="2"/>
      <c r="M2976" s="2"/>
    </row>
    <row r="2977" spans="11:13" x14ac:dyDescent="0.3">
      <c r="K2977" s="3"/>
      <c r="L2977" s="2"/>
      <c r="M2977" s="2"/>
    </row>
    <row r="2978" spans="11:13" x14ac:dyDescent="0.3">
      <c r="K2978" s="3"/>
      <c r="L2978" s="2"/>
      <c r="M2978" s="2"/>
    </row>
    <row r="2979" spans="11:13" x14ac:dyDescent="0.3">
      <c r="K2979" s="3"/>
      <c r="L2979" s="2"/>
      <c r="M2979" s="2"/>
    </row>
    <row r="2980" spans="11:13" x14ac:dyDescent="0.3">
      <c r="K2980" s="3"/>
      <c r="L2980" s="2"/>
      <c r="M2980" s="2"/>
    </row>
    <row r="2981" spans="11:13" x14ac:dyDescent="0.3">
      <c r="K2981" s="3"/>
      <c r="L2981" s="2"/>
      <c r="M2981" s="2"/>
    </row>
    <row r="2982" spans="11:13" x14ac:dyDescent="0.3">
      <c r="K2982" s="3"/>
      <c r="L2982" s="2"/>
      <c r="M2982" s="2"/>
    </row>
    <row r="2983" spans="11:13" x14ac:dyDescent="0.3">
      <c r="K2983" s="3"/>
      <c r="L2983" s="2"/>
      <c r="M2983" s="2"/>
    </row>
    <row r="2984" spans="11:13" x14ac:dyDescent="0.3">
      <c r="K2984" s="3"/>
      <c r="L2984" s="2"/>
      <c r="M2984" s="2"/>
    </row>
    <row r="2985" spans="11:13" x14ac:dyDescent="0.3">
      <c r="K2985" s="3"/>
      <c r="L2985" s="2"/>
      <c r="M2985" s="2"/>
    </row>
    <row r="2986" spans="11:13" x14ac:dyDescent="0.3">
      <c r="K2986" s="3"/>
      <c r="L2986" s="2"/>
      <c r="M2986" s="2"/>
    </row>
    <row r="2987" spans="11:13" x14ac:dyDescent="0.3">
      <c r="K2987" s="3"/>
      <c r="L2987" s="2"/>
      <c r="M2987" s="2"/>
    </row>
    <row r="2988" spans="11:13" x14ac:dyDescent="0.3">
      <c r="K2988" s="3"/>
      <c r="L2988" s="2"/>
      <c r="M2988" s="2"/>
    </row>
    <row r="2989" spans="11:13" x14ac:dyDescent="0.3">
      <c r="K2989" s="3"/>
      <c r="L2989" s="2"/>
      <c r="M2989" s="2"/>
    </row>
    <row r="2990" spans="11:13" x14ac:dyDescent="0.3">
      <c r="K2990" s="3"/>
      <c r="L2990" s="2"/>
      <c r="M2990" s="2"/>
    </row>
    <row r="2991" spans="11:13" x14ac:dyDescent="0.3">
      <c r="K2991" s="3"/>
      <c r="L2991" s="2"/>
      <c r="M2991" s="2"/>
    </row>
    <row r="2992" spans="11:13" x14ac:dyDescent="0.3">
      <c r="K2992" s="3"/>
      <c r="L2992" s="2"/>
      <c r="M2992" s="2"/>
    </row>
    <row r="2993" spans="11:13" x14ac:dyDescent="0.3">
      <c r="K2993" s="3"/>
      <c r="L2993" s="2"/>
      <c r="M2993" s="2"/>
    </row>
    <row r="2994" spans="11:13" x14ac:dyDescent="0.3">
      <c r="K2994" s="3"/>
      <c r="L2994" s="2"/>
      <c r="M2994" s="2"/>
    </row>
    <row r="2995" spans="11:13" x14ac:dyDescent="0.3">
      <c r="K2995" s="3"/>
      <c r="L2995" s="2"/>
      <c r="M2995" s="2"/>
    </row>
    <row r="2996" spans="11:13" x14ac:dyDescent="0.3">
      <c r="K2996" s="3"/>
      <c r="L2996" s="2"/>
      <c r="M2996" s="2"/>
    </row>
    <row r="2997" spans="11:13" x14ac:dyDescent="0.3">
      <c r="K2997" s="3"/>
      <c r="L2997" s="2"/>
      <c r="M2997" s="2"/>
    </row>
    <row r="2998" spans="11:13" x14ac:dyDescent="0.3">
      <c r="K2998" s="3"/>
      <c r="L2998" s="2"/>
      <c r="M2998" s="2"/>
    </row>
    <row r="2999" spans="11:13" x14ac:dyDescent="0.3">
      <c r="K2999" s="3"/>
      <c r="L2999" s="2"/>
      <c r="M2999" s="2"/>
    </row>
    <row r="3000" spans="11:13" x14ac:dyDescent="0.3">
      <c r="K3000" s="3"/>
      <c r="L3000" s="2"/>
      <c r="M3000" s="2"/>
    </row>
    <row r="3001" spans="11:13" x14ac:dyDescent="0.3">
      <c r="K3001" s="3"/>
      <c r="L3001" s="2"/>
      <c r="M3001" s="2"/>
    </row>
    <row r="3002" spans="11:13" x14ac:dyDescent="0.3">
      <c r="K3002" s="3"/>
      <c r="L3002" s="2"/>
      <c r="M3002" s="2"/>
    </row>
    <row r="3003" spans="11:13" x14ac:dyDescent="0.3">
      <c r="K3003" s="3"/>
      <c r="L3003" s="2"/>
      <c r="M3003" s="2"/>
    </row>
    <row r="3004" spans="11:13" x14ac:dyDescent="0.3">
      <c r="K3004" s="3"/>
      <c r="L3004" s="2"/>
      <c r="M3004" s="2"/>
    </row>
    <row r="3005" spans="11:13" x14ac:dyDescent="0.3">
      <c r="K3005" s="3"/>
      <c r="L3005" s="2"/>
      <c r="M3005" s="2"/>
    </row>
    <row r="3006" spans="11:13" x14ac:dyDescent="0.3">
      <c r="K3006" s="3"/>
      <c r="L3006" s="2"/>
      <c r="M3006" s="2"/>
    </row>
    <row r="3007" spans="11:13" x14ac:dyDescent="0.3">
      <c r="K3007" s="3"/>
      <c r="L3007" s="2"/>
      <c r="M3007" s="2"/>
    </row>
    <row r="3008" spans="11:13" x14ac:dyDescent="0.3">
      <c r="K3008" s="3"/>
      <c r="L3008" s="2"/>
      <c r="M3008" s="2"/>
    </row>
    <row r="3009" spans="11:13" x14ac:dyDescent="0.3">
      <c r="K3009" s="3"/>
      <c r="L3009" s="2"/>
      <c r="M3009" s="2"/>
    </row>
    <row r="3010" spans="11:13" x14ac:dyDescent="0.3">
      <c r="K3010" s="3"/>
      <c r="L3010" s="2"/>
      <c r="M3010" s="2"/>
    </row>
    <row r="3011" spans="11:13" x14ac:dyDescent="0.3">
      <c r="K3011" s="3"/>
      <c r="L3011" s="2"/>
      <c r="M3011" s="2"/>
    </row>
    <row r="3012" spans="11:13" x14ac:dyDescent="0.3">
      <c r="K3012" s="3"/>
      <c r="L3012" s="2"/>
      <c r="M3012" s="2"/>
    </row>
    <row r="3013" spans="11:13" x14ac:dyDescent="0.3">
      <c r="K3013" s="3"/>
      <c r="L3013" s="2"/>
      <c r="M3013" s="2"/>
    </row>
    <row r="3014" spans="11:13" x14ac:dyDescent="0.3">
      <c r="K3014" s="3"/>
      <c r="L3014" s="2"/>
      <c r="M3014" s="2"/>
    </row>
    <row r="3015" spans="11:13" x14ac:dyDescent="0.3">
      <c r="K3015" s="3"/>
      <c r="L3015" s="2"/>
      <c r="M3015" s="2"/>
    </row>
    <row r="3016" spans="11:13" x14ac:dyDescent="0.3">
      <c r="K3016" s="3"/>
      <c r="L3016" s="2"/>
      <c r="M3016" s="2"/>
    </row>
    <row r="3017" spans="11:13" x14ac:dyDescent="0.3">
      <c r="K3017" s="3"/>
      <c r="L3017" s="2"/>
      <c r="M3017" s="2"/>
    </row>
    <row r="3018" spans="11:13" x14ac:dyDescent="0.3">
      <c r="K3018" s="3"/>
      <c r="L3018" s="2"/>
      <c r="M3018" s="2"/>
    </row>
    <row r="3019" spans="11:13" x14ac:dyDescent="0.3">
      <c r="K3019" s="3"/>
      <c r="L3019" s="2"/>
      <c r="M3019" s="2"/>
    </row>
    <row r="3020" spans="11:13" x14ac:dyDescent="0.3">
      <c r="K3020" s="3"/>
      <c r="L3020" s="2"/>
      <c r="M3020" s="2"/>
    </row>
    <row r="3021" spans="11:13" x14ac:dyDescent="0.3">
      <c r="K3021" s="3"/>
      <c r="L3021" s="2"/>
      <c r="M3021" s="2"/>
    </row>
    <row r="3022" spans="11:13" x14ac:dyDescent="0.3">
      <c r="K3022" s="3"/>
      <c r="L3022" s="2"/>
      <c r="M3022" s="2"/>
    </row>
    <row r="3023" spans="11:13" x14ac:dyDescent="0.3">
      <c r="K3023" s="3"/>
      <c r="L3023" s="2"/>
      <c r="M3023" s="2"/>
    </row>
    <row r="3024" spans="11:13" x14ac:dyDescent="0.3">
      <c r="K3024" s="3"/>
      <c r="L3024" s="2"/>
      <c r="M3024" s="2"/>
    </row>
    <row r="3025" spans="11:13" x14ac:dyDescent="0.3">
      <c r="K3025" s="3"/>
      <c r="L3025" s="2"/>
      <c r="M3025" s="2"/>
    </row>
    <row r="3026" spans="11:13" x14ac:dyDescent="0.3">
      <c r="K3026" s="3"/>
      <c r="L3026" s="2"/>
      <c r="M3026" s="2"/>
    </row>
    <row r="3027" spans="11:13" x14ac:dyDescent="0.3">
      <c r="K3027" s="3"/>
      <c r="L3027" s="2"/>
      <c r="M3027" s="2"/>
    </row>
    <row r="3028" spans="11:13" x14ac:dyDescent="0.3">
      <c r="K3028" s="3"/>
      <c r="L3028" s="2"/>
      <c r="M3028" s="2"/>
    </row>
    <row r="3029" spans="11:13" x14ac:dyDescent="0.3">
      <c r="K3029" s="3"/>
      <c r="L3029" s="2"/>
      <c r="M3029" s="2"/>
    </row>
    <row r="3030" spans="11:13" x14ac:dyDescent="0.3">
      <c r="K3030" s="3"/>
      <c r="L3030" s="2"/>
      <c r="M3030" s="2"/>
    </row>
    <row r="3031" spans="11:13" x14ac:dyDescent="0.3">
      <c r="K3031" s="3"/>
      <c r="L3031" s="2"/>
      <c r="M3031" s="2"/>
    </row>
    <row r="3032" spans="11:13" x14ac:dyDescent="0.3">
      <c r="K3032" s="3"/>
      <c r="L3032" s="2"/>
      <c r="M3032" s="2"/>
    </row>
    <row r="3033" spans="11:13" x14ac:dyDescent="0.3">
      <c r="K3033" s="3"/>
      <c r="L3033" s="2"/>
      <c r="M3033" s="2"/>
    </row>
    <row r="3034" spans="11:13" x14ac:dyDescent="0.3">
      <c r="K3034" s="3"/>
      <c r="L3034" s="2"/>
      <c r="M3034" s="2"/>
    </row>
    <row r="3035" spans="11:13" x14ac:dyDescent="0.3">
      <c r="K3035" s="3"/>
      <c r="L3035" s="2"/>
      <c r="M3035" s="2"/>
    </row>
    <row r="3036" spans="11:13" x14ac:dyDescent="0.3">
      <c r="K3036" s="3"/>
      <c r="L3036" s="2"/>
      <c r="M3036" s="2"/>
    </row>
    <row r="3037" spans="11:13" x14ac:dyDescent="0.3">
      <c r="K3037" s="3"/>
      <c r="L3037" s="2"/>
      <c r="M3037" s="2"/>
    </row>
    <row r="3038" spans="11:13" x14ac:dyDescent="0.3">
      <c r="K3038" s="3"/>
      <c r="L3038" s="2"/>
      <c r="M3038" s="2"/>
    </row>
    <row r="3039" spans="11:13" x14ac:dyDescent="0.3">
      <c r="K3039" s="3"/>
      <c r="L3039" s="2"/>
      <c r="M3039" s="2"/>
    </row>
    <row r="3040" spans="11:13" x14ac:dyDescent="0.3">
      <c r="K3040" s="3"/>
      <c r="L3040" s="2"/>
      <c r="M3040" s="2"/>
    </row>
    <row r="3041" spans="11:13" x14ac:dyDescent="0.3">
      <c r="K3041" s="3"/>
      <c r="L3041" s="2"/>
      <c r="M3041" s="2"/>
    </row>
    <row r="3042" spans="11:13" x14ac:dyDescent="0.3">
      <c r="K3042" s="3"/>
      <c r="L3042" s="2"/>
      <c r="M3042" s="2"/>
    </row>
    <row r="3043" spans="11:13" x14ac:dyDescent="0.3">
      <c r="K3043" s="3"/>
      <c r="L3043" s="2"/>
      <c r="M3043" s="2"/>
    </row>
    <row r="3044" spans="11:13" x14ac:dyDescent="0.3">
      <c r="K3044" s="3"/>
      <c r="L3044" s="2"/>
      <c r="M3044" s="2"/>
    </row>
    <row r="3045" spans="11:13" x14ac:dyDescent="0.3">
      <c r="K3045" s="3"/>
      <c r="L3045" s="2"/>
      <c r="M3045" s="2"/>
    </row>
    <row r="3046" spans="11:13" x14ac:dyDescent="0.3">
      <c r="K3046" s="3"/>
      <c r="L3046" s="2"/>
      <c r="M3046" s="2"/>
    </row>
    <row r="3047" spans="11:13" x14ac:dyDescent="0.3">
      <c r="K3047" s="3"/>
      <c r="L3047" s="2"/>
      <c r="M3047" s="2"/>
    </row>
    <row r="3048" spans="11:13" x14ac:dyDescent="0.3">
      <c r="K3048" s="3"/>
      <c r="L3048" s="2"/>
      <c r="M3048" s="2"/>
    </row>
    <row r="3049" spans="11:13" x14ac:dyDescent="0.3">
      <c r="K3049" s="3"/>
      <c r="L3049" s="2"/>
      <c r="M3049" s="2"/>
    </row>
    <row r="3050" spans="11:13" x14ac:dyDescent="0.3">
      <c r="K3050" s="3"/>
      <c r="L3050" s="2"/>
      <c r="M3050" s="2"/>
    </row>
    <row r="3051" spans="11:13" x14ac:dyDescent="0.3">
      <c r="K3051" s="3"/>
      <c r="L3051" s="2"/>
      <c r="M3051" s="2"/>
    </row>
    <row r="3052" spans="11:13" x14ac:dyDescent="0.3">
      <c r="K3052" s="3"/>
      <c r="L3052" s="2"/>
      <c r="M3052" s="2"/>
    </row>
    <row r="3053" spans="11:13" x14ac:dyDescent="0.3">
      <c r="K3053" s="3"/>
      <c r="L3053" s="2"/>
      <c r="M3053" s="2"/>
    </row>
    <row r="3054" spans="11:13" x14ac:dyDescent="0.3">
      <c r="K3054" s="3"/>
      <c r="L3054" s="2"/>
      <c r="M3054" s="2"/>
    </row>
    <row r="3055" spans="11:13" x14ac:dyDescent="0.3">
      <c r="K3055" s="3"/>
      <c r="L3055" s="2"/>
      <c r="M3055" s="2"/>
    </row>
    <row r="3056" spans="11:13" x14ac:dyDescent="0.3">
      <c r="K3056" s="3"/>
      <c r="L3056" s="2"/>
      <c r="M3056" s="2"/>
    </row>
    <row r="3057" spans="11:13" x14ac:dyDescent="0.3">
      <c r="K3057" s="3"/>
      <c r="L3057" s="2"/>
      <c r="M3057" s="2"/>
    </row>
    <row r="3058" spans="11:13" x14ac:dyDescent="0.3">
      <c r="K3058" s="3"/>
      <c r="L3058" s="2"/>
      <c r="M3058" s="2"/>
    </row>
    <row r="3059" spans="11:13" x14ac:dyDescent="0.3">
      <c r="K3059" s="3"/>
      <c r="L3059" s="2"/>
      <c r="M3059" s="2"/>
    </row>
    <row r="3060" spans="11:13" x14ac:dyDescent="0.3">
      <c r="K3060" s="3"/>
      <c r="L3060" s="2"/>
      <c r="M3060" s="2"/>
    </row>
    <row r="3061" spans="11:13" x14ac:dyDescent="0.3">
      <c r="K3061" s="3"/>
      <c r="L3061" s="2"/>
      <c r="M3061" s="2"/>
    </row>
    <row r="3062" spans="11:13" x14ac:dyDescent="0.3">
      <c r="K3062" s="3"/>
      <c r="L3062" s="2"/>
      <c r="M3062" s="2"/>
    </row>
    <row r="3063" spans="11:13" x14ac:dyDescent="0.3">
      <c r="K3063" s="3"/>
      <c r="L3063" s="2"/>
      <c r="M3063" s="2"/>
    </row>
    <row r="3064" spans="11:13" x14ac:dyDescent="0.3">
      <c r="K3064" s="3"/>
      <c r="L3064" s="2"/>
      <c r="M3064" s="2"/>
    </row>
    <row r="3065" spans="11:13" x14ac:dyDescent="0.3">
      <c r="K3065" s="3"/>
      <c r="L3065" s="2"/>
      <c r="M3065" s="2"/>
    </row>
    <row r="3066" spans="11:13" x14ac:dyDescent="0.3">
      <c r="K3066" s="3"/>
      <c r="L3066" s="2"/>
      <c r="M3066" s="2"/>
    </row>
    <row r="3067" spans="11:13" x14ac:dyDescent="0.3">
      <c r="K3067" s="3"/>
      <c r="L3067" s="2"/>
      <c r="M3067" s="2"/>
    </row>
    <row r="3068" spans="11:13" x14ac:dyDescent="0.3">
      <c r="K3068" s="3"/>
      <c r="L3068" s="2"/>
      <c r="M3068" s="2"/>
    </row>
    <row r="3069" spans="11:13" x14ac:dyDescent="0.3">
      <c r="K3069" s="3"/>
      <c r="L3069" s="2"/>
      <c r="M3069" s="2"/>
    </row>
    <row r="3070" spans="11:13" x14ac:dyDescent="0.3">
      <c r="K3070" s="3"/>
      <c r="L3070" s="2"/>
      <c r="M3070" s="2"/>
    </row>
    <row r="3071" spans="11:13" x14ac:dyDescent="0.3">
      <c r="K3071" s="3"/>
      <c r="L3071" s="2"/>
      <c r="M3071" s="2"/>
    </row>
    <row r="3072" spans="11:13" x14ac:dyDescent="0.3">
      <c r="K3072" s="3"/>
      <c r="L3072" s="2"/>
      <c r="M3072" s="2"/>
    </row>
    <row r="3073" spans="11:13" x14ac:dyDescent="0.3">
      <c r="K3073" s="3"/>
      <c r="L3073" s="2"/>
      <c r="M3073" s="2"/>
    </row>
    <row r="3074" spans="11:13" x14ac:dyDescent="0.3">
      <c r="K3074" s="3"/>
      <c r="L3074" s="2"/>
      <c r="M3074" s="2"/>
    </row>
    <row r="3075" spans="11:13" x14ac:dyDescent="0.3">
      <c r="K3075" s="3"/>
      <c r="L3075" s="2"/>
      <c r="M3075" s="2"/>
    </row>
    <row r="3076" spans="11:13" x14ac:dyDescent="0.3">
      <c r="K3076" s="3"/>
      <c r="L3076" s="2"/>
      <c r="M3076" s="2"/>
    </row>
    <row r="3077" spans="11:13" x14ac:dyDescent="0.3">
      <c r="K3077" s="3"/>
      <c r="L3077" s="2"/>
      <c r="M3077" s="2"/>
    </row>
    <row r="3078" spans="11:13" x14ac:dyDescent="0.3">
      <c r="K3078" s="3"/>
      <c r="L3078" s="2"/>
      <c r="M3078" s="2"/>
    </row>
    <row r="3079" spans="11:13" x14ac:dyDescent="0.3">
      <c r="K3079" s="3"/>
      <c r="L3079" s="2"/>
      <c r="M3079" s="2"/>
    </row>
    <row r="3080" spans="11:13" x14ac:dyDescent="0.3">
      <c r="K3080" s="3"/>
      <c r="L3080" s="2"/>
      <c r="M3080" s="2"/>
    </row>
    <row r="3081" spans="11:13" x14ac:dyDescent="0.3">
      <c r="K3081" s="3"/>
      <c r="L3081" s="2"/>
      <c r="M3081" s="2"/>
    </row>
    <row r="3082" spans="11:13" x14ac:dyDescent="0.3">
      <c r="K3082" s="3"/>
      <c r="L3082" s="2"/>
      <c r="M3082" s="2"/>
    </row>
    <row r="3083" spans="11:13" x14ac:dyDescent="0.3">
      <c r="K3083" s="3"/>
      <c r="L3083" s="2"/>
      <c r="M3083" s="2"/>
    </row>
    <row r="3084" spans="11:13" x14ac:dyDescent="0.3">
      <c r="K3084" s="3"/>
      <c r="L3084" s="2"/>
      <c r="M3084" s="2"/>
    </row>
    <row r="3085" spans="11:13" x14ac:dyDescent="0.3">
      <c r="K3085" s="3"/>
      <c r="L3085" s="2"/>
      <c r="M3085" s="2"/>
    </row>
    <row r="3086" spans="11:13" x14ac:dyDescent="0.3">
      <c r="K3086" s="3"/>
      <c r="L3086" s="2"/>
      <c r="M3086" s="2"/>
    </row>
    <row r="3087" spans="11:13" x14ac:dyDescent="0.3">
      <c r="K3087" s="3"/>
      <c r="L3087" s="2"/>
      <c r="M3087" s="2"/>
    </row>
    <row r="3088" spans="11:13" x14ac:dyDescent="0.3">
      <c r="K3088" s="3"/>
      <c r="L3088" s="2"/>
      <c r="M3088" s="2"/>
    </row>
    <row r="3089" spans="11:13" x14ac:dyDescent="0.3">
      <c r="K3089" s="3"/>
      <c r="L3089" s="2"/>
      <c r="M3089" s="2"/>
    </row>
    <row r="3090" spans="11:13" x14ac:dyDescent="0.3">
      <c r="K3090" s="3"/>
      <c r="L3090" s="2"/>
      <c r="M3090" s="2"/>
    </row>
    <row r="3091" spans="11:13" x14ac:dyDescent="0.3">
      <c r="K3091" s="3"/>
      <c r="L3091" s="2"/>
      <c r="M3091" s="2"/>
    </row>
    <row r="3092" spans="11:13" x14ac:dyDescent="0.3">
      <c r="K3092" s="3"/>
      <c r="L3092" s="2"/>
      <c r="M3092" s="2"/>
    </row>
    <row r="3093" spans="11:13" x14ac:dyDescent="0.3">
      <c r="K3093" s="3"/>
      <c r="L3093" s="2"/>
      <c r="M3093" s="2"/>
    </row>
    <row r="3094" spans="11:13" x14ac:dyDescent="0.3">
      <c r="K3094" s="3"/>
      <c r="L3094" s="2"/>
      <c r="M3094" s="2"/>
    </row>
    <row r="3095" spans="11:13" x14ac:dyDescent="0.3">
      <c r="K3095" s="3"/>
      <c r="L3095" s="2"/>
      <c r="M3095" s="2"/>
    </row>
    <row r="3096" spans="11:13" x14ac:dyDescent="0.3">
      <c r="K3096" s="3"/>
      <c r="L3096" s="2"/>
      <c r="M3096" s="2"/>
    </row>
    <row r="3097" spans="11:13" x14ac:dyDescent="0.3">
      <c r="K3097" s="3"/>
      <c r="L3097" s="2"/>
      <c r="M3097" s="2"/>
    </row>
    <row r="3098" spans="11:13" x14ac:dyDescent="0.3">
      <c r="K3098" s="3"/>
      <c r="L3098" s="2"/>
      <c r="M3098" s="2"/>
    </row>
    <row r="3099" spans="11:13" x14ac:dyDescent="0.3">
      <c r="K3099" s="3"/>
      <c r="L3099" s="2"/>
      <c r="M3099" s="2"/>
    </row>
    <row r="3100" spans="11:13" x14ac:dyDescent="0.3">
      <c r="K3100" s="3"/>
      <c r="L3100" s="2"/>
      <c r="M3100" s="2"/>
    </row>
    <row r="3101" spans="11:13" x14ac:dyDescent="0.3">
      <c r="K3101" s="3"/>
      <c r="L3101" s="2"/>
      <c r="M3101" s="2"/>
    </row>
    <row r="3102" spans="11:13" x14ac:dyDescent="0.3">
      <c r="K3102" s="3"/>
      <c r="L3102" s="2"/>
      <c r="M3102" s="2"/>
    </row>
    <row r="3103" spans="11:13" x14ac:dyDescent="0.3">
      <c r="K3103" s="3"/>
      <c r="L3103" s="2"/>
      <c r="M3103" s="2"/>
    </row>
    <row r="3104" spans="11:13" x14ac:dyDescent="0.3">
      <c r="K3104" s="3"/>
      <c r="L3104" s="2"/>
      <c r="M3104" s="2"/>
    </row>
    <row r="3105" spans="11:13" x14ac:dyDescent="0.3">
      <c r="K3105" s="3"/>
      <c r="L3105" s="2"/>
      <c r="M3105" s="2"/>
    </row>
    <row r="3106" spans="11:13" x14ac:dyDescent="0.3">
      <c r="K3106" s="3"/>
      <c r="L3106" s="2"/>
      <c r="M3106" s="2"/>
    </row>
    <row r="3107" spans="11:13" x14ac:dyDescent="0.3">
      <c r="K3107" s="3"/>
      <c r="L3107" s="2"/>
      <c r="M3107" s="2"/>
    </row>
    <row r="3108" spans="11:13" x14ac:dyDescent="0.3">
      <c r="K3108" s="3"/>
      <c r="L3108" s="2"/>
      <c r="M3108" s="2"/>
    </row>
    <row r="3109" spans="11:13" x14ac:dyDescent="0.3">
      <c r="K3109" s="3"/>
      <c r="L3109" s="2"/>
      <c r="M3109" s="2"/>
    </row>
    <row r="3110" spans="11:13" x14ac:dyDescent="0.3">
      <c r="K3110" s="3"/>
      <c r="L3110" s="2"/>
      <c r="M3110" s="2"/>
    </row>
    <row r="3111" spans="11:13" x14ac:dyDescent="0.3">
      <c r="K3111" s="3"/>
      <c r="L3111" s="2"/>
      <c r="M3111" s="2"/>
    </row>
    <row r="3112" spans="11:13" x14ac:dyDescent="0.3">
      <c r="K3112" s="3"/>
      <c r="L3112" s="2"/>
      <c r="M3112" s="2"/>
    </row>
    <row r="3113" spans="11:13" x14ac:dyDescent="0.3">
      <c r="K3113" s="3"/>
      <c r="L3113" s="2"/>
      <c r="M3113" s="2"/>
    </row>
    <row r="3114" spans="11:13" x14ac:dyDescent="0.3">
      <c r="K3114" s="3"/>
      <c r="L3114" s="2"/>
      <c r="M3114" s="2"/>
    </row>
    <row r="3115" spans="11:13" x14ac:dyDescent="0.3">
      <c r="K3115" s="3"/>
      <c r="L3115" s="2"/>
      <c r="M3115" s="2"/>
    </row>
    <row r="3116" spans="11:13" x14ac:dyDescent="0.3">
      <c r="K3116" s="3"/>
      <c r="L3116" s="2"/>
      <c r="M3116" s="2"/>
    </row>
    <row r="3117" spans="11:13" x14ac:dyDescent="0.3">
      <c r="K3117" s="3"/>
      <c r="L3117" s="2"/>
      <c r="M3117" s="2"/>
    </row>
    <row r="3118" spans="11:13" x14ac:dyDescent="0.3">
      <c r="K3118" s="3"/>
      <c r="L3118" s="2"/>
      <c r="M3118" s="2"/>
    </row>
    <row r="3119" spans="11:13" x14ac:dyDescent="0.3">
      <c r="K3119" s="3"/>
      <c r="L3119" s="2"/>
      <c r="M3119" s="2"/>
    </row>
    <row r="3120" spans="11:13" x14ac:dyDescent="0.3">
      <c r="K3120" s="3"/>
      <c r="L3120" s="2"/>
      <c r="M3120" s="2"/>
    </row>
    <row r="3121" spans="11:13" x14ac:dyDescent="0.3">
      <c r="K3121" s="3"/>
      <c r="L3121" s="2"/>
      <c r="M3121" s="2"/>
    </row>
    <row r="3122" spans="11:13" x14ac:dyDescent="0.3">
      <c r="K3122" s="3"/>
      <c r="L3122" s="2"/>
      <c r="M3122" s="2"/>
    </row>
    <row r="3123" spans="11:13" x14ac:dyDescent="0.3">
      <c r="K3123" s="3"/>
      <c r="L3123" s="2"/>
      <c r="M3123" s="2"/>
    </row>
    <row r="3124" spans="11:13" x14ac:dyDescent="0.3">
      <c r="K3124" s="3"/>
      <c r="L3124" s="2"/>
      <c r="M3124" s="2"/>
    </row>
    <row r="3125" spans="11:13" x14ac:dyDescent="0.3">
      <c r="K3125" s="3"/>
      <c r="L3125" s="2"/>
      <c r="M3125" s="2"/>
    </row>
    <row r="3126" spans="11:13" x14ac:dyDescent="0.3">
      <c r="K3126" s="3"/>
      <c r="L3126" s="2"/>
      <c r="M3126" s="2"/>
    </row>
    <row r="3127" spans="11:13" x14ac:dyDescent="0.3">
      <c r="K3127" s="3"/>
      <c r="L3127" s="2"/>
      <c r="M3127" s="2"/>
    </row>
    <row r="3128" spans="11:13" x14ac:dyDescent="0.3">
      <c r="K3128" s="3"/>
      <c r="L3128" s="2"/>
      <c r="M3128" s="2"/>
    </row>
    <row r="3129" spans="11:13" x14ac:dyDescent="0.3">
      <c r="K3129" s="3"/>
      <c r="L3129" s="2"/>
      <c r="M3129" s="2"/>
    </row>
    <row r="3130" spans="11:13" x14ac:dyDescent="0.3">
      <c r="K3130" s="3"/>
      <c r="L3130" s="2"/>
      <c r="M3130" s="2"/>
    </row>
    <row r="3131" spans="11:13" x14ac:dyDescent="0.3">
      <c r="K3131" s="3"/>
      <c r="L3131" s="2"/>
      <c r="M3131" s="2"/>
    </row>
    <row r="3132" spans="11:13" x14ac:dyDescent="0.3">
      <c r="K3132" s="3"/>
      <c r="L3132" s="2"/>
      <c r="M3132" s="2"/>
    </row>
    <row r="3133" spans="11:13" x14ac:dyDescent="0.3">
      <c r="K3133" s="3"/>
      <c r="L3133" s="2"/>
      <c r="M3133" s="2"/>
    </row>
    <row r="3134" spans="11:13" x14ac:dyDescent="0.3">
      <c r="K3134" s="3"/>
      <c r="L3134" s="2"/>
      <c r="M3134" s="2"/>
    </row>
    <row r="3135" spans="11:13" x14ac:dyDescent="0.3">
      <c r="K3135" s="3"/>
      <c r="L3135" s="2"/>
      <c r="M3135" s="2"/>
    </row>
    <row r="3136" spans="11:13" x14ac:dyDescent="0.3">
      <c r="K3136" s="3"/>
      <c r="L3136" s="2"/>
      <c r="M3136" s="2"/>
    </row>
    <row r="3137" spans="11:13" x14ac:dyDescent="0.3">
      <c r="K3137" s="3"/>
      <c r="L3137" s="2"/>
      <c r="M3137" s="2"/>
    </row>
    <row r="3138" spans="11:13" x14ac:dyDescent="0.3">
      <c r="K3138" s="3"/>
      <c r="L3138" s="2"/>
      <c r="M3138" s="2"/>
    </row>
    <row r="3139" spans="11:13" x14ac:dyDescent="0.3">
      <c r="K3139" s="3"/>
      <c r="L3139" s="2"/>
      <c r="M3139" s="2"/>
    </row>
    <row r="3140" spans="11:13" x14ac:dyDescent="0.3">
      <c r="K3140" s="3"/>
      <c r="L3140" s="2"/>
      <c r="M3140" s="2"/>
    </row>
    <row r="3141" spans="11:13" x14ac:dyDescent="0.3">
      <c r="K3141" s="3"/>
      <c r="L3141" s="2"/>
      <c r="M3141" s="2"/>
    </row>
    <row r="3142" spans="11:13" x14ac:dyDescent="0.3">
      <c r="K3142" s="3"/>
      <c r="L3142" s="2"/>
      <c r="M3142" s="2"/>
    </row>
    <row r="3143" spans="11:13" x14ac:dyDescent="0.3">
      <c r="K3143" s="3"/>
      <c r="L3143" s="2"/>
      <c r="M3143" s="2"/>
    </row>
    <row r="3144" spans="11:13" x14ac:dyDescent="0.3">
      <c r="K3144" s="3"/>
      <c r="L3144" s="2"/>
      <c r="M3144" s="2"/>
    </row>
    <row r="3145" spans="11:13" x14ac:dyDescent="0.3">
      <c r="K3145" s="3"/>
      <c r="L3145" s="2"/>
      <c r="M3145" s="2"/>
    </row>
    <row r="3146" spans="11:13" x14ac:dyDescent="0.3">
      <c r="K3146" s="3"/>
      <c r="L3146" s="2"/>
      <c r="M3146" s="2"/>
    </row>
    <row r="3147" spans="11:13" x14ac:dyDescent="0.3">
      <c r="K3147" s="3"/>
      <c r="L3147" s="2"/>
      <c r="M3147" s="2"/>
    </row>
    <row r="3148" spans="11:13" x14ac:dyDescent="0.3">
      <c r="K3148" s="3"/>
      <c r="L3148" s="2"/>
      <c r="M3148" s="2"/>
    </row>
    <row r="3149" spans="11:13" x14ac:dyDescent="0.3">
      <c r="K3149" s="3"/>
      <c r="L3149" s="2"/>
      <c r="M3149" s="2"/>
    </row>
    <row r="3150" spans="11:13" x14ac:dyDescent="0.3">
      <c r="K3150" s="3"/>
      <c r="L3150" s="2"/>
      <c r="M3150" s="2"/>
    </row>
    <row r="3151" spans="11:13" x14ac:dyDescent="0.3">
      <c r="K3151" s="3"/>
      <c r="L3151" s="2"/>
      <c r="M3151" s="2"/>
    </row>
    <row r="3152" spans="11:13" x14ac:dyDescent="0.3">
      <c r="K3152" s="3"/>
      <c r="L3152" s="2"/>
      <c r="M3152" s="2"/>
    </row>
    <row r="3153" spans="11:13" x14ac:dyDescent="0.3">
      <c r="K3153" s="3"/>
      <c r="L3153" s="2"/>
      <c r="M3153" s="2"/>
    </row>
    <row r="3154" spans="11:13" x14ac:dyDescent="0.3">
      <c r="K3154" s="3"/>
      <c r="L3154" s="2"/>
      <c r="M3154" s="2"/>
    </row>
    <row r="3155" spans="11:13" x14ac:dyDescent="0.3">
      <c r="K3155" s="3"/>
      <c r="L3155" s="2"/>
      <c r="M3155" s="2"/>
    </row>
    <row r="3156" spans="11:13" x14ac:dyDescent="0.3">
      <c r="K3156" s="3"/>
      <c r="L3156" s="2"/>
      <c r="M3156" s="2"/>
    </row>
    <row r="3157" spans="11:13" x14ac:dyDescent="0.3">
      <c r="K3157" s="3"/>
      <c r="L3157" s="2"/>
      <c r="M3157" s="2"/>
    </row>
    <row r="3158" spans="11:13" x14ac:dyDescent="0.3">
      <c r="K3158" s="3"/>
      <c r="L3158" s="2"/>
      <c r="M3158" s="2"/>
    </row>
    <row r="3159" spans="11:13" x14ac:dyDescent="0.3">
      <c r="K3159" s="3"/>
      <c r="L3159" s="2"/>
      <c r="M3159" s="2"/>
    </row>
    <row r="3160" spans="11:13" x14ac:dyDescent="0.3">
      <c r="K3160" s="3"/>
      <c r="L3160" s="2"/>
      <c r="M3160" s="2"/>
    </row>
    <row r="3161" spans="11:13" x14ac:dyDescent="0.3">
      <c r="K3161" s="3"/>
      <c r="L3161" s="2"/>
      <c r="M3161" s="2"/>
    </row>
    <row r="3162" spans="11:13" x14ac:dyDescent="0.3">
      <c r="K3162" s="3"/>
      <c r="L3162" s="2"/>
      <c r="M3162" s="2"/>
    </row>
    <row r="3163" spans="11:13" x14ac:dyDescent="0.3">
      <c r="K3163" s="3"/>
      <c r="L3163" s="2"/>
      <c r="M3163" s="2"/>
    </row>
    <row r="3164" spans="11:13" x14ac:dyDescent="0.3">
      <c r="K3164" s="3"/>
      <c r="L3164" s="2"/>
      <c r="M3164" s="2"/>
    </row>
    <row r="3165" spans="11:13" x14ac:dyDescent="0.3">
      <c r="K3165" s="3"/>
      <c r="L3165" s="2"/>
      <c r="M3165" s="2"/>
    </row>
    <row r="3166" spans="11:13" x14ac:dyDescent="0.3">
      <c r="K3166" s="3"/>
      <c r="L3166" s="2"/>
      <c r="M3166" s="2"/>
    </row>
    <row r="3167" spans="11:13" x14ac:dyDescent="0.3">
      <c r="K3167" s="3"/>
      <c r="L3167" s="2"/>
      <c r="M3167" s="2"/>
    </row>
    <row r="3168" spans="11:13" x14ac:dyDescent="0.3">
      <c r="K3168" s="3"/>
      <c r="L3168" s="2"/>
      <c r="M3168" s="2"/>
    </row>
    <row r="3169" spans="11:13" x14ac:dyDescent="0.3">
      <c r="K3169" s="3"/>
      <c r="L3169" s="2"/>
      <c r="M3169" s="2"/>
    </row>
    <row r="3170" spans="11:13" x14ac:dyDescent="0.3">
      <c r="K3170" s="3"/>
      <c r="L3170" s="2"/>
      <c r="M3170" s="2"/>
    </row>
    <row r="3171" spans="11:13" x14ac:dyDescent="0.3">
      <c r="K3171" s="3"/>
      <c r="L3171" s="2"/>
      <c r="M3171" s="2"/>
    </row>
    <row r="3172" spans="11:13" x14ac:dyDescent="0.3">
      <c r="K3172" s="3"/>
      <c r="L3172" s="2"/>
      <c r="M3172" s="2"/>
    </row>
    <row r="3173" spans="11:13" x14ac:dyDescent="0.3">
      <c r="K3173" s="3"/>
      <c r="L3173" s="2"/>
      <c r="M3173" s="2"/>
    </row>
    <row r="3174" spans="11:13" x14ac:dyDescent="0.3">
      <c r="K3174" s="3"/>
      <c r="L3174" s="2"/>
      <c r="M3174" s="2"/>
    </row>
    <row r="3175" spans="11:13" x14ac:dyDescent="0.3">
      <c r="K3175" s="3"/>
      <c r="L3175" s="2"/>
      <c r="M3175" s="2"/>
    </row>
    <row r="3176" spans="11:13" x14ac:dyDescent="0.3">
      <c r="K3176" s="3"/>
      <c r="L3176" s="2"/>
      <c r="M3176" s="2"/>
    </row>
    <row r="3177" spans="11:13" x14ac:dyDescent="0.3">
      <c r="K3177" s="3"/>
      <c r="L3177" s="2"/>
      <c r="M3177" s="2"/>
    </row>
    <row r="3178" spans="11:13" x14ac:dyDescent="0.3">
      <c r="K3178" s="3"/>
      <c r="L3178" s="2"/>
      <c r="M3178" s="2"/>
    </row>
    <row r="3179" spans="11:13" x14ac:dyDescent="0.3">
      <c r="K3179" s="3"/>
      <c r="L3179" s="2"/>
      <c r="M3179" s="2"/>
    </row>
    <row r="3180" spans="11:13" x14ac:dyDescent="0.3">
      <c r="K3180" s="3"/>
      <c r="L3180" s="2"/>
      <c r="M3180" s="2"/>
    </row>
    <row r="3181" spans="11:13" x14ac:dyDescent="0.3">
      <c r="K3181" s="3"/>
      <c r="L3181" s="2"/>
      <c r="M3181" s="2"/>
    </row>
    <row r="3182" spans="11:13" x14ac:dyDescent="0.3">
      <c r="K3182" s="3"/>
      <c r="L3182" s="2"/>
      <c r="M3182" s="2"/>
    </row>
    <row r="3183" spans="11:13" x14ac:dyDescent="0.3">
      <c r="K3183" s="3"/>
      <c r="L3183" s="2"/>
      <c r="M3183" s="2"/>
    </row>
    <row r="3184" spans="11:13" x14ac:dyDescent="0.3">
      <c r="K3184" s="3"/>
      <c r="L3184" s="2"/>
      <c r="M3184" s="2"/>
    </row>
    <row r="3185" spans="11:13" x14ac:dyDescent="0.3">
      <c r="K3185" s="3"/>
      <c r="L3185" s="2"/>
      <c r="M3185" s="2"/>
    </row>
    <row r="3186" spans="11:13" x14ac:dyDescent="0.3">
      <c r="K3186" s="3"/>
      <c r="L3186" s="2"/>
      <c r="M3186" s="2"/>
    </row>
    <row r="3187" spans="11:13" x14ac:dyDescent="0.3">
      <c r="K3187" s="3"/>
      <c r="L3187" s="2"/>
      <c r="M3187" s="2"/>
    </row>
    <row r="3188" spans="11:13" x14ac:dyDescent="0.3">
      <c r="K3188" s="3"/>
      <c r="L3188" s="2"/>
      <c r="M3188" s="2"/>
    </row>
    <row r="3189" spans="11:13" x14ac:dyDescent="0.3">
      <c r="K3189" s="3"/>
      <c r="L3189" s="2"/>
      <c r="M3189" s="2"/>
    </row>
    <row r="3190" spans="11:13" x14ac:dyDescent="0.3">
      <c r="K3190" s="3"/>
      <c r="L3190" s="2"/>
      <c r="M3190" s="2"/>
    </row>
    <row r="3191" spans="11:13" x14ac:dyDescent="0.3">
      <c r="K3191" s="3"/>
      <c r="L3191" s="2"/>
      <c r="M3191" s="2"/>
    </row>
    <row r="3192" spans="11:13" x14ac:dyDescent="0.3">
      <c r="K3192" s="3"/>
      <c r="L3192" s="2"/>
      <c r="M3192" s="2"/>
    </row>
    <row r="3193" spans="11:13" x14ac:dyDescent="0.3">
      <c r="K3193" s="3"/>
      <c r="L3193" s="2"/>
      <c r="M3193" s="2"/>
    </row>
    <row r="3194" spans="11:13" x14ac:dyDescent="0.3">
      <c r="K3194" s="3"/>
      <c r="L3194" s="2"/>
      <c r="M3194" s="2"/>
    </row>
    <row r="3195" spans="11:13" x14ac:dyDescent="0.3">
      <c r="K3195" s="3"/>
      <c r="L3195" s="2"/>
      <c r="M3195" s="2"/>
    </row>
    <row r="3196" spans="11:13" x14ac:dyDescent="0.3">
      <c r="K3196" s="3"/>
      <c r="L3196" s="2"/>
      <c r="M3196" s="2"/>
    </row>
    <row r="3197" spans="11:13" x14ac:dyDescent="0.3">
      <c r="K3197" s="3"/>
      <c r="L3197" s="2"/>
      <c r="M3197" s="2"/>
    </row>
    <row r="3198" spans="11:13" x14ac:dyDescent="0.3">
      <c r="K3198" s="3"/>
      <c r="L3198" s="2"/>
      <c r="M3198" s="2"/>
    </row>
    <row r="3199" spans="11:13" x14ac:dyDescent="0.3">
      <c r="K3199" s="3"/>
      <c r="L3199" s="2"/>
      <c r="M3199" s="2"/>
    </row>
    <row r="3200" spans="11:13" x14ac:dyDescent="0.3">
      <c r="K3200" s="3"/>
      <c r="L3200" s="2"/>
      <c r="M3200" s="2"/>
    </row>
    <row r="3201" spans="11:13" x14ac:dyDescent="0.3">
      <c r="K3201" s="3"/>
      <c r="L3201" s="2"/>
      <c r="M3201" s="2"/>
    </row>
    <row r="3202" spans="11:13" x14ac:dyDescent="0.3">
      <c r="K3202" s="3"/>
      <c r="L3202" s="2"/>
      <c r="M3202" s="2"/>
    </row>
    <row r="3203" spans="11:13" x14ac:dyDescent="0.3">
      <c r="K3203" s="3"/>
      <c r="L3203" s="2"/>
      <c r="M3203" s="2"/>
    </row>
    <row r="3204" spans="11:13" x14ac:dyDescent="0.3">
      <c r="K3204" s="3"/>
      <c r="L3204" s="2"/>
      <c r="M3204" s="2"/>
    </row>
    <row r="3205" spans="11:13" x14ac:dyDescent="0.3">
      <c r="K3205" s="3"/>
      <c r="L3205" s="2"/>
      <c r="M3205" s="2"/>
    </row>
    <row r="3206" spans="11:13" x14ac:dyDescent="0.3">
      <c r="K3206" s="3"/>
      <c r="L3206" s="2"/>
      <c r="M3206" s="2"/>
    </row>
    <row r="3207" spans="11:13" x14ac:dyDescent="0.3">
      <c r="K3207" s="3"/>
      <c r="L3207" s="2"/>
      <c r="M3207" s="2"/>
    </row>
    <row r="3208" spans="11:13" x14ac:dyDescent="0.3">
      <c r="K3208" s="3"/>
      <c r="L3208" s="2"/>
      <c r="M3208" s="2"/>
    </row>
    <row r="3209" spans="11:13" x14ac:dyDescent="0.3">
      <c r="K3209" s="3"/>
      <c r="L3209" s="2"/>
      <c r="M3209" s="2"/>
    </row>
    <row r="3210" spans="11:13" x14ac:dyDescent="0.3">
      <c r="K3210" s="3"/>
      <c r="L3210" s="2"/>
      <c r="M3210" s="2"/>
    </row>
    <row r="3211" spans="11:13" x14ac:dyDescent="0.3">
      <c r="K3211" s="3"/>
      <c r="L3211" s="2"/>
      <c r="M3211" s="2"/>
    </row>
    <row r="3212" spans="11:13" x14ac:dyDescent="0.3">
      <c r="K3212" s="3"/>
      <c r="L3212" s="2"/>
      <c r="M3212" s="2"/>
    </row>
    <row r="3213" spans="11:13" x14ac:dyDescent="0.3">
      <c r="K3213" s="3"/>
      <c r="L3213" s="2"/>
      <c r="M3213" s="2"/>
    </row>
    <row r="3214" spans="11:13" x14ac:dyDescent="0.3">
      <c r="K3214" s="3"/>
      <c r="L3214" s="2"/>
      <c r="M3214" s="2"/>
    </row>
    <row r="3215" spans="11:13" x14ac:dyDescent="0.3">
      <c r="K3215" s="3"/>
      <c r="L3215" s="2"/>
      <c r="M3215" s="2"/>
    </row>
    <row r="3216" spans="11:13" x14ac:dyDescent="0.3">
      <c r="K3216" s="3"/>
      <c r="L3216" s="2"/>
      <c r="M3216" s="2"/>
    </row>
    <row r="3217" spans="11:13" x14ac:dyDescent="0.3">
      <c r="K3217" s="3"/>
      <c r="L3217" s="2"/>
      <c r="M3217" s="2"/>
    </row>
    <row r="3218" spans="11:13" x14ac:dyDescent="0.3">
      <c r="K3218" s="3"/>
      <c r="L3218" s="2"/>
      <c r="M3218" s="2"/>
    </row>
    <row r="3219" spans="11:13" x14ac:dyDescent="0.3">
      <c r="K3219" s="3"/>
      <c r="L3219" s="2"/>
      <c r="M3219" s="2"/>
    </row>
    <row r="3220" spans="11:13" x14ac:dyDescent="0.3">
      <c r="K3220" s="3"/>
      <c r="L3220" s="2"/>
      <c r="M3220" s="2"/>
    </row>
    <row r="3221" spans="11:13" x14ac:dyDescent="0.3">
      <c r="K3221" s="3"/>
      <c r="L3221" s="2"/>
      <c r="M3221" s="2"/>
    </row>
    <row r="3222" spans="11:13" x14ac:dyDescent="0.3">
      <c r="K3222" s="3"/>
      <c r="L3222" s="2"/>
      <c r="M3222" s="2"/>
    </row>
    <row r="3223" spans="11:13" x14ac:dyDescent="0.3">
      <c r="K3223" s="3"/>
      <c r="L3223" s="2"/>
      <c r="M3223" s="2"/>
    </row>
    <row r="3224" spans="11:13" x14ac:dyDescent="0.3">
      <c r="K3224" s="3"/>
      <c r="L3224" s="2"/>
      <c r="M3224" s="2"/>
    </row>
    <row r="3225" spans="11:13" x14ac:dyDescent="0.3">
      <c r="K3225" s="3"/>
      <c r="L3225" s="2"/>
      <c r="M3225" s="2"/>
    </row>
    <row r="3226" spans="11:13" x14ac:dyDescent="0.3">
      <c r="K3226" s="3"/>
      <c r="L3226" s="2"/>
      <c r="M3226" s="2"/>
    </row>
    <row r="3227" spans="11:13" x14ac:dyDescent="0.3">
      <c r="K3227" s="3"/>
      <c r="L3227" s="2"/>
      <c r="M3227" s="2"/>
    </row>
    <row r="3228" spans="11:13" x14ac:dyDescent="0.3">
      <c r="K3228" s="3"/>
      <c r="L3228" s="2"/>
      <c r="M3228" s="2"/>
    </row>
    <row r="3229" spans="11:13" x14ac:dyDescent="0.3">
      <c r="K3229" s="3"/>
      <c r="L3229" s="2"/>
      <c r="M3229" s="2"/>
    </row>
    <row r="3230" spans="11:13" x14ac:dyDescent="0.3">
      <c r="K3230" s="3"/>
      <c r="L3230" s="2"/>
      <c r="M3230" s="2"/>
    </row>
    <row r="3231" spans="11:13" x14ac:dyDescent="0.3">
      <c r="K3231" s="3"/>
      <c r="L3231" s="2"/>
      <c r="M3231" s="2"/>
    </row>
    <row r="3232" spans="11:13" x14ac:dyDescent="0.3">
      <c r="K3232" s="3"/>
      <c r="L3232" s="2"/>
      <c r="M3232" s="2"/>
    </row>
    <row r="3233" spans="11:13" x14ac:dyDescent="0.3">
      <c r="K3233" s="3"/>
      <c r="L3233" s="2"/>
      <c r="M3233" s="2"/>
    </row>
    <row r="3234" spans="11:13" x14ac:dyDescent="0.3">
      <c r="K3234" s="3"/>
      <c r="L3234" s="2"/>
      <c r="M3234" s="2"/>
    </row>
    <row r="3235" spans="11:13" x14ac:dyDescent="0.3">
      <c r="K3235" s="3"/>
      <c r="L3235" s="2"/>
      <c r="M3235" s="2"/>
    </row>
    <row r="3236" spans="11:13" x14ac:dyDescent="0.3">
      <c r="K3236" s="3"/>
      <c r="L3236" s="2"/>
      <c r="M3236" s="2"/>
    </row>
    <row r="3237" spans="11:13" x14ac:dyDescent="0.3">
      <c r="K3237" s="3"/>
      <c r="L3237" s="2"/>
      <c r="M3237" s="2"/>
    </row>
    <row r="3238" spans="11:13" x14ac:dyDescent="0.3">
      <c r="K3238" s="3"/>
      <c r="L3238" s="2"/>
      <c r="M3238" s="2"/>
    </row>
    <row r="3239" spans="11:13" x14ac:dyDescent="0.3">
      <c r="K3239" s="3"/>
      <c r="L3239" s="2"/>
      <c r="M3239" s="2"/>
    </row>
    <row r="3240" spans="11:13" x14ac:dyDescent="0.3">
      <c r="K3240" s="3"/>
      <c r="L3240" s="2"/>
      <c r="M3240" s="2"/>
    </row>
    <row r="3241" spans="11:13" x14ac:dyDescent="0.3">
      <c r="K3241" s="3"/>
      <c r="L3241" s="2"/>
      <c r="M3241" s="2"/>
    </row>
    <row r="3242" spans="11:13" x14ac:dyDescent="0.3">
      <c r="K3242" s="3"/>
      <c r="L3242" s="2"/>
      <c r="M3242" s="2"/>
    </row>
    <row r="3243" spans="11:13" x14ac:dyDescent="0.3">
      <c r="K3243" s="3"/>
      <c r="L3243" s="2"/>
      <c r="M3243" s="2"/>
    </row>
    <row r="3244" spans="11:13" x14ac:dyDescent="0.3">
      <c r="K3244" s="3"/>
      <c r="L3244" s="2"/>
      <c r="M3244" s="2"/>
    </row>
    <row r="3245" spans="11:13" x14ac:dyDescent="0.3">
      <c r="K3245" s="3"/>
      <c r="L3245" s="2"/>
      <c r="M3245" s="2"/>
    </row>
    <row r="3246" spans="11:13" x14ac:dyDescent="0.3">
      <c r="K3246" s="3"/>
      <c r="L3246" s="2"/>
      <c r="M3246" s="2"/>
    </row>
    <row r="3247" spans="11:13" x14ac:dyDescent="0.3">
      <c r="K3247" s="3"/>
      <c r="L3247" s="2"/>
      <c r="M3247" s="2"/>
    </row>
    <row r="3248" spans="11:13" x14ac:dyDescent="0.3">
      <c r="K3248" s="3"/>
      <c r="L3248" s="2"/>
      <c r="M3248" s="2"/>
    </row>
    <row r="3249" spans="11:13" x14ac:dyDescent="0.3">
      <c r="K3249" s="3"/>
      <c r="L3249" s="2"/>
      <c r="M3249" s="2"/>
    </row>
    <row r="3250" spans="11:13" x14ac:dyDescent="0.3">
      <c r="K3250" s="3"/>
      <c r="L3250" s="2"/>
      <c r="M3250" s="2"/>
    </row>
    <row r="3251" spans="11:13" x14ac:dyDescent="0.3">
      <c r="K3251" s="3"/>
      <c r="L3251" s="2"/>
      <c r="M3251" s="2"/>
    </row>
    <row r="3252" spans="11:13" x14ac:dyDescent="0.3">
      <c r="K3252" s="3"/>
      <c r="L3252" s="2"/>
      <c r="M3252" s="2"/>
    </row>
    <row r="3253" spans="11:13" x14ac:dyDescent="0.3">
      <c r="K3253" s="3"/>
      <c r="L3253" s="2"/>
      <c r="M3253" s="2"/>
    </row>
    <row r="3254" spans="11:13" x14ac:dyDescent="0.3">
      <c r="K3254" s="3"/>
      <c r="L3254" s="2"/>
      <c r="M3254" s="2"/>
    </row>
    <row r="3255" spans="11:13" x14ac:dyDescent="0.3">
      <c r="K3255" s="3"/>
      <c r="L3255" s="2"/>
      <c r="M3255" s="2"/>
    </row>
    <row r="3256" spans="11:13" x14ac:dyDescent="0.3">
      <c r="K3256" s="3"/>
      <c r="L3256" s="2"/>
      <c r="M3256" s="2"/>
    </row>
    <row r="3257" spans="11:13" x14ac:dyDescent="0.3">
      <c r="K3257" s="3"/>
      <c r="L3257" s="2"/>
      <c r="M3257" s="2"/>
    </row>
    <row r="3258" spans="11:13" x14ac:dyDescent="0.3">
      <c r="K3258" s="3"/>
      <c r="L3258" s="2"/>
      <c r="M3258" s="2"/>
    </row>
    <row r="3259" spans="11:13" x14ac:dyDescent="0.3">
      <c r="K3259" s="3"/>
      <c r="L3259" s="2"/>
      <c r="M3259" s="2"/>
    </row>
    <row r="3260" spans="11:13" x14ac:dyDescent="0.3">
      <c r="K3260" s="3"/>
      <c r="L3260" s="2"/>
      <c r="M3260" s="2"/>
    </row>
    <row r="3261" spans="11:13" x14ac:dyDescent="0.3">
      <c r="K3261" s="3"/>
      <c r="L3261" s="2"/>
      <c r="M3261" s="2"/>
    </row>
    <row r="3262" spans="11:13" x14ac:dyDescent="0.3">
      <c r="K3262" s="3"/>
      <c r="L3262" s="2"/>
      <c r="M3262" s="2"/>
    </row>
    <row r="3263" spans="11:13" x14ac:dyDescent="0.3">
      <c r="K3263" s="3"/>
      <c r="L3263" s="2"/>
      <c r="M3263" s="2"/>
    </row>
    <row r="3264" spans="11:13" x14ac:dyDescent="0.3">
      <c r="K3264" s="3"/>
      <c r="L3264" s="2"/>
      <c r="M3264" s="2"/>
    </row>
    <row r="3265" spans="11:13" x14ac:dyDescent="0.3">
      <c r="K3265" s="3"/>
      <c r="L3265" s="2"/>
      <c r="M3265" s="2"/>
    </row>
    <row r="3266" spans="11:13" x14ac:dyDescent="0.3">
      <c r="K3266" s="3"/>
      <c r="L3266" s="2"/>
      <c r="M3266" s="2"/>
    </row>
    <row r="3267" spans="11:13" x14ac:dyDescent="0.3">
      <c r="K3267" s="3"/>
      <c r="L3267" s="2"/>
      <c r="M3267" s="2"/>
    </row>
    <row r="3268" spans="11:13" x14ac:dyDescent="0.3">
      <c r="K3268" s="3"/>
      <c r="L3268" s="2"/>
      <c r="M3268" s="2"/>
    </row>
    <row r="3269" spans="11:13" x14ac:dyDescent="0.3">
      <c r="K3269" s="3"/>
      <c r="L3269" s="2"/>
      <c r="M3269" s="2"/>
    </row>
    <row r="3270" spans="11:13" x14ac:dyDescent="0.3">
      <c r="K3270" s="3"/>
      <c r="L3270" s="2"/>
      <c r="M3270" s="2"/>
    </row>
    <row r="3271" spans="11:13" x14ac:dyDescent="0.3">
      <c r="K3271" s="3"/>
      <c r="L3271" s="2"/>
      <c r="M3271" s="2"/>
    </row>
    <row r="3272" spans="11:13" x14ac:dyDescent="0.3">
      <c r="K3272" s="3"/>
      <c r="L3272" s="2"/>
      <c r="M3272" s="2"/>
    </row>
    <row r="3273" spans="11:13" x14ac:dyDescent="0.3">
      <c r="K3273" s="3"/>
      <c r="L3273" s="2"/>
      <c r="M3273" s="2"/>
    </row>
    <row r="3274" spans="11:13" x14ac:dyDescent="0.3">
      <c r="K3274" s="3"/>
      <c r="L3274" s="2"/>
      <c r="M3274" s="2"/>
    </row>
    <row r="3275" spans="11:13" x14ac:dyDescent="0.3">
      <c r="K3275" s="3"/>
      <c r="L3275" s="2"/>
      <c r="M3275" s="2"/>
    </row>
    <row r="3276" spans="11:13" x14ac:dyDescent="0.3">
      <c r="K3276" s="3"/>
      <c r="L3276" s="2"/>
      <c r="M3276" s="2"/>
    </row>
    <row r="3277" spans="11:13" x14ac:dyDescent="0.3">
      <c r="K3277" s="3"/>
      <c r="L3277" s="2"/>
      <c r="M3277" s="2"/>
    </row>
    <row r="3278" spans="11:13" x14ac:dyDescent="0.3">
      <c r="K3278" s="3"/>
      <c r="L3278" s="2"/>
      <c r="M3278" s="2"/>
    </row>
    <row r="3279" spans="11:13" x14ac:dyDescent="0.3">
      <c r="K3279" s="3"/>
      <c r="L3279" s="2"/>
      <c r="M3279" s="2"/>
    </row>
    <row r="3280" spans="11:13" x14ac:dyDescent="0.3">
      <c r="K3280" s="3"/>
      <c r="L3280" s="2"/>
      <c r="M3280" s="2"/>
    </row>
    <row r="3281" spans="11:13" x14ac:dyDescent="0.3">
      <c r="K3281" s="3"/>
      <c r="L3281" s="2"/>
      <c r="M3281" s="2"/>
    </row>
    <row r="3282" spans="11:13" x14ac:dyDescent="0.3">
      <c r="K3282" s="3"/>
      <c r="L3282" s="2"/>
      <c r="M3282" s="2"/>
    </row>
    <row r="3283" spans="11:13" x14ac:dyDescent="0.3">
      <c r="K3283" s="3"/>
      <c r="L3283" s="2"/>
      <c r="M3283" s="2"/>
    </row>
    <row r="3284" spans="11:13" x14ac:dyDescent="0.3">
      <c r="K3284" s="3"/>
      <c r="L3284" s="2"/>
      <c r="M3284" s="2"/>
    </row>
    <row r="3285" spans="11:13" x14ac:dyDescent="0.3">
      <c r="K3285" s="3"/>
      <c r="L3285" s="2"/>
      <c r="M3285" s="2"/>
    </row>
    <row r="3286" spans="11:13" x14ac:dyDescent="0.3">
      <c r="K3286" s="3"/>
      <c r="L3286" s="2"/>
      <c r="M3286" s="2"/>
    </row>
    <row r="3287" spans="11:13" x14ac:dyDescent="0.3">
      <c r="K3287" s="3"/>
      <c r="L3287" s="2"/>
      <c r="M3287" s="2"/>
    </row>
    <row r="3288" spans="11:13" x14ac:dyDescent="0.3">
      <c r="K3288" s="3"/>
      <c r="L3288" s="2"/>
      <c r="M3288" s="2"/>
    </row>
    <row r="3289" spans="11:13" x14ac:dyDescent="0.3">
      <c r="K3289" s="3"/>
      <c r="L3289" s="2"/>
      <c r="M3289" s="2"/>
    </row>
    <row r="3290" spans="11:13" x14ac:dyDescent="0.3">
      <c r="K3290" s="3"/>
      <c r="L3290" s="2"/>
      <c r="M3290" s="2"/>
    </row>
    <row r="3291" spans="11:13" x14ac:dyDescent="0.3">
      <c r="K3291" s="3"/>
      <c r="L3291" s="2"/>
      <c r="M3291" s="2"/>
    </row>
    <row r="3292" spans="11:13" x14ac:dyDescent="0.3">
      <c r="K3292" s="3"/>
      <c r="L3292" s="2"/>
      <c r="M3292" s="2"/>
    </row>
    <row r="3293" spans="11:13" x14ac:dyDescent="0.3">
      <c r="K3293" s="3"/>
      <c r="L3293" s="2"/>
      <c r="M3293" s="2"/>
    </row>
    <row r="3294" spans="11:13" x14ac:dyDescent="0.3">
      <c r="K3294" s="3"/>
      <c r="L3294" s="2"/>
      <c r="M3294" s="2"/>
    </row>
    <row r="3295" spans="11:13" x14ac:dyDescent="0.3">
      <c r="K3295" s="3"/>
      <c r="L3295" s="2"/>
      <c r="M3295" s="2"/>
    </row>
    <row r="3296" spans="11:13" x14ac:dyDescent="0.3">
      <c r="K3296" s="3"/>
      <c r="L3296" s="2"/>
      <c r="M3296" s="2"/>
    </row>
    <row r="3297" spans="11:13" x14ac:dyDescent="0.3">
      <c r="K3297" s="3"/>
      <c r="L3297" s="2"/>
      <c r="M3297" s="2"/>
    </row>
    <row r="3298" spans="11:13" x14ac:dyDescent="0.3">
      <c r="K3298" s="3"/>
      <c r="L3298" s="2"/>
      <c r="M3298" s="2"/>
    </row>
    <row r="3299" spans="11:13" x14ac:dyDescent="0.3">
      <c r="K3299" s="3"/>
      <c r="L3299" s="2"/>
      <c r="M3299" s="2"/>
    </row>
    <row r="3300" spans="11:13" x14ac:dyDescent="0.3">
      <c r="K3300" s="3"/>
      <c r="L3300" s="2"/>
      <c r="M3300" s="2"/>
    </row>
    <row r="3301" spans="11:13" x14ac:dyDescent="0.3">
      <c r="K3301" s="3"/>
      <c r="L3301" s="2"/>
      <c r="M3301" s="2"/>
    </row>
    <row r="3302" spans="11:13" x14ac:dyDescent="0.3">
      <c r="K3302" s="3"/>
      <c r="L3302" s="2"/>
      <c r="M3302" s="2"/>
    </row>
    <row r="3303" spans="11:13" x14ac:dyDescent="0.3">
      <c r="K3303" s="3"/>
      <c r="L3303" s="2"/>
      <c r="M3303" s="2"/>
    </row>
    <row r="3304" spans="11:13" x14ac:dyDescent="0.3">
      <c r="K3304" s="3"/>
      <c r="L3304" s="2"/>
      <c r="M3304" s="2"/>
    </row>
    <row r="3305" spans="11:13" x14ac:dyDescent="0.3">
      <c r="K3305" s="3"/>
      <c r="L3305" s="2"/>
      <c r="M3305" s="2"/>
    </row>
    <row r="3306" spans="11:13" x14ac:dyDescent="0.3">
      <c r="K3306" s="3"/>
      <c r="L3306" s="2"/>
      <c r="M3306" s="2"/>
    </row>
    <row r="3307" spans="11:13" x14ac:dyDescent="0.3">
      <c r="K3307" s="3"/>
      <c r="L3307" s="2"/>
      <c r="M3307" s="2"/>
    </row>
    <row r="3308" spans="11:13" x14ac:dyDescent="0.3">
      <c r="K3308" s="3"/>
      <c r="L3308" s="2"/>
      <c r="M3308" s="2"/>
    </row>
    <row r="3309" spans="11:13" x14ac:dyDescent="0.3">
      <c r="K3309" s="3"/>
      <c r="L3309" s="2"/>
      <c r="M3309" s="2"/>
    </row>
    <row r="3310" spans="11:13" x14ac:dyDescent="0.3">
      <c r="K3310" s="3"/>
      <c r="L3310" s="2"/>
      <c r="M3310" s="2"/>
    </row>
    <row r="3311" spans="11:13" x14ac:dyDescent="0.3">
      <c r="K3311" s="3"/>
      <c r="L3311" s="2"/>
      <c r="M3311" s="2"/>
    </row>
    <row r="3312" spans="11:13" x14ac:dyDescent="0.3">
      <c r="K3312" s="3"/>
      <c r="L3312" s="2"/>
      <c r="M3312" s="2"/>
    </row>
    <row r="3313" spans="11:13" x14ac:dyDescent="0.3">
      <c r="K3313" s="3"/>
      <c r="L3313" s="2"/>
      <c r="M3313" s="2"/>
    </row>
    <row r="3314" spans="11:13" x14ac:dyDescent="0.3">
      <c r="K3314" s="3"/>
      <c r="L3314" s="2"/>
      <c r="M3314" s="2"/>
    </row>
    <row r="3315" spans="11:13" x14ac:dyDescent="0.3">
      <c r="K3315" s="3"/>
      <c r="L3315" s="2"/>
      <c r="M3315" s="2"/>
    </row>
    <row r="3316" spans="11:13" x14ac:dyDescent="0.3">
      <c r="K3316" s="3"/>
      <c r="L3316" s="2"/>
      <c r="M3316" s="2"/>
    </row>
    <row r="3317" spans="11:13" x14ac:dyDescent="0.3">
      <c r="K3317" s="3"/>
      <c r="L3317" s="2"/>
      <c r="M3317" s="2"/>
    </row>
    <row r="3318" spans="11:13" x14ac:dyDescent="0.3">
      <c r="K3318" s="3"/>
      <c r="L3318" s="2"/>
      <c r="M3318" s="2"/>
    </row>
    <row r="3319" spans="11:13" x14ac:dyDescent="0.3">
      <c r="K3319" s="3"/>
      <c r="L3319" s="2"/>
      <c r="M3319" s="2"/>
    </row>
    <row r="3320" spans="11:13" x14ac:dyDescent="0.3">
      <c r="K3320" s="3"/>
      <c r="L3320" s="2"/>
      <c r="M3320" s="2"/>
    </row>
    <row r="3321" spans="11:13" x14ac:dyDescent="0.3">
      <c r="K3321" s="3"/>
      <c r="L3321" s="2"/>
      <c r="M3321" s="2"/>
    </row>
    <row r="3322" spans="11:13" x14ac:dyDescent="0.3">
      <c r="K3322" s="3"/>
      <c r="L3322" s="2"/>
      <c r="M3322" s="2"/>
    </row>
    <row r="3323" spans="11:13" x14ac:dyDescent="0.3">
      <c r="K3323" s="3"/>
      <c r="L3323" s="2"/>
      <c r="M3323" s="2"/>
    </row>
    <row r="3324" spans="11:13" x14ac:dyDescent="0.3">
      <c r="K3324" s="3"/>
      <c r="L3324" s="2"/>
      <c r="M3324" s="2"/>
    </row>
    <row r="3325" spans="11:13" x14ac:dyDescent="0.3">
      <c r="K3325" s="3"/>
      <c r="L3325" s="2"/>
      <c r="M3325" s="2"/>
    </row>
    <row r="3326" spans="11:13" x14ac:dyDescent="0.3">
      <c r="K3326" s="3"/>
      <c r="L3326" s="2"/>
      <c r="M3326" s="2"/>
    </row>
    <row r="3327" spans="11:13" x14ac:dyDescent="0.3">
      <c r="K3327" s="3"/>
      <c r="L3327" s="2"/>
      <c r="M3327" s="2"/>
    </row>
    <row r="3328" spans="11:13" x14ac:dyDescent="0.3">
      <c r="K3328" s="3"/>
      <c r="L3328" s="2"/>
      <c r="M3328" s="2"/>
    </row>
    <row r="3329" spans="11:13" x14ac:dyDescent="0.3">
      <c r="K3329" s="3"/>
      <c r="L3329" s="2"/>
      <c r="M3329" s="2"/>
    </row>
    <row r="3330" spans="11:13" x14ac:dyDescent="0.3">
      <c r="K3330" s="3"/>
      <c r="L3330" s="2"/>
      <c r="M3330" s="2"/>
    </row>
    <row r="3331" spans="11:13" x14ac:dyDescent="0.3">
      <c r="K3331" s="3"/>
      <c r="L3331" s="2"/>
      <c r="M3331" s="2"/>
    </row>
    <row r="3332" spans="11:13" x14ac:dyDescent="0.3">
      <c r="K3332" s="3"/>
      <c r="L3332" s="2"/>
      <c r="M3332" s="2"/>
    </row>
    <row r="3333" spans="11:13" x14ac:dyDescent="0.3">
      <c r="K3333" s="3"/>
      <c r="L3333" s="2"/>
      <c r="M3333" s="2"/>
    </row>
    <row r="3334" spans="11:13" x14ac:dyDescent="0.3">
      <c r="K3334" s="3"/>
      <c r="L3334" s="2"/>
      <c r="M3334" s="2"/>
    </row>
    <row r="3335" spans="11:13" x14ac:dyDescent="0.3">
      <c r="K3335" s="3"/>
      <c r="L3335" s="2"/>
      <c r="M3335" s="2"/>
    </row>
    <row r="3336" spans="11:13" x14ac:dyDescent="0.3">
      <c r="K3336" s="3"/>
      <c r="L3336" s="2"/>
      <c r="M3336" s="2"/>
    </row>
    <row r="3337" spans="11:13" x14ac:dyDescent="0.3">
      <c r="K3337" s="3"/>
      <c r="L3337" s="2"/>
      <c r="M3337" s="2"/>
    </row>
    <row r="3338" spans="11:13" x14ac:dyDescent="0.3">
      <c r="K3338" s="3"/>
      <c r="L3338" s="2"/>
      <c r="M3338" s="2"/>
    </row>
    <row r="3339" spans="11:13" x14ac:dyDescent="0.3">
      <c r="K3339" s="3"/>
      <c r="L3339" s="2"/>
      <c r="M3339" s="2"/>
    </row>
    <row r="3340" spans="11:13" x14ac:dyDescent="0.3">
      <c r="K3340" s="3"/>
      <c r="L3340" s="2"/>
      <c r="M3340" s="2"/>
    </row>
    <row r="3341" spans="11:13" x14ac:dyDescent="0.3">
      <c r="K3341" s="3"/>
      <c r="L3341" s="2"/>
      <c r="M3341" s="2"/>
    </row>
    <row r="3342" spans="11:13" x14ac:dyDescent="0.3">
      <c r="K3342" s="3"/>
      <c r="L3342" s="2"/>
      <c r="M3342" s="2"/>
    </row>
    <row r="3343" spans="11:13" x14ac:dyDescent="0.3">
      <c r="K3343" s="3"/>
      <c r="L3343" s="2"/>
      <c r="M3343" s="2"/>
    </row>
    <row r="3344" spans="11:13" x14ac:dyDescent="0.3">
      <c r="K3344" s="3"/>
      <c r="L3344" s="2"/>
      <c r="M3344" s="2"/>
    </row>
    <row r="3345" spans="11:13" x14ac:dyDescent="0.3">
      <c r="K3345" s="3"/>
      <c r="L3345" s="2"/>
      <c r="M3345" s="2"/>
    </row>
    <row r="3346" spans="11:13" x14ac:dyDescent="0.3">
      <c r="K3346" s="3"/>
      <c r="L3346" s="2"/>
      <c r="M3346" s="2"/>
    </row>
    <row r="3347" spans="11:13" x14ac:dyDescent="0.3">
      <c r="K3347" s="3"/>
      <c r="L3347" s="2"/>
      <c r="M3347" s="2"/>
    </row>
    <row r="3348" spans="11:13" x14ac:dyDescent="0.3">
      <c r="K3348" s="3"/>
      <c r="L3348" s="2"/>
      <c r="M3348" s="2"/>
    </row>
    <row r="3349" spans="11:13" x14ac:dyDescent="0.3">
      <c r="K3349" s="3"/>
      <c r="L3349" s="2"/>
      <c r="M3349" s="2"/>
    </row>
    <row r="3350" spans="11:13" x14ac:dyDescent="0.3">
      <c r="K3350" s="3"/>
      <c r="L3350" s="2"/>
      <c r="M3350" s="2"/>
    </row>
    <row r="3351" spans="11:13" x14ac:dyDescent="0.3">
      <c r="K3351" s="3"/>
      <c r="L3351" s="2"/>
      <c r="M3351" s="2"/>
    </row>
    <row r="3352" spans="11:13" x14ac:dyDescent="0.3">
      <c r="K3352" s="3"/>
      <c r="L3352" s="2"/>
      <c r="M3352" s="2"/>
    </row>
    <row r="3353" spans="11:13" x14ac:dyDescent="0.3">
      <c r="K3353" s="3"/>
      <c r="L3353" s="2"/>
      <c r="M3353" s="2"/>
    </row>
    <row r="3354" spans="11:13" x14ac:dyDescent="0.3">
      <c r="K3354" s="3"/>
      <c r="L3354" s="2"/>
      <c r="M3354" s="2"/>
    </row>
    <row r="3355" spans="11:13" x14ac:dyDescent="0.3">
      <c r="K3355" s="3"/>
      <c r="L3355" s="2"/>
      <c r="M3355" s="2"/>
    </row>
    <row r="3356" spans="11:13" x14ac:dyDescent="0.3">
      <c r="K3356" s="3"/>
      <c r="L3356" s="2"/>
      <c r="M3356" s="2"/>
    </row>
    <row r="3357" spans="11:13" x14ac:dyDescent="0.3">
      <c r="K3357" s="3"/>
      <c r="L3357" s="2"/>
      <c r="M3357" s="2"/>
    </row>
    <row r="3358" spans="11:13" x14ac:dyDescent="0.3">
      <c r="K3358" s="3"/>
      <c r="L3358" s="2"/>
      <c r="M3358" s="2"/>
    </row>
    <row r="3359" spans="11:13" x14ac:dyDescent="0.3">
      <c r="K3359" s="3"/>
      <c r="L3359" s="2"/>
      <c r="M3359" s="2"/>
    </row>
    <row r="3360" spans="11:13" x14ac:dyDescent="0.3">
      <c r="K3360" s="3"/>
      <c r="L3360" s="2"/>
      <c r="M3360" s="2"/>
    </row>
    <row r="3361" spans="11:13" x14ac:dyDescent="0.3">
      <c r="K3361" s="3"/>
      <c r="L3361" s="2"/>
      <c r="M3361" s="2"/>
    </row>
    <row r="3362" spans="11:13" x14ac:dyDescent="0.3">
      <c r="K3362" s="3"/>
      <c r="L3362" s="2"/>
      <c r="M3362" s="2"/>
    </row>
    <row r="3363" spans="11:13" x14ac:dyDescent="0.3">
      <c r="K3363" s="3"/>
      <c r="L3363" s="2"/>
      <c r="M3363" s="2"/>
    </row>
    <row r="3364" spans="11:13" x14ac:dyDescent="0.3">
      <c r="K3364" s="3"/>
      <c r="L3364" s="2"/>
      <c r="M3364" s="2"/>
    </row>
    <row r="3365" spans="11:13" x14ac:dyDescent="0.3">
      <c r="K3365" s="3"/>
      <c r="L3365" s="2"/>
      <c r="M3365" s="2"/>
    </row>
    <row r="3366" spans="11:13" x14ac:dyDescent="0.3">
      <c r="K3366" s="3"/>
      <c r="L3366" s="2"/>
      <c r="M3366" s="2"/>
    </row>
    <row r="3367" spans="11:13" x14ac:dyDescent="0.3">
      <c r="K3367" s="3"/>
      <c r="L3367" s="2"/>
      <c r="M3367" s="2"/>
    </row>
    <row r="3368" spans="11:13" x14ac:dyDescent="0.3">
      <c r="K3368" s="3"/>
      <c r="L3368" s="2"/>
      <c r="M3368" s="2"/>
    </row>
    <row r="3369" spans="11:13" x14ac:dyDescent="0.3">
      <c r="K3369" s="3"/>
      <c r="L3369" s="2"/>
      <c r="M3369" s="2"/>
    </row>
    <row r="3370" spans="11:13" x14ac:dyDescent="0.3">
      <c r="K3370" s="3"/>
      <c r="L3370" s="2"/>
      <c r="M3370" s="2"/>
    </row>
    <row r="3371" spans="11:13" x14ac:dyDescent="0.3">
      <c r="K3371" s="3"/>
      <c r="L3371" s="2"/>
      <c r="M3371" s="2"/>
    </row>
    <row r="3372" spans="11:13" x14ac:dyDescent="0.3">
      <c r="K3372" s="3"/>
      <c r="L3372" s="2"/>
      <c r="M3372" s="2"/>
    </row>
    <row r="3373" spans="11:13" x14ac:dyDescent="0.3">
      <c r="K3373" s="3"/>
      <c r="L3373" s="2"/>
      <c r="M3373" s="2"/>
    </row>
    <row r="3374" spans="11:13" x14ac:dyDescent="0.3">
      <c r="K3374" s="3"/>
      <c r="L3374" s="2"/>
      <c r="M3374" s="2"/>
    </row>
    <row r="3375" spans="11:13" x14ac:dyDescent="0.3">
      <c r="K3375" s="3"/>
      <c r="L3375" s="2"/>
      <c r="M3375" s="2"/>
    </row>
    <row r="3376" spans="11:13" x14ac:dyDescent="0.3">
      <c r="K3376" s="3"/>
      <c r="L3376" s="2"/>
      <c r="M3376" s="2"/>
    </row>
    <row r="3377" spans="11:13" x14ac:dyDescent="0.3">
      <c r="K3377" s="3"/>
      <c r="L3377" s="2"/>
      <c r="M3377" s="2"/>
    </row>
    <row r="3378" spans="11:13" x14ac:dyDescent="0.3">
      <c r="K3378" s="3"/>
      <c r="L3378" s="2"/>
      <c r="M3378" s="2"/>
    </row>
    <row r="3379" spans="11:13" x14ac:dyDescent="0.3">
      <c r="K3379" s="3"/>
      <c r="L3379" s="2"/>
      <c r="M3379" s="2"/>
    </row>
    <row r="3380" spans="11:13" x14ac:dyDescent="0.3">
      <c r="K3380" s="3"/>
      <c r="L3380" s="2"/>
      <c r="M3380" s="2"/>
    </row>
    <row r="3381" spans="11:13" x14ac:dyDescent="0.3">
      <c r="K3381" s="3"/>
      <c r="L3381" s="2"/>
      <c r="M3381" s="2"/>
    </row>
    <row r="3382" spans="11:13" x14ac:dyDescent="0.3">
      <c r="K3382" s="3"/>
      <c r="L3382" s="2"/>
      <c r="M3382" s="2"/>
    </row>
    <row r="3383" spans="11:13" x14ac:dyDescent="0.3">
      <c r="K3383" s="3"/>
      <c r="L3383" s="2"/>
      <c r="M3383" s="2"/>
    </row>
    <row r="3384" spans="11:13" x14ac:dyDescent="0.3">
      <c r="K3384" s="3"/>
      <c r="L3384" s="2"/>
      <c r="M3384" s="2"/>
    </row>
    <row r="3385" spans="11:13" x14ac:dyDescent="0.3">
      <c r="K3385" s="3"/>
      <c r="L3385" s="2"/>
      <c r="M3385" s="2"/>
    </row>
    <row r="3386" spans="11:13" x14ac:dyDescent="0.3">
      <c r="K3386" s="3"/>
      <c r="L3386" s="2"/>
      <c r="M3386" s="2"/>
    </row>
    <row r="3387" spans="11:13" x14ac:dyDescent="0.3">
      <c r="K3387" s="3"/>
      <c r="L3387" s="2"/>
      <c r="M3387" s="2"/>
    </row>
    <row r="3388" spans="11:13" x14ac:dyDescent="0.3">
      <c r="K3388" s="3"/>
      <c r="L3388" s="2"/>
      <c r="M3388" s="2"/>
    </row>
    <row r="3389" spans="11:13" x14ac:dyDescent="0.3">
      <c r="K3389" s="3"/>
      <c r="L3389" s="2"/>
      <c r="M3389" s="2"/>
    </row>
    <row r="3390" spans="11:13" x14ac:dyDescent="0.3">
      <c r="K3390" s="3"/>
      <c r="L3390" s="2"/>
      <c r="M3390" s="2"/>
    </row>
    <row r="3391" spans="11:13" x14ac:dyDescent="0.3">
      <c r="K3391" s="3"/>
      <c r="L3391" s="2"/>
      <c r="M3391" s="2"/>
    </row>
    <row r="3392" spans="11:13" x14ac:dyDescent="0.3">
      <c r="K3392" s="3"/>
      <c r="L3392" s="2"/>
      <c r="M3392" s="2"/>
    </row>
    <row r="3393" spans="11:13" x14ac:dyDescent="0.3">
      <c r="K3393" s="3"/>
      <c r="L3393" s="2"/>
      <c r="M3393" s="2"/>
    </row>
    <row r="3394" spans="11:13" x14ac:dyDescent="0.3">
      <c r="K3394" s="3"/>
      <c r="L3394" s="2"/>
      <c r="M3394" s="2"/>
    </row>
    <row r="3395" spans="11:13" x14ac:dyDescent="0.3">
      <c r="K3395" s="3"/>
      <c r="L3395" s="2"/>
      <c r="M3395" s="2"/>
    </row>
    <row r="3396" spans="11:13" x14ac:dyDescent="0.3">
      <c r="K3396" s="3"/>
      <c r="L3396" s="2"/>
      <c r="M3396" s="2"/>
    </row>
    <row r="3397" spans="11:13" x14ac:dyDescent="0.3">
      <c r="K3397" s="3"/>
      <c r="L3397" s="2"/>
      <c r="M3397" s="2"/>
    </row>
    <row r="3398" spans="11:13" x14ac:dyDescent="0.3">
      <c r="K3398" s="3"/>
      <c r="L3398" s="2"/>
      <c r="M3398" s="2"/>
    </row>
    <row r="3399" spans="11:13" x14ac:dyDescent="0.3">
      <c r="K3399" s="3"/>
      <c r="L3399" s="2"/>
      <c r="M3399" s="2"/>
    </row>
    <row r="3400" spans="11:13" x14ac:dyDescent="0.3">
      <c r="K3400" s="3"/>
      <c r="L3400" s="2"/>
      <c r="M3400" s="2"/>
    </row>
    <row r="3401" spans="11:13" x14ac:dyDescent="0.3">
      <c r="K3401" s="3"/>
      <c r="L3401" s="2"/>
      <c r="M3401" s="2"/>
    </row>
    <row r="3402" spans="11:13" x14ac:dyDescent="0.3">
      <c r="K3402" s="3"/>
      <c r="L3402" s="2"/>
      <c r="M3402" s="2"/>
    </row>
    <row r="3403" spans="11:13" x14ac:dyDescent="0.3">
      <c r="K3403" s="3"/>
      <c r="L3403" s="2"/>
      <c r="M3403" s="2"/>
    </row>
    <row r="3404" spans="11:13" x14ac:dyDescent="0.3">
      <c r="K3404" s="3"/>
      <c r="L3404" s="2"/>
      <c r="M3404" s="2"/>
    </row>
    <row r="3405" spans="11:13" x14ac:dyDescent="0.3">
      <c r="K3405" s="3"/>
      <c r="L3405" s="2"/>
      <c r="M3405" s="2"/>
    </row>
    <row r="3406" spans="11:13" x14ac:dyDescent="0.3">
      <c r="K3406" s="3"/>
      <c r="L3406" s="2"/>
      <c r="M3406" s="2"/>
    </row>
    <row r="3407" spans="11:13" x14ac:dyDescent="0.3">
      <c r="K3407" s="3"/>
      <c r="L3407" s="2"/>
      <c r="M3407" s="2"/>
    </row>
    <row r="3408" spans="11:13" x14ac:dyDescent="0.3">
      <c r="K3408" s="3"/>
      <c r="L3408" s="2"/>
      <c r="M3408" s="2"/>
    </row>
    <row r="3409" spans="11:13" x14ac:dyDescent="0.3">
      <c r="K3409" s="3"/>
      <c r="L3409" s="2"/>
      <c r="M3409" s="2"/>
    </row>
    <row r="3410" spans="11:13" x14ac:dyDescent="0.3">
      <c r="K3410" s="3"/>
      <c r="L3410" s="2"/>
      <c r="M3410" s="2"/>
    </row>
    <row r="3411" spans="11:13" x14ac:dyDescent="0.3">
      <c r="K3411" s="3"/>
      <c r="L3411" s="2"/>
      <c r="M3411" s="2"/>
    </row>
    <row r="3412" spans="11:13" x14ac:dyDescent="0.3">
      <c r="K3412" s="3"/>
      <c r="L3412" s="2"/>
      <c r="M3412" s="2"/>
    </row>
    <row r="3413" spans="11:13" x14ac:dyDescent="0.3">
      <c r="K3413" s="3"/>
      <c r="L3413" s="2"/>
      <c r="M3413" s="2"/>
    </row>
    <row r="3414" spans="11:13" x14ac:dyDescent="0.3">
      <c r="K3414" s="3"/>
      <c r="L3414" s="2"/>
      <c r="M3414" s="2"/>
    </row>
    <row r="3415" spans="11:13" x14ac:dyDescent="0.3">
      <c r="K3415" s="3"/>
      <c r="L3415" s="2"/>
      <c r="M3415" s="2"/>
    </row>
    <row r="3416" spans="11:13" x14ac:dyDescent="0.3">
      <c r="K3416" s="3"/>
      <c r="L3416" s="2"/>
      <c r="M3416" s="2"/>
    </row>
    <row r="3417" spans="11:13" x14ac:dyDescent="0.3">
      <c r="K3417" s="3"/>
      <c r="L3417" s="2"/>
      <c r="M3417" s="2"/>
    </row>
    <row r="3418" spans="11:13" x14ac:dyDescent="0.3">
      <c r="K3418" s="3"/>
      <c r="L3418" s="2"/>
      <c r="M3418" s="2"/>
    </row>
    <row r="3419" spans="11:13" x14ac:dyDescent="0.3">
      <c r="K3419" s="3"/>
      <c r="L3419" s="2"/>
      <c r="M3419" s="2"/>
    </row>
    <row r="3420" spans="11:13" x14ac:dyDescent="0.3">
      <c r="K3420" s="3"/>
      <c r="L3420" s="2"/>
      <c r="M3420" s="2"/>
    </row>
    <row r="3421" spans="11:13" x14ac:dyDescent="0.3">
      <c r="K3421" s="3"/>
      <c r="L3421" s="2"/>
      <c r="M3421" s="2"/>
    </row>
    <row r="3422" spans="11:13" x14ac:dyDescent="0.3">
      <c r="K3422" s="3"/>
      <c r="L3422" s="2"/>
      <c r="M3422" s="2"/>
    </row>
    <row r="3423" spans="11:13" x14ac:dyDescent="0.3">
      <c r="K3423" s="3"/>
      <c r="L3423" s="2"/>
      <c r="M3423" s="2"/>
    </row>
    <row r="3424" spans="11:13" x14ac:dyDescent="0.3">
      <c r="K3424" s="3"/>
      <c r="L3424" s="2"/>
      <c r="M3424" s="2"/>
    </row>
    <row r="3425" spans="11:13" x14ac:dyDescent="0.3">
      <c r="K3425" s="3"/>
      <c r="L3425" s="2"/>
      <c r="M3425" s="2"/>
    </row>
    <row r="3426" spans="11:13" x14ac:dyDescent="0.3">
      <c r="K3426" s="3"/>
      <c r="L3426" s="2"/>
      <c r="M3426" s="2"/>
    </row>
    <row r="3427" spans="11:13" x14ac:dyDescent="0.3">
      <c r="K3427" s="3"/>
      <c r="L3427" s="2"/>
      <c r="M3427" s="2"/>
    </row>
    <row r="3428" spans="11:13" x14ac:dyDescent="0.3">
      <c r="K3428" s="3"/>
      <c r="L3428" s="2"/>
      <c r="M3428" s="2"/>
    </row>
    <row r="3429" spans="11:13" x14ac:dyDescent="0.3">
      <c r="K3429" s="3"/>
      <c r="L3429" s="2"/>
      <c r="M3429" s="2"/>
    </row>
    <row r="3430" spans="11:13" x14ac:dyDescent="0.3">
      <c r="K3430" s="3"/>
      <c r="L3430" s="2"/>
      <c r="M3430" s="2"/>
    </row>
    <row r="3431" spans="11:13" x14ac:dyDescent="0.3">
      <c r="K3431" s="3"/>
      <c r="L3431" s="2"/>
      <c r="M3431" s="2"/>
    </row>
    <row r="3432" spans="11:13" x14ac:dyDescent="0.3">
      <c r="K3432" s="3"/>
      <c r="L3432" s="2"/>
      <c r="M3432" s="2"/>
    </row>
    <row r="3433" spans="11:13" x14ac:dyDescent="0.3">
      <c r="K3433" s="3"/>
      <c r="L3433" s="2"/>
      <c r="M3433" s="2"/>
    </row>
    <row r="3434" spans="11:13" x14ac:dyDescent="0.3">
      <c r="K3434" s="3"/>
      <c r="L3434" s="2"/>
      <c r="M3434" s="2"/>
    </row>
    <row r="3435" spans="11:13" x14ac:dyDescent="0.3">
      <c r="K3435" s="3"/>
      <c r="L3435" s="2"/>
      <c r="M3435" s="2"/>
    </row>
    <row r="3436" spans="11:13" x14ac:dyDescent="0.3">
      <c r="K3436" s="3"/>
      <c r="L3436" s="2"/>
      <c r="M3436" s="2"/>
    </row>
    <row r="3437" spans="11:13" x14ac:dyDescent="0.3">
      <c r="K3437" s="3"/>
      <c r="L3437" s="2"/>
      <c r="M3437" s="2"/>
    </row>
    <row r="3438" spans="11:13" x14ac:dyDescent="0.3">
      <c r="K3438" s="3"/>
      <c r="L3438" s="2"/>
      <c r="M3438" s="2"/>
    </row>
    <row r="3439" spans="11:13" x14ac:dyDescent="0.3">
      <c r="K3439" s="3"/>
      <c r="L3439" s="2"/>
      <c r="M3439" s="2"/>
    </row>
    <row r="3440" spans="11:13" x14ac:dyDescent="0.3">
      <c r="K3440" s="3"/>
      <c r="L3440" s="2"/>
      <c r="M3440" s="2"/>
    </row>
    <row r="3441" spans="11:13" x14ac:dyDescent="0.3">
      <c r="K3441" s="3"/>
      <c r="L3441" s="2"/>
      <c r="M3441" s="2"/>
    </row>
    <row r="3442" spans="11:13" x14ac:dyDescent="0.3">
      <c r="K3442" s="3"/>
      <c r="L3442" s="2"/>
      <c r="M3442" s="2"/>
    </row>
    <row r="3443" spans="11:13" x14ac:dyDescent="0.3">
      <c r="K3443" s="3"/>
      <c r="L3443" s="2"/>
      <c r="M3443" s="2"/>
    </row>
    <row r="3444" spans="11:13" x14ac:dyDescent="0.3">
      <c r="K3444" s="3"/>
      <c r="L3444" s="2"/>
      <c r="M3444" s="2"/>
    </row>
    <row r="3445" spans="11:13" x14ac:dyDescent="0.3">
      <c r="K3445" s="3"/>
      <c r="L3445" s="2"/>
      <c r="M3445" s="2"/>
    </row>
    <row r="3446" spans="11:13" x14ac:dyDescent="0.3">
      <c r="K3446" s="3"/>
      <c r="L3446" s="2"/>
      <c r="M3446" s="2"/>
    </row>
    <row r="3447" spans="11:13" x14ac:dyDescent="0.3">
      <c r="K3447" s="3"/>
      <c r="L3447" s="2"/>
      <c r="M3447" s="2"/>
    </row>
    <row r="3448" spans="11:13" x14ac:dyDescent="0.3">
      <c r="K3448" s="3"/>
      <c r="L3448" s="2"/>
      <c r="M3448" s="2"/>
    </row>
    <row r="3449" spans="11:13" x14ac:dyDescent="0.3">
      <c r="K3449" s="3"/>
      <c r="L3449" s="2"/>
      <c r="M3449" s="2"/>
    </row>
    <row r="3450" spans="11:13" x14ac:dyDescent="0.3">
      <c r="K3450" s="3"/>
      <c r="L3450" s="2"/>
      <c r="M3450" s="2"/>
    </row>
    <row r="3451" spans="11:13" x14ac:dyDescent="0.3">
      <c r="K3451" s="3"/>
      <c r="L3451" s="2"/>
      <c r="M3451" s="2"/>
    </row>
    <row r="3452" spans="11:13" x14ac:dyDescent="0.3">
      <c r="K3452" s="3"/>
      <c r="L3452" s="2"/>
      <c r="M3452" s="2"/>
    </row>
    <row r="3453" spans="11:13" x14ac:dyDescent="0.3">
      <c r="K3453" s="3"/>
      <c r="L3453" s="2"/>
      <c r="M3453" s="2"/>
    </row>
    <row r="3454" spans="11:13" x14ac:dyDescent="0.3">
      <c r="K3454" s="3"/>
      <c r="L3454" s="2"/>
      <c r="M3454" s="2"/>
    </row>
    <row r="3455" spans="11:13" x14ac:dyDescent="0.3">
      <c r="K3455" s="3"/>
      <c r="L3455" s="2"/>
      <c r="M3455" s="2"/>
    </row>
    <row r="3456" spans="11:13" x14ac:dyDescent="0.3">
      <c r="K3456" s="3"/>
      <c r="L3456" s="2"/>
      <c r="M3456" s="2"/>
    </row>
    <row r="3457" spans="11:13" x14ac:dyDescent="0.3">
      <c r="K3457" s="3"/>
      <c r="L3457" s="2"/>
      <c r="M3457" s="2"/>
    </row>
    <row r="3458" spans="11:13" x14ac:dyDescent="0.3">
      <c r="K3458" s="3"/>
      <c r="L3458" s="2"/>
      <c r="M3458" s="2"/>
    </row>
    <row r="3459" spans="11:13" x14ac:dyDescent="0.3">
      <c r="K3459" s="3"/>
      <c r="L3459" s="2"/>
      <c r="M3459" s="2"/>
    </row>
    <row r="3460" spans="11:13" x14ac:dyDescent="0.3">
      <c r="K3460" s="3"/>
      <c r="L3460" s="2"/>
      <c r="M3460" s="2"/>
    </row>
    <row r="3461" spans="11:13" x14ac:dyDescent="0.3">
      <c r="K3461" s="3"/>
      <c r="L3461" s="2"/>
      <c r="M3461" s="2"/>
    </row>
    <row r="3462" spans="11:13" x14ac:dyDescent="0.3">
      <c r="K3462" s="3"/>
      <c r="L3462" s="2"/>
      <c r="M3462" s="2"/>
    </row>
    <row r="3463" spans="11:13" x14ac:dyDescent="0.3">
      <c r="K3463" s="3"/>
      <c r="L3463" s="2"/>
      <c r="M3463" s="2"/>
    </row>
    <row r="3464" spans="11:13" x14ac:dyDescent="0.3">
      <c r="K3464" s="3"/>
      <c r="L3464" s="2"/>
      <c r="M3464" s="2"/>
    </row>
    <row r="3465" spans="11:13" x14ac:dyDescent="0.3">
      <c r="K3465" s="3"/>
      <c r="L3465" s="2"/>
      <c r="M3465" s="2"/>
    </row>
    <row r="3466" spans="11:13" x14ac:dyDescent="0.3">
      <c r="K3466" s="3"/>
      <c r="L3466" s="2"/>
      <c r="M3466" s="2"/>
    </row>
    <row r="3467" spans="11:13" x14ac:dyDescent="0.3">
      <c r="K3467" s="3"/>
      <c r="L3467" s="2"/>
      <c r="M3467" s="2"/>
    </row>
    <row r="3468" spans="11:13" x14ac:dyDescent="0.3">
      <c r="K3468" s="3"/>
      <c r="L3468" s="2"/>
      <c r="M3468" s="2"/>
    </row>
    <row r="3469" spans="11:13" x14ac:dyDescent="0.3">
      <c r="K3469" s="3"/>
      <c r="L3469" s="2"/>
      <c r="M3469" s="2"/>
    </row>
    <row r="3470" spans="11:13" x14ac:dyDescent="0.3">
      <c r="K3470" s="3"/>
      <c r="L3470" s="2"/>
      <c r="M3470" s="2"/>
    </row>
    <row r="3471" spans="11:13" x14ac:dyDescent="0.3">
      <c r="K3471" s="3"/>
      <c r="L3471" s="2"/>
      <c r="M3471" s="2"/>
    </row>
    <row r="3472" spans="11:13" x14ac:dyDescent="0.3">
      <c r="K3472" s="3"/>
      <c r="L3472" s="2"/>
      <c r="M3472" s="2"/>
    </row>
    <row r="3473" spans="11:13" x14ac:dyDescent="0.3">
      <c r="K3473" s="3"/>
      <c r="L3473" s="2"/>
      <c r="M3473" s="2"/>
    </row>
    <row r="3474" spans="11:13" x14ac:dyDescent="0.3">
      <c r="K3474" s="3"/>
      <c r="L3474" s="2"/>
      <c r="M3474" s="2"/>
    </row>
    <row r="3475" spans="11:13" x14ac:dyDescent="0.3">
      <c r="K3475" s="3"/>
      <c r="L3475" s="2"/>
      <c r="M3475" s="2"/>
    </row>
    <row r="3476" spans="11:13" x14ac:dyDescent="0.3">
      <c r="K3476" s="3"/>
      <c r="L3476" s="2"/>
      <c r="M3476" s="2"/>
    </row>
    <row r="3477" spans="11:13" x14ac:dyDescent="0.3">
      <c r="K3477" s="3"/>
      <c r="L3477" s="2"/>
      <c r="M3477" s="2"/>
    </row>
    <row r="3478" spans="11:13" x14ac:dyDescent="0.3">
      <c r="K3478" s="3"/>
      <c r="L3478" s="2"/>
      <c r="M3478" s="2"/>
    </row>
    <row r="3479" spans="11:13" x14ac:dyDescent="0.3">
      <c r="K3479" s="3"/>
      <c r="L3479" s="2"/>
      <c r="M3479" s="2"/>
    </row>
    <row r="3480" spans="11:13" x14ac:dyDescent="0.3">
      <c r="K3480" s="3"/>
      <c r="L3480" s="2"/>
      <c r="M3480" s="2"/>
    </row>
    <row r="3481" spans="11:13" x14ac:dyDescent="0.3">
      <c r="K3481" s="3"/>
      <c r="L3481" s="2"/>
      <c r="M3481" s="2"/>
    </row>
    <row r="3482" spans="11:13" x14ac:dyDescent="0.3">
      <c r="K3482" s="3"/>
      <c r="L3482" s="2"/>
      <c r="M3482" s="2"/>
    </row>
    <row r="3483" spans="11:13" x14ac:dyDescent="0.3">
      <c r="K3483" s="3"/>
      <c r="L3483" s="2"/>
      <c r="M3483" s="2"/>
    </row>
    <row r="3484" spans="11:13" x14ac:dyDescent="0.3">
      <c r="K3484" s="3"/>
      <c r="L3484" s="2"/>
      <c r="M3484" s="2"/>
    </row>
    <row r="3485" spans="11:13" x14ac:dyDescent="0.3">
      <c r="K3485" s="3"/>
      <c r="L3485" s="2"/>
      <c r="M3485" s="2"/>
    </row>
    <row r="3486" spans="11:13" x14ac:dyDescent="0.3">
      <c r="K3486" s="3"/>
      <c r="L3486" s="2"/>
      <c r="M3486" s="2"/>
    </row>
    <row r="3487" spans="11:13" x14ac:dyDescent="0.3">
      <c r="K3487" s="3"/>
      <c r="L3487" s="2"/>
      <c r="M3487" s="2"/>
    </row>
    <row r="3488" spans="11:13" x14ac:dyDescent="0.3">
      <c r="K3488" s="3"/>
      <c r="L3488" s="2"/>
      <c r="M3488" s="2"/>
    </row>
    <row r="3489" spans="11:13" x14ac:dyDescent="0.3">
      <c r="K3489" s="3"/>
      <c r="L3489" s="2"/>
      <c r="M3489" s="2"/>
    </row>
    <row r="3490" spans="11:13" x14ac:dyDescent="0.3">
      <c r="K3490" s="3"/>
      <c r="L3490" s="2"/>
      <c r="M3490" s="2"/>
    </row>
    <row r="3491" spans="11:13" x14ac:dyDescent="0.3">
      <c r="K3491" s="3"/>
      <c r="L3491" s="2"/>
      <c r="M3491" s="2"/>
    </row>
    <row r="3492" spans="11:13" x14ac:dyDescent="0.3">
      <c r="K3492" s="3"/>
      <c r="L3492" s="2"/>
      <c r="M3492" s="2"/>
    </row>
    <row r="3493" spans="11:13" x14ac:dyDescent="0.3">
      <c r="K3493" s="3"/>
      <c r="L3493" s="2"/>
      <c r="M3493" s="2"/>
    </row>
    <row r="3494" spans="11:13" x14ac:dyDescent="0.3">
      <c r="K3494" s="3"/>
      <c r="L3494" s="2"/>
      <c r="M3494" s="2"/>
    </row>
    <row r="3495" spans="11:13" x14ac:dyDescent="0.3">
      <c r="K3495" s="3"/>
      <c r="L3495" s="2"/>
      <c r="M3495" s="2"/>
    </row>
    <row r="3496" spans="11:13" x14ac:dyDescent="0.3">
      <c r="K3496" s="3"/>
      <c r="L3496" s="2"/>
      <c r="M3496" s="2"/>
    </row>
    <row r="3497" spans="11:13" x14ac:dyDescent="0.3">
      <c r="K3497" s="3"/>
      <c r="L3497" s="2"/>
      <c r="M3497" s="2"/>
    </row>
    <row r="3498" spans="11:13" x14ac:dyDescent="0.3">
      <c r="K3498" s="3"/>
      <c r="L3498" s="2"/>
      <c r="M3498" s="2"/>
    </row>
    <row r="3499" spans="11:13" x14ac:dyDescent="0.3">
      <c r="K3499" s="3"/>
      <c r="L3499" s="2"/>
      <c r="M3499" s="2"/>
    </row>
    <row r="3500" spans="11:13" x14ac:dyDescent="0.3">
      <c r="K3500" s="3"/>
      <c r="L3500" s="2"/>
      <c r="M3500" s="2"/>
    </row>
    <row r="3501" spans="11:13" x14ac:dyDescent="0.3">
      <c r="K3501" s="3"/>
      <c r="L3501" s="2"/>
      <c r="M3501" s="2"/>
    </row>
    <row r="3502" spans="11:13" x14ac:dyDescent="0.3">
      <c r="K3502" s="3"/>
      <c r="L3502" s="2"/>
      <c r="M3502" s="2"/>
    </row>
    <row r="3503" spans="11:13" x14ac:dyDescent="0.3">
      <c r="K3503" s="3"/>
      <c r="L3503" s="2"/>
      <c r="M3503" s="2"/>
    </row>
    <row r="3504" spans="11:13" x14ac:dyDescent="0.3">
      <c r="K3504" s="3"/>
      <c r="L3504" s="2"/>
      <c r="M3504" s="2"/>
    </row>
    <row r="3505" spans="11:13" x14ac:dyDescent="0.3">
      <c r="K3505" s="3"/>
      <c r="L3505" s="2"/>
      <c r="M3505" s="2"/>
    </row>
    <row r="3506" spans="11:13" x14ac:dyDescent="0.3">
      <c r="K3506" s="3"/>
      <c r="L3506" s="2"/>
      <c r="M3506" s="2"/>
    </row>
    <row r="3507" spans="11:13" x14ac:dyDescent="0.3">
      <c r="K3507" s="3"/>
      <c r="L3507" s="2"/>
      <c r="M3507" s="2"/>
    </row>
    <row r="3508" spans="11:13" x14ac:dyDescent="0.3">
      <c r="K3508" s="3"/>
      <c r="L3508" s="2"/>
      <c r="M3508" s="2"/>
    </row>
    <row r="3509" spans="11:13" x14ac:dyDescent="0.3">
      <c r="K3509" s="3"/>
      <c r="L3509" s="2"/>
      <c r="M3509" s="2"/>
    </row>
    <row r="3510" spans="11:13" x14ac:dyDescent="0.3">
      <c r="K3510" s="3"/>
      <c r="L3510" s="2"/>
      <c r="M3510" s="2"/>
    </row>
    <row r="3511" spans="11:13" x14ac:dyDescent="0.3">
      <c r="K3511" s="3"/>
      <c r="L3511" s="2"/>
      <c r="M3511" s="2"/>
    </row>
    <row r="3512" spans="11:13" x14ac:dyDescent="0.3">
      <c r="K3512" s="3"/>
      <c r="L3512" s="2"/>
      <c r="M3512" s="2"/>
    </row>
    <row r="3513" spans="11:13" x14ac:dyDescent="0.3">
      <c r="K3513" s="3"/>
      <c r="L3513" s="2"/>
      <c r="M3513" s="2"/>
    </row>
    <row r="3514" spans="11:13" x14ac:dyDescent="0.3">
      <c r="K3514" s="3"/>
      <c r="L3514" s="2"/>
      <c r="M3514" s="2"/>
    </row>
    <row r="3515" spans="11:13" x14ac:dyDescent="0.3">
      <c r="K3515" s="3"/>
      <c r="L3515" s="2"/>
      <c r="M3515" s="2"/>
    </row>
    <row r="3516" spans="11:13" x14ac:dyDescent="0.3">
      <c r="K3516" s="3"/>
      <c r="L3516" s="2"/>
      <c r="M3516" s="2"/>
    </row>
    <row r="3517" spans="11:13" x14ac:dyDescent="0.3">
      <c r="K3517" s="3"/>
      <c r="L3517" s="2"/>
      <c r="M3517" s="2"/>
    </row>
    <row r="3518" spans="11:13" x14ac:dyDescent="0.3">
      <c r="K3518" s="3"/>
      <c r="L3518" s="2"/>
      <c r="M3518" s="2"/>
    </row>
    <row r="3519" spans="11:13" x14ac:dyDescent="0.3">
      <c r="K3519" s="3"/>
      <c r="L3519" s="2"/>
      <c r="M3519" s="2"/>
    </row>
    <row r="3520" spans="11:13" x14ac:dyDescent="0.3">
      <c r="K3520" s="3"/>
      <c r="L3520" s="2"/>
      <c r="M3520" s="2"/>
    </row>
    <row r="3521" spans="11:13" x14ac:dyDescent="0.3">
      <c r="K3521" s="3"/>
      <c r="L3521" s="2"/>
      <c r="M3521" s="2"/>
    </row>
    <row r="3522" spans="11:13" x14ac:dyDescent="0.3">
      <c r="K3522" s="3"/>
      <c r="L3522" s="2"/>
      <c r="M3522" s="2"/>
    </row>
    <row r="3523" spans="11:13" x14ac:dyDescent="0.3">
      <c r="K3523" s="3"/>
      <c r="L3523" s="2"/>
      <c r="M3523" s="2"/>
    </row>
    <row r="3524" spans="11:13" x14ac:dyDescent="0.3">
      <c r="K3524" s="3"/>
      <c r="L3524" s="2"/>
      <c r="M3524" s="2"/>
    </row>
    <row r="3525" spans="11:13" x14ac:dyDescent="0.3">
      <c r="K3525" s="3"/>
      <c r="L3525" s="2"/>
      <c r="M3525" s="2"/>
    </row>
    <row r="3526" spans="11:13" x14ac:dyDescent="0.3">
      <c r="K3526" s="3"/>
      <c r="L3526" s="2"/>
      <c r="M3526" s="2"/>
    </row>
    <row r="3527" spans="11:13" x14ac:dyDescent="0.3">
      <c r="K3527" s="3"/>
      <c r="L3527" s="2"/>
      <c r="M3527" s="2"/>
    </row>
    <row r="3528" spans="11:13" x14ac:dyDescent="0.3">
      <c r="K3528" s="3"/>
      <c r="L3528" s="2"/>
      <c r="M3528" s="2"/>
    </row>
    <row r="3529" spans="11:13" x14ac:dyDescent="0.3">
      <c r="K3529" s="3"/>
      <c r="L3529" s="2"/>
      <c r="M3529" s="2"/>
    </row>
    <row r="3530" spans="11:13" x14ac:dyDescent="0.3">
      <c r="K3530" s="3"/>
      <c r="L3530" s="2"/>
      <c r="M3530" s="2"/>
    </row>
    <row r="3531" spans="11:13" x14ac:dyDescent="0.3">
      <c r="K3531" s="3"/>
      <c r="L3531" s="2"/>
      <c r="M3531" s="2"/>
    </row>
    <row r="3532" spans="11:13" x14ac:dyDescent="0.3">
      <c r="K3532" s="3"/>
      <c r="L3532" s="2"/>
      <c r="M3532" s="2"/>
    </row>
    <row r="3533" spans="11:13" x14ac:dyDescent="0.3">
      <c r="K3533" s="3"/>
      <c r="L3533" s="2"/>
      <c r="M3533" s="2"/>
    </row>
    <row r="3534" spans="11:13" x14ac:dyDescent="0.3">
      <c r="K3534" s="3"/>
      <c r="L3534" s="2"/>
      <c r="M3534" s="2"/>
    </row>
    <row r="3535" spans="11:13" x14ac:dyDescent="0.3">
      <c r="K3535" s="3"/>
      <c r="L3535" s="2"/>
      <c r="M3535" s="2"/>
    </row>
    <row r="3536" spans="11:13" x14ac:dyDescent="0.3">
      <c r="K3536" s="3"/>
      <c r="L3536" s="2"/>
      <c r="M3536" s="2"/>
    </row>
    <row r="3537" spans="11:13" x14ac:dyDescent="0.3">
      <c r="K3537" s="3"/>
      <c r="L3537" s="2"/>
      <c r="M3537" s="2"/>
    </row>
    <row r="3538" spans="11:13" x14ac:dyDescent="0.3">
      <c r="K3538" s="3"/>
      <c r="L3538" s="2"/>
      <c r="M3538" s="2"/>
    </row>
    <row r="3539" spans="11:13" x14ac:dyDescent="0.3">
      <c r="K3539" s="3"/>
      <c r="L3539" s="2"/>
      <c r="M3539" s="2"/>
    </row>
    <row r="3540" spans="11:13" x14ac:dyDescent="0.3">
      <c r="K3540" s="3"/>
      <c r="L3540" s="2"/>
      <c r="M3540" s="2"/>
    </row>
    <row r="3541" spans="11:13" x14ac:dyDescent="0.3">
      <c r="K3541" s="3"/>
      <c r="L3541" s="2"/>
      <c r="M3541" s="2"/>
    </row>
    <row r="3542" spans="11:13" x14ac:dyDescent="0.3">
      <c r="K3542" s="3"/>
      <c r="L3542" s="2"/>
      <c r="M3542" s="2"/>
    </row>
    <row r="3543" spans="11:13" x14ac:dyDescent="0.3">
      <c r="K3543" s="3"/>
      <c r="L3543" s="2"/>
      <c r="M3543" s="2"/>
    </row>
    <row r="3544" spans="11:13" x14ac:dyDescent="0.3">
      <c r="K3544" s="3"/>
      <c r="L3544" s="2"/>
      <c r="M3544" s="2"/>
    </row>
    <row r="3545" spans="11:13" x14ac:dyDescent="0.3">
      <c r="K3545" s="3"/>
      <c r="L3545" s="2"/>
      <c r="M3545" s="2"/>
    </row>
    <row r="3546" spans="11:13" x14ac:dyDescent="0.3">
      <c r="K3546" s="3"/>
      <c r="L3546" s="2"/>
      <c r="M3546" s="2"/>
    </row>
    <row r="3547" spans="11:13" x14ac:dyDescent="0.3">
      <c r="K3547" s="3"/>
      <c r="L3547" s="2"/>
      <c r="M3547" s="2"/>
    </row>
    <row r="3548" spans="11:13" x14ac:dyDescent="0.3">
      <c r="K3548" s="3"/>
      <c r="L3548" s="2"/>
      <c r="M3548" s="2"/>
    </row>
    <row r="3549" spans="11:13" x14ac:dyDescent="0.3">
      <c r="K3549" s="3"/>
      <c r="L3549" s="2"/>
      <c r="M3549" s="2"/>
    </row>
    <row r="3550" spans="11:13" x14ac:dyDescent="0.3">
      <c r="K3550" s="3"/>
      <c r="L3550" s="2"/>
      <c r="M3550" s="2"/>
    </row>
    <row r="3551" spans="11:13" x14ac:dyDescent="0.3">
      <c r="K3551" s="3"/>
      <c r="L3551" s="2"/>
      <c r="M3551" s="2"/>
    </row>
    <row r="3552" spans="11:13" x14ac:dyDescent="0.3">
      <c r="K3552" s="3"/>
      <c r="L3552" s="2"/>
      <c r="M3552" s="2"/>
    </row>
    <row r="3553" spans="11:13" x14ac:dyDescent="0.3">
      <c r="K3553" s="3"/>
      <c r="L3553" s="2"/>
      <c r="M3553" s="2"/>
    </row>
    <row r="3554" spans="11:13" x14ac:dyDescent="0.3">
      <c r="K3554" s="3"/>
      <c r="L3554" s="2"/>
      <c r="M3554" s="2"/>
    </row>
    <row r="3555" spans="11:13" x14ac:dyDescent="0.3">
      <c r="K3555" s="3"/>
      <c r="L3555" s="2"/>
      <c r="M3555" s="2"/>
    </row>
    <row r="3556" spans="11:13" x14ac:dyDescent="0.3">
      <c r="K3556" s="3"/>
      <c r="L3556" s="2"/>
      <c r="M3556" s="2"/>
    </row>
    <row r="3557" spans="11:13" x14ac:dyDescent="0.3">
      <c r="K3557" s="3"/>
      <c r="L3557" s="2"/>
      <c r="M3557" s="2"/>
    </row>
    <row r="3558" spans="11:13" x14ac:dyDescent="0.3">
      <c r="K3558" s="3"/>
      <c r="L3558" s="2"/>
      <c r="M3558" s="2"/>
    </row>
    <row r="3559" spans="11:13" x14ac:dyDescent="0.3">
      <c r="K3559" s="3"/>
      <c r="L3559" s="2"/>
      <c r="M3559" s="2"/>
    </row>
    <row r="3560" spans="11:13" x14ac:dyDescent="0.3">
      <c r="K3560" s="3"/>
      <c r="L3560" s="2"/>
      <c r="M3560" s="2"/>
    </row>
    <row r="3561" spans="11:13" x14ac:dyDescent="0.3">
      <c r="K3561" s="3"/>
      <c r="L3561" s="2"/>
      <c r="M3561" s="2"/>
    </row>
    <row r="3562" spans="11:13" x14ac:dyDescent="0.3">
      <c r="K3562" s="3"/>
      <c r="L3562" s="2"/>
      <c r="M3562" s="2"/>
    </row>
    <row r="3563" spans="11:13" x14ac:dyDescent="0.3">
      <c r="K3563" s="3"/>
      <c r="L3563" s="2"/>
      <c r="M3563" s="2"/>
    </row>
    <row r="3564" spans="11:13" x14ac:dyDescent="0.3">
      <c r="K3564" s="3"/>
      <c r="L3564" s="2"/>
      <c r="M3564" s="2"/>
    </row>
    <row r="3565" spans="11:13" x14ac:dyDescent="0.3">
      <c r="K3565" s="3"/>
      <c r="L3565" s="2"/>
      <c r="M3565" s="2"/>
    </row>
    <row r="3566" spans="11:13" x14ac:dyDescent="0.3">
      <c r="K3566" s="3"/>
      <c r="L3566" s="2"/>
      <c r="M3566" s="2"/>
    </row>
    <row r="3567" spans="11:13" x14ac:dyDescent="0.3">
      <c r="K3567" s="3"/>
      <c r="L3567" s="2"/>
      <c r="M3567" s="2"/>
    </row>
    <row r="3568" spans="11:13" x14ac:dyDescent="0.3">
      <c r="K3568" s="3"/>
      <c r="L3568" s="2"/>
      <c r="M3568" s="2"/>
    </row>
    <row r="3569" spans="11:13" x14ac:dyDescent="0.3">
      <c r="K3569" s="3"/>
      <c r="L3569" s="2"/>
      <c r="M3569" s="2"/>
    </row>
    <row r="3570" spans="11:13" x14ac:dyDescent="0.3">
      <c r="K3570" s="3"/>
      <c r="L3570" s="2"/>
      <c r="M3570" s="2"/>
    </row>
    <row r="3571" spans="11:13" x14ac:dyDescent="0.3">
      <c r="K3571" s="3"/>
      <c r="L3571" s="2"/>
      <c r="M3571" s="2"/>
    </row>
    <row r="3572" spans="11:13" x14ac:dyDescent="0.3">
      <c r="K3572" s="3"/>
      <c r="L3572" s="2"/>
      <c r="M3572" s="2"/>
    </row>
    <row r="3573" spans="11:13" x14ac:dyDescent="0.3">
      <c r="K3573" s="3"/>
      <c r="L3573" s="2"/>
      <c r="M3573" s="2"/>
    </row>
    <row r="3574" spans="11:13" x14ac:dyDescent="0.3">
      <c r="K3574" s="3"/>
      <c r="L3574" s="2"/>
      <c r="M3574" s="2"/>
    </row>
    <row r="3575" spans="11:13" x14ac:dyDescent="0.3">
      <c r="K3575" s="3"/>
      <c r="L3575" s="2"/>
      <c r="M3575" s="2"/>
    </row>
    <row r="3576" spans="11:13" x14ac:dyDescent="0.3">
      <c r="K3576" s="3"/>
      <c r="L3576" s="2"/>
      <c r="M3576" s="2"/>
    </row>
    <row r="3577" spans="11:13" x14ac:dyDescent="0.3">
      <c r="K3577" s="3"/>
      <c r="L3577" s="2"/>
      <c r="M3577" s="2"/>
    </row>
    <row r="3578" spans="11:13" x14ac:dyDescent="0.3">
      <c r="K3578" s="3"/>
      <c r="L3578" s="2"/>
      <c r="M3578" s="2"/>
    </row>
    <row r="3579" spans="11:13" x14ac:dyDescent="0.3">
      <c r="K3579" s="3"/>
      <c r="L3579" s="2"/>
      <c r="M3579" s="2"/>
    </row>
    <row r="3580" spans="11:13" x14ac:dyDescent="0.3">
      <c r="K3580" s="3"/>
      <c r="L3580" s="2"/>
      <c r="M3580" s="2"/>
    </row>
    <row r="3581" spans="11:13" x14ac:dyDescent="0.3">
      <c r="K3581" s="3"/>
      <c r="L3581" s="2"/>
      <c r="M3581" s="2"/>
    </row>
    <row r="3582" spans="11:13" x14ac:dyDescent="0.3">
      <c r="K3582" s="3"/>
      <c r="L3582" s="2"/>
      <c r="M3582" s="2"/>
    </row>
    <row r="3583" spans="11:13" x14ac:dyDescent="0.3">
      <c r="K3583" s="3"/>
      <c r="L3583" s="2"/>
      <c r="M3583" s="2"/>
    </row>
    <row r="3584" spans="11:13" x14ac:dyDescent="0.3">
      <c r="K3584" s="3"/>
      <c r="L3584" s="2"/>
      <c r="M3584" s="2"/>
    </row>
    <row r="3585" spans="11:13" x14ac:dyDescent="0.3">
      <c r="K3585" s="3"/>
      <c r="L3585" s="2"/>
      <c r="M3585" s="2"/>
    </row>
    <row r="3586" spans="11:13" x14ac:dyDescent="0.3">
      <c r="K3586" s="3"/>
      <c r="L3586" s="2"/>
      <c r="M3586" s="2"/>
    </row>
    <row r="3587" spans="11:13" x14ac:dyDescent="0.3">
      <c r="K3587" s="3"/>
      <c r="L3587" s="2"/>
      <c r="M3587" s="2"/>
    </row>
    <row r="3588" spans="11:13" x14ac:dyDescent="0.3">
      <c r="K3588" s="3"/>
      <c r="L3588" s="2"/>
      <c r="M3588" s="2"/>
    </row>
    <row r="3589" spans="11:13" x14ac:dyDescent="0.3">
      <c r="K3589" s="3"/>
      <c r="L3589" s="2"/>
      <c r="M3589" s="2"/>
    </row>
    <row r="3590" spans="11:13" x14ac:dyDescent="0.3">
      <c r="K3590" s="3"/>
      <c r="L3590" s="2"/>
      <c r="M3590" s="2"/>
    </row>
    <row r="3591" spans="11:13" x14ac:dyDescent="0.3">
      <c r="K3591" s="3"/>
      <c r="L3591" s="2"/>
      <c r="M3591" s="2"/>
    </row>
    <row r="3592" spans="11:13" x14ac:dyDescent="0.3">
      <c r="K3592" s="3"/>
      <c r="L3592" s="2"/>
      <c r="M3592" s="2"/>
    </row>
    <row r="3593" spans="11:13" x14ac:dyDescent="0.3">
      <c r="K3593" s="3"/>
      <c r="L3593" s="2"/>
      <c r="M3593" s="2"/>
    </row>
    <row r="3594" spans="11:13" x14ac:dyDescent="0.3">
      <c r="K3594" s="3"/>
      <c r="L3594" s="2"/>
      <c r="M3594" s="2"/>
    </row>
    <row r="3595" spans="11:13" x14ac:dyDescent="0.3">
      <c r="K3595" s="3"/>
      <c r="L3595" s="2"/>
      <c r="M3595" s="2"/>
    </row>
    <row r="3596" spans="11:13" x14ac:dyDescent="0.3">
      <c r="K3596" s="3"/>
      <c r="L3596" s="2"/>
      <c r="M3596" s="2"/>
    </row>
    <row r="3597" spans="11:13" x14ac:dyDescent="0.3">
      <c r="K3597" s="3"/>
      <c r="L3597" s="2"/>
      <c r="M3597" s="2"/>
    </row>
    <row r="3598" spans="11:13" x14ac:dyDescent="0.3">
      <c r="K3598" s="3"/>
      <c r="L3598" s="2"/>
      <c r="M3598" s="2"/>
    </row>
    <row r="3599" spans="11:13" x14ac:dyDescent="0.3">
      <c r="K3599" s="3"/>
      <c r="L3599" s="2"/>
      <c r="M3599" s="2"/>
    </row>
    <row r="3600" spans="11:13" x14ac:dyDescent="0.3">
      <c r="K3600" s="3"/>
      <c r="L3600" s="2"/>
      <c r="M3600" s="2"/>
    </row>
    <row r="3601" spans="11:13" x14ac:dyDescent="0.3">
      <c r="K3601" s="3"/>
      <c r="L3601" s="2"/>
      <c r="M3601" s="2"/>
    </row>
    <row r="3602" spans="11:13" x14ac:dyDescent="0.3">
      <c r="K3602" s="3"/>
      <c r="L3602" s="2"/>
      <c r="M3602" s="2"/>
    </row>
    <row r="3603" spans="11:13" x14ac:dyDescent="0.3">
      <c r="K3603" s="3"/>
      <c r="L3603" s="2"/>
      <c r="M3603" s="2"/>
    </row>
    <row r="3604" spans="11:13" x14ac:dyDescent="0.3">
      <c r="K3604" s="3"/>
      <c r="L3604" s="2"/>
      <c r="M3604" s="2"/>
    </row>
    <row r="3605" spans="11:13" x14ac:dyDescent="0.3">
      <c r="K3605" s="3"/>
      <c r="L3605" s="2"/>
      <c r="M3605" s="2"/>
    </row>
    <row r="3606" spans="11:13" x14ac:dyDescent="0.3">
      <c r="K3606" s="3"/>
      <c r="L3606" s="2"/>
      <c r="M3606" s="2"/>
    </row>
    <row r="3607" spans="11:13" x14ac:dyDescent="0.3">
      <c r="K3607" s="3"/>
      <c r="L3607" s="2"/>
      <c r="M3607" s="2"/>
    </row>
    <row r="3608" spans="11:13" x14ac:dyDescent="0.3">
      <c r="K3608" s="3"/>
      <c r="L3608" s="2"/>
      <c r="M3608" s="2"/>
    </row>
    <row r="3609" spans="11:13" x14ac:dyDescent="0.3">
      <c r="K3609" s="3"/>
      <c r="L3609" s="2"/>
      <c r="M3609" s="2"/>
    </row>
    <row r="3610" spans="11:13" x14ac:dyDescent="0.3">
      <c r="K3610" s="3"/>
      <c r="L3610" s="2"/>
      <c r="M3610" s="2"/>
    </row>
    <row r="3611" spans="11:13" x14ac:dyDescent="0.3">
      <c r="K3611" s="3"/>
      <c r="L3611" s="2"/>
      <c r="M3611" s="2"/>
    </row>
    <row r="3612" spans="11:13" x14ac:dyDescent="0.3">
      <c r="K3612" s="3"/>
      <c r="L3612" s="2"/>
      <c r="M3612" s="2"/>
    </row>
    <row r="3613" spans="11:13" x14ac:dyDescent="0.3">
      <c r="K3613" s="3"/>
      <c r="L3613" s="2"/>
      <c r="M3613" s="2"/>
    </row>
    <row r="3614" spans="11:13" x14ac:dyDescent="0.3">
      <c r="K3614" s="3"/>
      <c r="L3614" s="2"/>
      <c r="M3614" s="2"/>
    </row>
    <row r="3615" spans="11:13" x14ac:dyDescent="0.3">
      <c r="K3615" s="3"/>
      <c r="L3615" s="2"/>
      <c r="M3615" s="2"/>
    </row>
    <row r="3616" spans="11:13" x14ac:dyDescent="0.3">
      <c r="K3616" s="3"/>
      <c r="L3616" s="2"/>
      <c r="M3616" s="2"/>
    </row>
    <row r="3617" spans="11:13" x14ac:dyDescent="0.3">
      <c r="K3617" s="3"/>
      <c r="L3617" s="2"/>
      <c r="M3617" s="2"/>
    </row>
    <row r="3618" spans="11:13" x14ac:dyDescent="0.3">
      <c r="K3618" s="3"/>
      <c r="L3618" s="2"/>
      <c r="M3618" s="2"/>
    </row>
    <row r="3619" spans="11:13" x14ac:dyDescent="0.3">
      <c r="K3619" s="3"/>
      <c r="L3619" s="2"/>
      <c r="M3619" s="2"/>
    </row>
    <row r="3620" spans="11:13" x14ac:dyDescent="0.3">
      <c r="K3620" s="3"/>
      <c r="L3620" s="2"/>
      <c r="M3620" s="2"/>
    </row>
    <row r="3621" spans="11:13" x14ac:dyDescent="0.3">
      <c r="K3621" s="3"/>
      <c r="L3621" s="2"/>
      <c r="M3621" s="2"/>
    </row>
    <row r="3622" spans="11:13" x14ac:dyDescent="0.3">
      <c r="K3622" s="3"/>
      <c r="L3622" s="2"/>
      <c r="M3622" s="2"/>
    </row>
    <row r="3623" spans="11:13" x14ac:dyDescent="0.3">
      <c r="K3623" s="3"/>
      <c r="L3623" s="2"/>
      <c r="M3623" s="2"/>
    </row>
    <row r="3624" spans="11:13" x14ac:dyDescent="0.3">
      <c r="K3624" s="3"/>
      <c r="L3624" s="2"/>
      <c r="M3624" s="2"/>
    </row>
    <row r="3625" spans="11:13" x14ac:dyDescent="0.3">
      <c r="K3625" s="3"/>
      <c r="L3625" s="2"/>
      <c r="M3625" s="2"/>
    </row>
    <row r="3626" spans="11:13" x14ac:dyDescent="0.3">
      <c r="K3626" s="3"/>
      <c r="L3626" s="2"/>
      <c r="M3626" s="2"/>
    </row>
    <row r="3627" spans="11:13" x14ac:dyDescent="0.3">
      <c r="K3627" s="3"/>
      <c r="L3627" s="2"/>
      <c r="M3627" s="2"/>
    </row>
    <row r="3628" spans="11:13" x14ac:dyDescent="0.3">
      <c r="K3628" s="3"/>
      <c r="L3628" s="2"/>
      <c r="M3628" s="2"/>
    </row>
    <row r="3629" spans="11:13" x14ac:dyDescent="0.3">
      <c r="K3629" s="3"/>
      <c r="L3629" s="2"/>
      <c r="M3629" s="2"/>
    </row>
    <row r="3630" spans="11:13" x14ac:dyDescent="0.3">
      <c r="K3630" s="3"/>
      <c r="L3630" s="2"/>
      <c r="M3630" s="2"/>
    </row>
    <row r="3631" spans="11:13" x14ac:dyDescent="0.3">
      <c r="K3631" s="3"/>
      <c r="L3631" s="2"/>
      <c r="M3631" s="2"/>
    </row>
    <row r="3632" spans="11:13" x14ac:dyDescent="0.3">
      <c r="K3632" s="3"/>
      <c r="L3632" s="2"/>
      <c r="M3632" s="2"/>
    </row>
    <row r="3633" spans="11:13" x14ac:dyDescent="0.3">
      <c r="K3633" s="3"/>
      <c r="L3633" s="2"/>
      <c r="M3633" s="2"/>
    </row>
    <row r="3634" spans="11:13" x14ac:dyDescent="0.3">
      <c r="K3634" s="3"/>
      <c r="L3634" s="2"/>
      <c r="M3634" s="2"/>
    </row>
    <row r="3635" spans="11:13" x14ac:dyDescent="0.3">
      <c r="K3635" s="3"/>
      <c r="L3635" s="2"/>
      <c r="M3635" s="2"/>
    </row>
    <row r="3636" spans="11:13" x14ac:dyDescent="0.3">
      <c r="K3636" s="3"/>
      <c r="L3636" s="2"/>
      <c r="M3636" s="2"/>
    </row>
    <row r="3637" spans="11:13" x14ac:dyDescent="0.3">
      <c r="K3637" s="3"/>
      <c r="L3637" s="2"/>
      <c r="M3637" s="2"/>
    </row>
    <row r="3638" spans="11:13" x14ac:dyDescent="0.3">
      <c r="K3638" s="3"/>
      <c r="L3638" s="2"/>
      <c r="M3638" s="2"/>
    </row>
    <row r="3639" spans="11:13" x14ac:dyDescent="0.3">
      <c r="K3639" s="3"/>
      <c r="L3639" s="2"/>
      <c r="M3639" s="2"/>
    </row>
    <row r="3640" spans="11:13" x14ac:dyDescent="0.3">
      <c r="K3640" s="3"/>
      <c r="L3640" s="2"/>
      <c r="M3640" s="2"/>
    </row>
    <row r="3641" spans="11:13" x14ac:dyDescent="0.3">
      <c r="K3641" s="3"/>
      <c r="L3641" s="2"/>
      <c r="M3641" s="2"/>
    </row>
    <row r="3642" spans="11:13" x14ac:dyDescent="0.3">
      <c r="K3642" s="3"/>
      <c r="L3642" s="2"/>
      <c r="M3642" s="2"/>
    </row>
    <row r="3643" spans="11:13" x14ac:dyDescent="0.3">
      <c r="K3643" s="3"/>
      <c r="L3643" s="2"/>
      <c r="M3643" s="2"/>
    </row>
    <row r="3644" spans="11:13" x14ac:dyDescent="0.3">
      <c r="K3644" s="3"/>
      <c r="L3644" s="2"/>
      <c r="M3644" s="2"/>
    </row>
    <row r="3645" spans="11:13" x14ac:dyDescent="0.3">
      <c r="K3645" s="3"/>
      <c r="L3645" s="2"/>
      <c r="M3645" s="2"/>
    </row>
    <row r="3646" spans="11:13" x14ac:dyDescent="0.3">
      <c r="K3646" s="3"/>
      <c r="L3646" s="2"/>
      <c r="M3646" s="2"/>
    </row>
    <row r="3647" spans="11:13" x14ac:dyDescent="0.3">
      <c r="K3647" s="3"/>
      <c r="L3647" s="2"/>
      <c r="M3647" s="2"/>
    </row>
    <row r="3648" spans="11:13" x14ac:dyDescent="0.3">
      <c r="K3648" s="3"/>
      <c r="L3648" s="2"/>
      <c r="M3648" s="2"/>
    </row>
    <row r="3649" spans="11:13" x14ac:dyDescent="0.3">
      <c r="K3649" s="3"/>
      <c r="L3649" s="2"/>
      <c r="M3649" s="2"/>
    </row>
    <row r="3650" spans="11:13" x14ac:dyDescent="0.3">
      <c r="K3650" s="3"/>
      <c r="L3650" s="2"/>
      <c r="M3650" s="2"/>
    </row>
    <row r="3651" spans="11:13" x14ac:dyDescent="0.3">
      <c r="K3651" s="3"/>
      <c r="L3651" s="2"/>
      <c r="M3651" s="2"/>
    </row>
    <row r="3652" spans="11:13" x14ac:dyDescent="0.3">
      <c r="K3652" s="3"/>
      <c r="L3652" s="2"/>
      <c r="M3652" s="2"/>
    </row>
    <row r="3653" spans="11:13" x14ac:dyDescent="0.3">
      <c r="K3653" s="3"/>
      <c r="L3653" s="2"/>
      <c r="M3653" s="2"/>
    </row>
    <row r="3654" spans="11:13" x14ac:dyDescent="0.3">
      <c r="K3654" s="3"/>
      <c r="L3654" s="2"/>
      <c r="M3654" s="2"/>
    </row>
    <row r="3655" spans="11:13" x14ac:dyDescent="0.3">
      <c r="K3655" s="3"/>
      <c r="L3655" s="2"/>
      <c r="M3655" s="2"/>
    </row>
    <row r="3656" spans="11:13" x14ac:dyDescent="0.3">
      <c r="K3656" s="3"/>
      <c r="L3656" s="2"/>
      <c r="M3656" s="2"/>
    </row>
    <row r="3657" spans="11:13" x14ac:dyDescent="0.3">
      <c r="K3657" s="3"/>
      <c r="L3657" s="2"/>
      <c r="M3657" s="2"/>
    </row>
    <row r="3658" spans="11:13" x14ac:dyDescent="0.3">
      <c r="K3658" s="3"/>
      <c r="L3658" s="2"/>
      <c r="M3658" s="2"/>
    </row>
    <row r="3659" spans="11:13" x14ac:dyDescent="0.3">
      <c r="K3659" s="3"/>
      <c r="L3659" s="2"/>
      <c r="M3659" s="2"/>
    </row>
    <row r="3660" spans="11:13" x14ac:dyDescent="0.3">
      <c r="K3660" s="3"/>
      <c r="L3660" s="2"/>
      <c r="M3660" s="2"/>
    </row>
    <row r="3661" spans="11:13" x14ac:dyDescent="0.3">
      <c r="K3661" s="3"/>
      <c r="L3661" s="2"/>
      <c r="M3661" s="2"/>
    </row>
    <row r="3662" spans="11:13" x14ac:dyDescent="0.3">
      <c r="K3662" s="3"/>
      <c r="L3662" s="2"/>
      <c r="M3662" s="2"/>
    </row>
    <row r="3663" spans="11:13" x14ac:dyDescent="0.3">
      <c r="K3663" s="3"/>
      <c r="L3663" s="2"/>
      <c r="M3663" s="2"/>
    </row>
    <row r="3664" spans="11:13" x14ac:dyDescent="0.3">
      <c r="K3664" s="3"/>
      <c r="L3664" s="2"/>
      <c r="M3664" s="2"/>
    </row>
    <row r="3665" spans="11:13" x14ac:dyDescent="0.3">
      <c r="K3665" s="3"/>
      <c r="L3665" s="2"/>
      <c r="M3665" s="2"/>
    </row>
    <row r="3666" spans="11:13" x14ac:dyDescent="0.3">
      <c r="K3666" s="3"/>
      <c r="L3666" s="2"/>
      <c r="M3666" s="2"/>
    </row>
    <row r="3667" spans="11:13" x14ac:dyDescent="0.3">
      <c r="K3667" s="3"/>
      <c r="L3667" s="2"/>
      <c r="M3667" s="2"/>
    </row>
    <row r="3668" spans="11:13" x14ac:dyDescent="0.3">
      <c r="K3668" s="3"/>
      <c r="L3668" s="2"/>
      <c r="M3668" s="2"/>
    </row>
    <row r="3669" spans="11:13" x14ac:dyDescent="0.3">
      <c r="K3669" s="3"/>
      <c r="L3669" s="2"/>
      <c r="M3669" s="2"/>
    </row>
    <row r="3670" spans="11:13" x14ac:dyDescent="0.3">
      <c r="K3670" s="3"/>
      <c r="L3670" s="2"/>
      <c r="M3670" s="2"/>
    </row>
    <row r="3671" spans="11:13" x14ac:dyDescent="0.3">
      <c r="K3671" s="3"/>
      <c r="L3671" s="2"/>
      <c r="M3671" s="2"/>
    </row>
    <row r="3672" spans="11:13" x14ac:dyDescent="0.3">
      <c r="K3672" s="3"/>
      <c r="L3672" s="2"/>
      <c r="M3672" s="2"/>
    </row>
    <row r="3673" spans="11:13" x14ac:dyDescent="0.3">
      <c r="K3673" s="3"/>
      <c r="L3673" s="2"/>
      <c r="M3673" s="2"/>
    </row>
    <row r="3674" spans="11:13" x14ac:dyDescent="0.3">
      <c r="K3674" s="3"/>
      <c r="L3674" s="2"/>
      <c r="M3674" s="2"/>
    </row>
    <row r="3675" spans="11:13" x14ac:dyDescent="0.3">
      <c r="K3675" s="3"/>
      <c r="L3675" s="2"/>
      <c r="M3675" s="2"/>
    </row>
    <row r="3676" spans="11:13" x14ac:dyDescent="0.3">
      <c r="K3676" s="3"/>
      <c r="L3676" s="2"/>
      <c r="M3676" s="2"/>
    </row>
    <row r="3677" spans="11:13" x14ac:dyDescent="0.3">
      <c r="K3677" s="3"/>
      <c r="L3677" s="2"/>
      <c r="M3677" s="2"/>
    </row>
    <row r="3678" spans="11:13" x14ac:dyDescent="0.3">
      <c r="K3678" s="3"/>
      <c r="L3678" s="2"/>
      <c r="M3678" s="2"/>
    </row>
    <row r="3679" spans="11:13" x14ac:dyDescent="0.3">
      <c r="K3679" s="3"/>
      <c r="L3679" s="2"/>
      <c r="M3679" s="2"/>
    </row>
    <row r="3680" spans="11:13" x14ac:dyDescent="0.3">
      <c r="K3680" s="3"/>
      <c r="L3680" s="2"/>
      <c r="M3680" s="2"/>
    </row>
    <row r="3681" spans="11:13" x14ac:dyDescent="0.3">
      <c r="K3681" s="3"/>
      <c r="L3681" s="2"/>
      <c r="M3681" s="2"/>
    </row>
    <row r="3682" spans="11:13" x14ac:dyDescent="0.3">
      <c r="K3682" s="3"/>
      <c r="L3682" s="2"/>
      <c r="M3682" s="2"/>
    </row>
    <row r="3683" spans="11:13" x14ac:dyDescent="0.3">
      <c r="K3683" s="3"/>
      <c r="L3683" s="2"/>
      <c r="M3683" s="2"/>
    </row>
    <row r="3684" spans="11:13" x14ac:dyDescent="0.3">
      <c r="K3684" s="3"/>
      <c r="L3684" s="2"/>
      <c r="M3684" s="2"/>
    </row>
    <row r="3685" spans="11:13" x14ac:dyDescent="0.3">
      <c r="K3685" s="3"/>
      <c r="L3685" s="2"/>
      <c r="M3685" s="2"/>
    </row>
    <row r="3686" spans="11:13" x14ac:dyDescent="0.3">
      <c r="K3686" s="3"/>
      <c r="L3686" s="2"/>
      <c r="M3686" s="2"/>
    </row>
    <row r="3687" spans="11:13" x14ac:dyDescent="0.3">
      <c r="K3687" s="3"/>
      <c r="L3687" s="2"/>
      <c r="M3687" s="2"/>
    </row>
    <row r="3688" spans="11:13" x14ac:dyDescent="0.3">
      <c r="K3688" s="3"/>
      <c r="L3688" s="2"/>
      <c r="M3688" s="2"/>
    </row>
    <row r="3689" spans="11:13" x14ac:dyDescent="0.3">
      <c r="K3689" s="3"/>
      <c r="L3689" s="2"/>
      <c r="M3689" s="2"/>
    </row>
    <row r="3690" spans="11:13" x14ac:dyDescent="0.3">
      <c r="K3690" s="3"/>
      <c r="L3690" s="2"/>
      <c r="M3690" s="2"/>
    </row>
    <row r="3691" spans="11:13" x14ac:dyDescent="0.3">
      <c r="K3691" s="3"/>
      <c r="L3691" s="2"/>
      <c r="M3691" s="2"/>
    </row>
    <row r="3692" spans="11:13" x14ac:dyDescent="0.3">
      <c r="K3692" s="3"/>
      <c r="L3692" s="2"/>
      <c r="M3692" s="2"/>
    </row>
    <row r="3693" spans="11:13" x14ac:dyDescent="0.3">
      <c r="K3693" s="3"/>
      <c r="L3693" s="2"/>
      <c r="M3693" s="2"/>
    </row>
    <row r="3694" spans="11:13" x14ac:dyDescent="0.3">
      <c r="K3694" s="3"/>
      <c r="L3694" s="2"/>
      <c r="M3694" s="2"/>
    </row>
    <row r="3695" spans="11:13" x14ac:dyDescent="0.3">
      <c r="K3695" s="3"/>
      <c r="L3695" s="2"/>
      <c r="M3695" s="2"/>
    </row>
    <row r="3696" spans="11:13" x14ac:dyDescent="0.3">
      <c r="K3696" s="3"/>
      <c r="L3696" s="2"/>
      <c r="M3696" s="2"/>
    </row>
    <row r="3697" spans="11:13" x14ac:dyDescent="0.3">
      <c r="K3697" s="3"/>
      <c r="L3697" s="2"/>
      <c r="M3697" s="2"/>
    </row>
    <row r="3698" spans="11:13" x14ac:dyDescent="0.3">
      <c r="K3698" s="3"/>
      <c r="L3698" s="2"/>
      <c r="M3698" s="2"/>
    </row>
    <row r="3699" spans="11:13" x14ac:dyDescent="0.3">
      <c r="K3699" s="3"/>
      <c r="L3699" s="2"/>
      <c r="M3699" s="2"/>
    </row>
    <row r="3700" spans="11:13" x14ac:dyDescent="0.3">
      <c r="K3700" s="3"/>
      <c r="L3700" s="2"/>
      <c r="M3700" s="2"/>
    </row>
    <row r="3701" spans="11:13" x14ac:dyDescent="0.3">
      <c r="K3701" s="3"/>
      <c r="L3701" s="2"/>
      <c r="M3701" s="2"/>
    </row>
    <row r="3702" spans="11:13" x14ac:dyDescent="0.3">
      <c r="K3702" s="3"/>
      <c r="L3702" s="2"/>
      <c r="M3702" s="2"/>
    </row>
    <row r="3703" spans="11:13" x14ac:dyDescent="0.3">
      <c r="K3703" s="3"/>
      <c r="L3703" s="2"/>
      <c r="M3703" s="2"/>
    </row>
    <row r="3704" spans="11:13" x14ac:dyDescent="0.3">
      <c r="K3704" s="3"/>
      <c r="L3704" s="2"/>
      <c r="M3704" s="2"/>
    </row>
    <row r="3705" spans="11:13" x14ac:dyDescent="0.3">
      <c r="K3705" s="3"/>
      <c r="L3705" s="2"/>
      <c r="M3705" s="2"/>
    </row>
    <row r="3706" spans="11:13" x14ac:dyDescent="0.3">
      <c r="K3706" s="3"/>
      <c r="L3706" s="2"/>
      <c r="M3706" s="2"/>
    </row>
    <row r="3707" spans="11:13" x14ac:dyDescent="0.3">
      <c r="K3707" s="3"/>
      <c r="L3707" s="2"/>
      <c r="M3707" s="2"/>
    </row>
    <row r="3708" spans="11:13" x14ac:dyDescent="0.3">
      <c r="K3708" s="3"/>
      <c r="L3708" s="2"/>
      <c r="M3708" s="2"/>
    </row>
    <row r="3709" spans="11:13" x14ac:dyDescent="0.3">
      <c r="K3709" s="3"/>
      <c r="L3709" s="2"/>
      <c r="M3709" s="2"/>
    </row>
    <row r="3710" spans="11:13" x14ac:dyDescent="0.3">
      <c r="K3710" s="3"/>
      <c r="L3710" s="2"/>
      <c r="M3710" s="2"/>
    </row>
    <row r="3711" spans="11:13" x14ac:dyDescent="0.3">
      <c r="K3711" s="3"/>
      <c r="L3711" s="2"/>
      <c r="M3711" s="2"/>
    </row>
    <row r="3712" spans="11:13" x14ac:dyDescent="0.3">
      <c r="K3712" s="3"/>
      <c r="L3712" s="2"/>
      <c r="M3712" s="2"/>
    </row>
    <row r="3713" spans="11:13" x14ac:dyDescent="0.3">
      <c r="K3713" s="3"/>
      <c r="L3713" s="2"/>
      <c r="M3713" s="2"/>
    </row>
    <row r="3714" spans="11:13" x14ac:dyDescent="0.3">
      <c r="K3714" s="3"/>
      <c r="L3714" s="2"/>
      <c r="M3714" s="2"/>
    </row>
    <row r="3715" spans="11:13" x14ac:dyDescent="0.3">
      <c r="K3715" s="3"/>
      <c r="L3715" s="2"/>
      <c r="M3715" s="2"/>
    </row>
    <row r="3716" spans="11:13" x14ac:dyDescent="0.3">
      <c r="K3716" s="3"/>
      <c r="L3716" s="2"/>
      <c r="M3716" s="2"/>
    </row>
    <row r="3717" spans="11:13" x14ac:dyDescent="0.3">
      <c r="K3717" s="3"/>
      <c r="L3717" s="2"/>
      <c r="M3717" s="2"/>
    </row>
    <row r="3718" spans="11:13" x14ac:dyDescent="0.3">
      <c r="K3718" s="3"/>
      <c r="L3718" s="2"/>
      <c r="M3718" s="2"/>
    </row>
    <row r="3719" spans="11:13" x14ac:dyDescent="0.3">
      <c r="K3719" s="3"/>
      <c r="L3719" s="2"/>
      <c r="M3719" s="2"/>
    </row>
    <row r="3720" spans="11:13" x14ac:dyDescent="0.3">
      <c r="K3720" s="3"/>
      <c r="L3720" s="2"/>
      <c r="M3720" s="2"/>
    </row>
    <row r="3721" spans="11:13" x14ac:dyDescent="0.3">
      <c r="K3721" s="3"/>
      <c r="L3721" s="2"/>
      <c r="M3721" s="2"/>
    </row>
    <row r="3722" spans="11:13" x14ac:dyDescent="0.3">
      <c r="K3722" s="3"/>
      <c r="L3722" s="2"/>
      <c r="M3722" s="2"/>
    </row>
    <row r="3723" spans="11:13" x14ac:dyDescent="0.3">
      <c r="K3723" s="3"/>
      <c r="L3723" s="2"/>
      <c r="M3723" s="2"/>
    </row>
    <row r="3724" spans="11:13" x14ac:dyDescent="0.3">
      <c r="K3724" s="3"/>
      <c r="L3724" s="2"/>
      <c r="M3724" s="2"/>
    </row>
    <row r="3725" spans="11:13" x14ac:dyDescent="0.3">
      <c r="K3725" s="3"/>
      <c r="L3725" s="2"/>
      <c r="M3725" s="2"/>
    </row>
    <row r="3726" spans="11:13" x14ac:dyDescent="0.3">
      <c r="K3726" s="3"/>
      <c r="L3726" s="2"/>
      <c r="M3726" s="2"/>
    </row>
    <row r="3727" spans="11:13" x14ac:dyDescent="0.3">
      <c r="K3727" s="3"/>
      <c r="L3727" s="2"/>
      <c r="M3727" s="2"/>
    </row>
    <row r="3728" spans="11:13" x14ac:dyDescent="0.3">
      <c r="K3728" s="3"/>
      <c r="L3728" s="2"/>
      <c r="M3728" s="2"/>
    </row>
    <row r="3729" spans="11:13" x14ac:dyDescent="0.3">
      <c r="K3729" s="3"/>
      <c r="L3729" s="2"/>
      <c r="M3729" s="2"/>
    </row>
    <row r="3730" spans="11:13" x14ac:dyDescent="0.3">
      <c r="K3730" s="3"/>
      <c r="L3730" s="2"/>
      <c r="M3730" s="2"/>
    </row>
    <row r="3731" spans="11:13" x14ac:dyDescent="0.3">
      <c r="K3731" s="3"/>
      <c r="L3731" s="2"/>
      <c r="M3731" s="2"/>
    </row>
    <row r="3732" spans="11:13" x14ac:dyDescent="0.3">
      <c r="K3732" s="3"/>
      <c r="L3732" s="2"/>
      <c r="M3732" s="2"/>
    </row>
    <row r="3733" spans="11:13" x14ac:dyDescent="0.3">
      <c r="K3733" s="3"/>
      <c r="L3733" s="2"/>
      <c r="M3733" s="2"/>
    </row>
    <row r="3734" spans="11:13" x14ac:dyDescent="0.3">
      <c r="K3734" s="3"/>
      <c r="L3734" s="2"/>
      <c r="M3734" s="2"/>
    </row>
    <row r="3735" spans="11:13" x14ac:dyDescent="0.3">
      <c r="K3735" s="3"/>
      <c r="L3735" s="2"/>
      <c r="M3735" s="2"/>
    </row>
    <row r="3736" spans="11:13" x14ac:dyDescent="0.3">
      <c r="K3736" s="3"/>
      <c r="L3736" s="2"/>
      <c r="M3736" s="2"/>
    </row>
    <row r="3737" spans="11:13" x14ac:dyDescent="0.3">
      <c r="K3737" s="3"/>
      <c r="L3737" s="2"/>
      <c r="M3737" s="2"/>
    </row>
    <row r="3738" spans="11:13" x14ac:dyDescent="0.3">
      <c r="K3738" s="3"/>
      <c r="L3738" s="2"/>
      <c r="M3738" s="2"/>
    </row>
    <row r="3739" spans="11:13" x14ac:dyDescent="0.3">
      <c r="K3739" s="3"/>
      <c r="L3739" s="2"/>
      <c r="M3739" s="2"/>
    </row>
    <row r="3740" spans="11:13" x14ac:dyDescent="0.3">
      <c r="K3740" s="3"/>
      <c r="L3740" s="2"/>
      <c r="M3740" s="2"/>
    </row>
    <row r="3741" spans="11:13" x14ac:dyDescent="0.3">
      <c r="K3741" s="3"/>
      <c r="L3741" s="2"/>
      <c r="M3741" s="2"/>
    </row>
    <row r="3742" spans="11:13" x14ac:dyDescent="0.3">
      <c r="K3742" s="3"/>
      <c r="L3742" s="2"/>
      <c r="M3742" s="2"/>
    </row>
    <row r="3743" spans="11:13" x14ac:dyDescent="0.3">
      <c r="K3743" s="3"/>
      <c r="L3743" s="2"/>
      <c r="M3743" s="2"/>
    </row>
    <row r="3744" spans="11:13" x14ac:dyDescent="0.3">
      <c r="K3744" s="3"/>
      <c r="L3744" s="2"/>
      <c r="M3744" s="2"/>
    </row>
    <row r="3745" spans="11:13" x14ac:dyDescent="0.3">
      <c r="K3745" s="3"/>
      <c r="L3745" s="2"/>
      <c r="M3745" s="2"/>
    </row>
    <row r="3746" spans="11:13" x14ac:dyDescent="0.3">
      <c r="K3746" s="3"/>
      <c r="L3746" s="2"/>
      <c r="M3746" s="2"/>
    </row>
    <row r="3747" spans="11:13" x14ac:dyDescent="0.3">
      <c r="K3747" s="3"/>
      <c r="L3747" s="2"/>
      <c r="M3747" s="2"/>
    </row>
    <row r="3748" spans="11:13" x14ac:dyDescent="0.3">
      <c r="K3748" s="3"/>
      <c r="L3748" s="2"/>
      <c r="M3748" s="2"/>
    </row>
    <row r="3749" spans="11:13" x14ac:dyDescent="0.3">
      <c r="K3749" s="3"/>
      <c r="L3749" s="2"/>
      <c r="M3749" s="2"/>
    </row>
    <row r="3750" spans="11:13" x14ac:dyDescent="0.3">
      <c r="K3750" s="3"/>
      <c r="L3750" s="2"/>
      <c r="M3750" s="2"/>
    </row>
    <row r="3751" spans="11:13" x14ac:dyDescent="0.3">
      <c r="K3751" s="3"/>
      <c r="L3751" s="2"/>
      <c r="M3751" s="2"/>
    </row>
    <row r="3752" spans="11:13" x14ac:dyDescent="0.3">
      <c r="K3752" s="3"/>
      <c r="L3752" s="2"/>
      <c r="M3752" s="2"/>
    </row>
    <row r="3753" spans="11:13" x14ac:dyDescent="0.3">
      <c r="K3753" s="3"/>
      <c r="L3753" s="2"/>
      <c r="M3753" s="2"/>
    </row>
    <row r="3754" spans="11:13" x14ac:dyDescent="0.3">
      <c r="K3754" s="3"/>
      <c r="L3754" s="2"/>
      <c r="M3754" s="2"/>
    </row>
    <row r="3755" spans="11:13" x14ac:dyDescent="0.3">
      <c r="K3755" s="3"/>
      <c r="L3755" s="2"/>
      <c r="M3755" s="2"/>
    </row>
    <row r="3756" spans="11:13" x14ac:dyDescent="0.3">
      <c r="K3756" s="3"/>
      <c r="L3756" s="2"/>
      <c r="M3756" s="2"/>
    </row>
    <row r="3757" spans="11:13" x14ac:dyDescent="0.3">
      <c r="K3757" s="3"/>
      <c r="L3757" s="2"/>
      <c r="M3757" s="2"/>
    </row>
    <row r="3758" spans="11:13" x14ac:dyDescent="0.3">
      <c r="K3758" s="3"/>
      <c r="L3758" s="2"/>
      <c r="M3758" s="2"/>
    </row>
    <row r="3759" spans="11:13" x14ac:dyDescent="0.3">
      <c r="K3759" s="3"/>
      <c r="L3759" s="2"/>
      <c r="M3759" s="2"/>
    </row>
    <row r="3760" spans="11:13" x14ac:dyDescent="0.3">
      <c r="K3760" s="3"/>
      <c r="L3760" s="2"/>
      <c r="M3760" s="2"/>
    </row>
    <row r="3761" spans="11:13" x14ac:dyDescent="0.3">
      <c r="K3761" s="3"/>
      <c r="L3761" s="2"/>
      <c r="M3761" s="2"/>
    </row>
    <row r="3762" spans="11:13" x14ac:dyDescent="0.3">
      <c r="K3762" s="3"/>
      <c r="L3762" s="2"/>
      <c r="M3762" s="2"/>
    </row>
    <row r="3763" spans="11:13" x14ac:dyDescent="0.3">
      <c r="K3763" s="3"/>
      <c r="L3763" s="2"/>
      <c r="M3763" s="2"/>
    </row>
    <row r="3764" spans="11:13" x14ac:dyDescent="0.3">
      <c r="K3764" s="3"/>
      <c r="L3764" s="2"/>
      <c r="M3764" s="2"/>
    </row>
    <row r="3765" spans="11:13" x14ac:dyDescent="0.3">
      <c r="K3765" s="3"/>
      <c r="L3765" s="2"/>
      <c r="M3765" s="2"/>
    </row>
    <row r="3766" spans="11:13" x14ac:dyDescent="0.3">
      <c r="K3766" s="3"/>
      <c r="L3766" s="2"/>
      <c r="M3766" s="2"/>
    </row>
    <row r="3767" spans="11:13" x14ac:dyDescent="0.3">
      <c r="K3767" s="3"/>
      <c r="L3767" s="2"/>
      <c r="M3767" s="2"/>
    </row>
    <row r="3768" spans="11:13" x14ac:dyDescent="0.3">
      <c r="K3768" s="3"/>
      <c r="L3768" s="2"/>
      <c r="M3768" s="2"/>
    </row>
    <row r="3769" spans="11:13" x14ac:dyDescent="0.3">
      <c r="K3769" s="3"/>
      <c r="L3769" s="2"/>
      <c r="M3769" s="2"/>
    </row>
    <row r="3770" spans="11:13" x14ac:dyDescent="0.3">
      <c r="K3770" s="3"/>
      <c r="L3770" s="2"/>
      <c r="M3770" s="2"/>
    </row>
    <row r="3771" spans="11:13" x14ac:dyDescent="0.3">
      <c r="K3771" s="3"/>
      <c r="L3771" s="2"/>
      <c r="M3771" s="2"/>
    </row>
    <row r="3772" spans="11:13" x14ac:dyDescent="0.3">
      <c r="K3772" s="3"/>
      <c r="L3772" s="2"/>
      <c r="M3772" s="2"/>
    </row>
    <row r="3773" spans="11:13" x14ac:dyDescent="0.3">
      <c r="K3773" s="3"/>
      <c r="L3773" s="2"/>
      <c r="M3773" s="2"/>
    </row>
    <row r="3774" spans="11:13" x14ac:dyDescent="0.3">
      <c r="K3774" s="3"/>
      <c r="L3774" s="2"/>
      <c r="M3774" s="2"/>
    </row>
    <row r="3775" spans="11:13" x14ac:dyDescent="0.3">
      <c r="K3775" s="3"/>
      <c r="L3775" s="2"/>
      <c r="M3775" s="2"/>
    </row>
    <row r="3776" spans="11:13" x14ac:dyDescent="0.3">
      <c r="K3776" s="3"/>
      <c r="L3776" s="2"/>
      <c r="M3776" s="2"/>
    </row>
    <row r="3777" spans="11:13" x14ac:dyDescent="0.3">
      <c r="K3777" s="3"/>
      <c r="L3777" s="2"/>
      <c r="M3777" s="2"/>
    </row>
    <row r="3778" spans="11:13" x14ac:dyDescent="0.3">
      <c r="K3778" s="3"/>
      <c r="L3778" s="2"/>
      <c r="M3778" s="2"/>
    </row>
    <row r="3779" spans="11:13" x14ac:dyDescent="0.3">
      <c r="K3779" s="3"/>
      <c r="L3779" s="2"/>
      <c r="M3779" s="2"/>
    </row>
    <row r="3780" spans="11:13" x14ac:dyDescent="0.3">
      <c r="K3780" s="3"/>
      <c r="L3780" s="2"/>
      <c r="M3780" s="2"/>
    </row>
    <row r="3781" spans="11:13" x14ac:dyDescent="0.3">
      <c r="K3781" s="3"/>
      <c r="L3781" s="2"/>
      <c r="M3781" s="2"/>
    </row>
    <row r="3782" spans="11:13" x14ac:dyDescent="0.3">
      <c r="K3782" s="3"/>
      <c r="L3782" s="2"/>
      <c r="M3782" s="2"/>
    </row>
    <row r="3783" spans="11:13" x14ac:dyDescent="0.3">
      <c r="K3783" s="3"/>
      <c r="L3783" s="2"/>
      <c r="M3783" s="2"/>
    </row>
    <row r="3784" spans="11:13" x14ac:dyDescent="0.3">
      <c r="K3784" s="3"/>
      <c r="L3784" s="2"/>
      <c r="M3784" s="2"/>
    </row>
    <row r="3785" spans="11:13" x14ac:dyDescent="0.3">
      <c r="K3785" s="3"/>
      <c r="L3785" s="2"/>
      <c r="M3785" s="2"/>
    </row>
    <row r="3786" spans="11:13" x14ac:dyDescent="0.3">
      <c r="K3786" s="3"/>
      <c r="L3786" s="2"/>
      <c r="M3786" s="2"/>
    </row>
    <row r="3787" spans="11:13" x14ac:dyDescent="0.3">
      <c r="K3787" s="3"/>
      <c r="L3787" s="2"/>
      <c r="M3787" s="2"/>
    </row>
    <row r="3788" spans="11:13" x14ac:dyDescent="0.3">
      <c r="K3788" s="3"/>
      <c r="L3788" s="2"/>
      <c r="M3788" s="2"/>
    </row>
    <row r="3789" spans="11:13" x14ac:dyDescent="0.3">
      <c r="K3789" s="3"/>
      <c r="L3789" s="2"/>
      <c r="M3789" s="2"/>
    </row>
    <row r="3790" spans="11:13" x14ac:dyDescent="0.3">
      <c r="K3790" s="3"/>
      <c r="L3790" s="2"/>
      <c r="M3790" s="2"/>
    </row>
    <row r="3791" spans="11:13" x14ac:dyDescent="0.3">
      <c r="K3791" s="3"/>
      <c r="L3791" s="2"/>
      <c r="M3791" s="2"/>
    </row>
    <row r="3792" spans="11:13" x14ac:dyDescent="0.3">
      <c r="K3792" s="3"/>
      <c r="L3792" s="2"/>
      <c r="M3792" s="2"/>
    </row>
    <row r="3793" spans="11:13" x14ac:dyDescent="0.3">
      <c r="K3793" s="3"/>
      <c r="L3793" s="2"/>
      <c r="M3793" s="2"/>
    </row>
    <row r="3794" spans="11:13" x14ac:dyDescent="0.3">
      <c r="K3794" s="3"/>
      <c r="L3794" s="2"/>
      <c r="M3794" s="2"/>
    </row>
    <row r="3795" spans="11:13" x14ac:dyDescent="0.3">
      <c r="K3795" s="3"/>
      <c r="L3795" s="2"/>
      <c r="M3795" s="2"/>
    </row>
    <row r="3796" spans="11:13" x14ac:dyDescent="0.3">
      <c r="K3796" s="3"/>
      <c r="L3796" s="2"/>
      <c r="M3796" s="2"/>
    </row>
    <row r="3797" spans="11:13" x14ac:dyDescent="0.3">
      <c r="K3797" s="3"/>
      <c r="L3797" s="2"/>
      <c r="M3797" s="2"/>
    </row>
    <row r="3798" spans="11:13" x14ac:dyDescent="0.3">
      <c r="K3798" s="3"/>
      <c r="L3798" s="2"/>
      <c r="M3798" s="2"/>
    </row>
    <row r="3799" spans="11:13" x14ac:dyDescent="0.3">
      <c r="K3799" s="3"/>
      <c r="L3799" s="2"/>
      <c r="M3799" s="2"/>
    </row>
    <row r="3800" spans="11:13" x14ac:dyDescent="0.3">
      <c r="K3800" s="3"/>
      <c r="L3800" s="2"/>
      <c r="M3800" s="2"/>
    </row>
    <row r="3801" spans="11:13" x14ac:dyDescent="0.3">
      <c r="K3801" s="3"/>
      <c r="L3801" s="2"/>
      <c r="M3801" s="2"/>
    </row>
    <row r="3802" spans="11:13" x14ac:dyDescent="0.3">
      <c r="K3802" s="3"/>
      <c r="L3802" s="2"/>
      <c r="M3802" s="2"/>
    </row>
    <row r="3803" spans="11:13" x14ac:dyDescent="0.3">
      <c r="K3803" s="3"/>
      <c r="L3803" s="2"/>
      <c r="M3803" s="2"/>
    </row>
    <row r="3804" spans="11:13" x14ac:dyDescent="0.3">
      <c r="K3804" s="3"/>
      <c r="L3804" s="2"/>
      <c r="M3804" s="2"/>
    </row>
    <row r="3805" spans="11:13" x14ac:dyDescent="0.3">
      <c r="K3805" s="3"/>
      <c r="L3805" s="2"/>
      <c r="M3805" s="2"/>
    </row>
    <row r="3806" spans="11:13" x14ac:dyDescent="0.3">
      <c r="K3806" s="3"/>
      <c r="L3806" s="2"/>
      <c r="M3806" s="2"/>
    </row>
    <row r="3807" spans="11:13" x14ac:dyDescent="0.3">
      <c r="K3807" s="3"/>
      <c r="L3807" s="2"/>
      <c r="M3807" s="2"/>
    </row>
    <row r="3808" spans="11:13" x14ac:dyDescent="0.3">
      <c r="K3808" s="3"/>
      <c r="L3808" s="2"/>
      <c r="M3808" s="2"/>
    </row>
    <row r="3809" spans="11:13" x14ac:dyDescent="0.3">
      <c r="K3809" s="3"/>
      <c r="L3809" s="2"/>
      <c r="M3809" s="2"/>
    </row>
    <row r="3810" spans="11:13" x14ac:dyDescent="0.3">
      <c r="K3810" s="3"/>
      <c r="L3810" s="2"/>
      <c r="M3810" s="2"/>
    </row>
    <row r="3811" spans="11:13" x14ac:dyDescent="0.3">
      <c r="K3811" s="3"/>
      <c r="L3811" s="2"/>
      <c r="M3811" s="2"/>
    </row>
    <row r="3812" spans="11:13" x14ac:dyDescent="0.3">
      <c r="K3812" s="3"/>
      <c r="L3812" s="2"/>
      <c r="M3812" s="2"/>
    </row>
    <row r="3813" spans="11:13" x14ac:dyDescent="0.3">
      <c r="K3813" s="3"/>
      <c r="L3813" s="2"/>
      <c r="M3813" s="2"/>
    </row>
    <row r="3814" spans="11:13" x14ac:dyDescent="0.3">
      <c r="K3814" s="3"/>
      <c r="L3814" s="2"/>
      <c r="M3814" s="2"/>
    </row>
    <row r="3815" spans="11:13" x14ac:dyDescent="0.3">
      <c r="K3815" s="3"/>
      <c r="L3815" s="2"/>
      <c r="M3815" s="2"/>
    </row>
    <row r="3816" spans="11:13" x14ac:dyDescent="0.3">
      <c r="K3816" s="3"/>
      <c r="L3816" s="2"/>
      <c r="M3816" s="2"/>
    </row>
    <row r="3817" spans="11:13" x14ac:dyDescent="0.3">
      <c r="K3817" s="3"/>
      <c r="L3817" s="2"/>
      <c r="M3817" s="2"/>
    </row>
    <row r="3818" spans="11:13" x14ac:dyDescent="0.3">
      <c r="K3818" s="3"/>
      <c r="L3818" s="2"/>
      <c r="M3818" s="2"/>
    </row>
    <row r="3819" spans="11:13" x14ac:dyDescent="0.3">
      <c r="K3819" s="3"/>
      <c r="L3819" s="2"/>
      <c r="M3819" s="2"/>
    </row>
    <row r="3820" spans="11:13" x14ac:dyDescent="0.3">
      <c r="K3820" s="3"/>
      <c r="L3820" s="2"/>
      <c r="M3820" s="2"/>
    </row>
    <row r="3821" spans="11:13" x14ac:dyDescent="0.3">
      <c r="K3821" s="3"/>
      <c r="L3821" s="2"/>
      <c r="M3821" s="2"/>
    </row>
    <row r="3822" spans="11:13" x14ac:dyDescent="0.3">
      <c r="K3822" s="3"/>
      <c r="L3822" s="2"/>
      <c r="M3822" s="2"/>
    </row>
    <row r="3823" spans="11:13" x14ac:dyDescent="0.3">
      <c r="K3823" s="3"/>
      <c r="L3823" s="2"/>
      <c r="M3823" s="2"/>
    </row>
    <row r="3824" spans="11:13" x14ac:dyDescent="0.3">
      <c r="K3824" s="3"/>
      <c r="L3824" s="2"/>
      <c r="M3824" s="2"/>
    </row>
    <row r="3825" spans="11:13" x14ac:dyDescent="0.3">
      <c r="K3825" s="3"/>
      <c r="L3825" s="2"/>
      <c r="M3825" s="2"/>
    </row>
    <row r="3826" spans="11:13" x14ac:dyDescent="0.3">
      <c r="K3826" s="3"/>
      <c r="L3826" s="2"/>
      <c r="M3826" s="2"/>
    </row>
    <row r="3827" spans="11:13" x14ac:dyDescent="0.3">
      <c r="K3827" s="3"/>
      <c r="L3827" s="2"/>
      <c r="M3827" s="2"/>
    </row>
    <row r="3828" spans="11:13" x14ac:dyDescent="0.3">
      <c r="K3828" s="3"/>
      <c r="L3828" s="2"/>
      <c r="M3828" s="2"/>
    </row>
    <row r="3829" spans="11:13" x14ac:dyDescent="0.3">
      <c r="K3829" s="3"/>
      <c r="L3829" s="2"/>
      <c r="M3829" s="2"/>
    </row>
    <row r="3830" spans="11:13" x14ac:dyDescent="0.3">
      <c r="K3830" s="3"/>
      <c r="L3830" s="2"/>
      <c r="M3830" s="2"/>
    </row>
    <row r="3831" spans="11:13" x14ac:dyDescent="0.3">
      <c r="K3831" s="3"/>
      <c r="L3831" s="2"/>
      <c r="M3831" s="2"/>
    </row>
    <row r="3832" spans="11:13" x14ac:dyDescent="0.3">
      <c r="K3832" s="3"/>
      <c r="L3832" s="2"/>
      <c r="M3832" s="2"/>
    </row>
    <row r="3833" spans="11:13" x14ac:dyDescent="0.3">
      <c r="K3833" s="3"/>
      <c r="L3833" s="2"/>
      <c r="M3833" s="2"/>
    </row>
    <row r="3834" spans="11:13" x14ac:dyDescent="0.3">
      <c r="K3834" s="3"/>
      <c r="L3834" s="2"/>
      <c r="M3834" s="2"/>
    </row>
    <row r="3835" spans="11:13" x14ac:dyDescent="0.3">
      <c r="K3835" s="3"/>
      <c r="L3835" s="2"/>
      <c r="M3835" s="2"/>
    </row>
    <row r="3836" spans="11:13" x14ac:dyDescent="0.3">
      <c r="K3836" s="3"/>
      <c r="L3836" s="2"/>
      <c r="M3836" s="2"/>
    </row>
    <row r="3837" spans="11:13" x14ac:dyDescent="0.3">
      <c r="K3837" s="3"/>
      <c r="L3837" s="2"/>
      <c r="M3837" s="2"/>
    </row>
    <row r="3838" spans="11:13" x14ac:dyDescent="0.3">
      <c r="K3838" s="3"/>
      <c r="L3838" s="2"/>
      <c r="M3838" s="2"/>
    </row>
    <row r="3839" spans="11:13" x14ac:dyDescent="0.3">
      <c r="K3839" s="3"/>
      <c r="L3839" s="2"/>
      <c r="M3839" s="2"/>
    </row>
    <row r="3840" spans="11:13" x14ac:dyDescent="0.3">
      <c r="K3840" s="3"/>
      <c r="L3840" s="2"/>
      <c r="M3840" s="2"/>
    </row>
    <row r="3841" spans="11:13" x14ac:dyDescent="0.3">
      <c r="K3841" s="3"/>
      <c r="L3841" s="2"/>
      <c r="M3841" s="2"/>
    </row>
    <row r="3842" spans="11:13" x14ac:dyDescent="0.3">
      <c r="K3842" s="3"/>
      <c r="L3842" s="2"/>
      <c r="M3842" s="2"/>
    </row>
    <row r="3843" spans="11:13" x14ac:dyDescent="0.3">
      <c r="K3843" s="3"/>
      <c r="L3843" s="2"/>
      <c r="M3843" s="2"/>
    </row>
    <row r="3844" spans="11:13" x14ac:dyDescent="0.3">
      <c r="K3844" s="3"/>
      <c r="L3844" s="2"/>
      <c r="M3844" s="2"/>
    </row>
    <row r="3845" spans="11:13" x14ac:dyDescent="0.3">
      <c r="K3845" s="3"/>
      <c r="L3845" s="2"/>
      <c r="M3845" s="2"/>
    </row>
    <row r="3846" spans="11:13" x14ac:dyDescent="0.3">
      <c r="K3846" s="3"/>
      <c r="L3846" s="2"/>
      <c r="M3846" s="2"/>
    </row>
    <row r="3847" spans="11:13" x14ac:dyDescent="0.3">
      <c r="K3847" s="3"/>
      <c r="L3847" s="2"/>
      <c r="M3847" s="2"/>
    </row>
    <row r="3848" spans="11:13" x14ac:dyDescent="0.3">
      <c r="K3848" s="3"/>
      <c r="L3848" s="2"/>
      <c r="M3848" s="2"/>
    </row>
    <row r="3849" spans="11:13" x14ac:dyDescent="0.3">
      <c r="K3849" s="3"/>
      <c r="L3849" s="2"/>
      <c r="M3849" s="2"/>
    </row>
    <row r="3850" spans="11:13" x14ac:dyDescent="0.3">
      <c r="K3850" s="3"/>
      <c r="L3850" s="2"/>
      <c r="M3850" s="2"/>
    </row>
    <row r="3851" spans="11:13" x14ac:dyDescent="0.3">
      <c r="K3851" s="3"/>
      <c r="L3851" s="2"/>
      <c r="M3851" s="2"/>
    </row>
    <row r="3852" spans="11:13" x14ac:dyDescent="0.3">
      <c r="K3852" s="3"/>
      <c r="L3852" s="2"/>
      <c r="M3852" s="2"/>
    </row>
    <row r="3853" spans="11:13" x14ac:dyDescent="0.3">
      <c r="K3853" s="3"/>
      <c r="L3853" s="2"/>
      <c r="M3853" s="2"/>
    </row>
    <row r="3854" spans="11:13" x14ac:dyDescent="0.3">
      <c r="K3854" s="3"/>
      <c r="L3854" s="2"/>
      <c r="M3854" s="2"/>
    </row>
    <row r="3855" spans="11:13" x14ac:dyDescent="0.3">
      <c r="K3855" s="3"/>
      <c r="L3855" s="2"/>
      <c r="M3855" s="2"/>
    </row>
    <row r="3856" spans="11:13" x14ac:dyDescent="0.3">
      <c r="K3856" s="3"/>
      <c r="L3856" s="2"/>
      <c r="M3856" s="2"/>
    </row>
    <row r="3857" spans="11:13" x14ac:dyDescent="0.3">
      <c r="K3857" s="3"/>
      <c r="L3857" s="2"/>
      <c r="M3857" s="2"/>
    </row>
    <row r="3858" spans="11:13" x14ac:dyDescent="0.3">
      <c r="K3858" s="3"/>
      <c r="L3858" s="2"/>
      <c r="M3858" s="2"/>
    </row>
    <row r="3859" spans="11:13" x14ac:dyDescent="0.3">
      <c r="K3859" s="3"/>
      <c r="L3859" s="2"/>
      <c r="M3859" s="2"/>
    </row>
    <row r="3860" spans="11:13" x14ac:dyDescent="0.3">
      <c r="K3860" s="3"/>
      <c r="L3860" s="2"/>
      <c r="M3860" s="2"/>
    </row>
    <row r="3861" spans="11:13" x14ac:dyDescent="0.3">
      <c r="K3861" s="3"/>
      <c r="L3861" s="2"/>
      <c r="M3861" s="2"/>
    </row>
    <row r="3862" spans="11:13" x14ac:dyDescent="0.3">
      <c r="K3862" s="3"/>
      <c r="L3862" s="2"/>
      <c r="M3862" s="2"/>
    </row>
    <row r="3863" spans="11:13" x14ac:dyDescent="0.3">
      <c r="K3863" s="3"/>
      <c r="L3863" s="2"/>
      <c r="M3863" s="2"/>
    </row>
    <row r="3864" spans="11:13" x14ac:dyDescent="0.3">
      <c r="K3864" s="3"/>
      <c r="L3864" s="2"/>
      <c r="M3864" s="2"/>
    </row>
    <row r="3865" spans="11:13" x14ac:dyDescent="0.3">
      <c r="K3865" s="3"/>
      <c r="L3865" s="2"/>
      <c r="M3865" s="2"/>
    </row>
    <row r="3866" spans="11:13" x14ac:dyDescent="0.3">
      <c r="K3866" s="3"/>
      <c r="L3866" s="2"/>
      <c r="M3866" s="2"/>
    </row>
    <row r="3867" spans="11:13" x14ac:dyDescent="0.3">
      <c r="K3867" s="3"/>
      <c r="L3867" s="2"/>
      <c r="M3867" s="2"/>
    </row>
    <row r="3868" spans="11:13" x14ac:dyDescent="0.3">
      <c r="K3868" s="3"/>
      <c r="L3868" s="2"/>
      <c r="M3868" s="2"/>
    </row>
    <row r="3869" spans="11:13" x14ac:dyDescent="0.3">
      <c r="K3869" s="3"/>
      <c r="L3869" s="2"/>
      <c r="M3869" s="2"/>
    </row>
    <row r="3870" spans="11:13" x14ac:dyDescent="0.3">
      <c r="K3870" s="3"/>
      <c r="L3870" s="2"/>
      <c r="M3870" s="2"/>
    </row>
    <row r="3871" spans="11:13" x14ac:dyDescent="0.3">
      <c r="K3871" s="3"/>
      <c r="L3871" s="2"/>
      <c r="M3871" s="2"/>
    </row>
    <row r="3872" spans="11:13" x14ac:dyDescent="0.3">
      <c r="K3872" s="3"/>
      <c r="L3872" s="2"/>
      <c r="M3872" s="2"/>
    </row>
    <row r="3873" spans="11:13" x14ac:dyDescent="0.3">
      <c r="K3873" s="3"/>
      <c r="L3873" s="2"/>
      <c r="M3873" s="2"/>
    </row>
    <row r="3874" spans="11:13" x14ac:dyDescent="0.3">
      <c r="K3874" s="3"/>
      <c r="L3874" s="2"/>
      <c r="M3874" s="2"/>
    </row>
    <row r="3875" spans="11:13" x14ac:dyDescent="0.3">
      <c r="K3875" s="3"/>
      <c r="L3875" s="2"/>
      <c r="M3875" s="2"/>
    </row>
    <row r="3876" spans="11:13" x14ac:dyDescent="0.3">
      <c r="K3876" s="3"/>
      <c r="L3876" s="2"/>
      <c r="M3876" s="2"/>
    </row>
    <row r="3877" spans="11:13" x14ac:dyDescent="0.3">
      <c r="K3877" s="3"/>
      <c r="L3877" s="2"/>
      <c r="M3877" s="2"/>
    </row>
    <row r="3878" spans="11:13" x14ac:dyDescent="0.3">
      <c r="K3878" s="3"/>
      <c r="L3878" s="2"/>
      <c r="M3878" s="2"/>
    </row>
    <row r="3879" spans="11:13" x14ac:dyDescent="0.3">
      <c r="K3879" s="3"/>
      <c r="L3879" s="2"/>
      <c r="M3879" s="2"/>
    </row>
    <row r="3880" spans="11:13" x14ac:dyDescent="0.3">
      <c r="K3880" s="3"/>
      <c r="L3880" s="2"/>
      <c r="M3880" s="2"/>
    </row>
    <row r="3881" spans="11:13" x14ac:dyDescent="0.3">
      <c r="K3881" s="3"/>
      <c r="L3881" s="2"/>
      <c r="M3881" s="2"/>
    </row>
    <row r="3882" spans="11:13" x14ac:dyDescent="0.3">
      <c r="K3882" s="3"/>
      <c r="L3882" s="2"/>
      <c r="M3882" s="2"/>
    </row>
    <row r="3883" spans="11:13" x14ac:dyDescent="0.3">
      <c r="K3883" s="3"/>
      <c r="L3883" s="2"/>
      <c r="M3883" s="2"/>
    </row>
    <row r="3884" spans="11:13" x14ac:dyDescent="0.3">
      <c r="K3884" s="3"/>
      <c r="L3884" s="2"/>
      <c r="M3884" s="2"/>
    </row>
    <row r="3885" spans="11:13" x14ac:dyDescent="0.3">
      <c r="K3885" s="3"/>
      <c r="L3885" s="2"/>
      <c r="M3885" s="2"/>
    </row>
    <row r="3886" spans="11:13" x14ac:dyDescent="0.3">
      <c r="K3886" s="3"/>
      <c r="L3886" s="2"/>
      <c r="M3886" s="2"/>
    </row>
    <row r="3887" spans="11:13" x14ac:dyDescent="0.3">
      <c r="K3887" s="3"/>
      <c r="L3887" s="2"/>
      <c r="M3887" s="2"/>
    </row>
    <row r="3888" spans="11:13" x14ac:dyDescent="0.3">
      <c r="K3888" s="3"/>
      <c r="L3888" s="2"/>
      <c r="M3888" s="2"/>
    </row>
    <row r="3889" spans="11:13" x14ac:dyDescent="0.3">
      <c r="K3889" s="3"/>
      <c r="L3889" s="2"/>
      <c r="M3889" s="2"/>
    </row>
    <row r="3890" spans="11:13" x14ac:dyDescent="0.3">
      <c r="K3890" s="3"/>
      <c r="L3890" s="2"/>
      <c r="M3890" s="2"/>
    </row>
    <row r="3891" spans="11:13" x14ac:dyDescent="0.3">
      <c r="K3891" s="3"/>
      <c r="L3891" s="2"/>
      <c r="M3891" s="2"/>
    </row>
    <row r="3892" spans="11:13" x14ac:dyDescent="0.3">
      <c r="K3892" s="3"/>
      <c r="L3892" s="2"/>
      <c r="M3892" s="2"/>
    </row>
    <row r="3893" spans="11:13" x14ac:dyDescent="0.3">
      <c r="K3893" s="3"/>
      <c r="L3893" s="2"/>
      <c r="M3893" s="2"/>
    </row>
    <row r="3894" spans="11:13" x14ac:dyDescent="0.3">
      <c r="K3894" s="3"/>
      <c r="L3894" s="2"/>
      <c r="M3894" s="2"/>
    </row>
    <row r="3895" spans="11:13" x14ac:dyDescent="0.3">
      <c r="K3895" s="3"/>
      <c r="L3895" s="2"/>
      <c r="M3895" s="2"/>
    </row>
    <row r="3896" spans="11:13" x14ac:dyDescent="0.3">
      <c r="K3896" s="3"/>
      <c r="L3896" s="2"/>
      <c r="M3896" s="2"/>
    </row>
    <row r="3897" spans="11:13" x14ac:dyDescent="0.3">
      <c r="K3897" s="3"/>
      <c r="L3897" s="2"/>
      <c r="M3897" s="2"/>
    </row>
    <row r="3898" spans="11:13" x14ac:dyDescent="0.3">
      <c r="K3898" s="3"/>
      <c r="L3898" s="2"/>
      <c r="M3898" s="2"/>
    </row>
    <row r="3899" spans="11:13" x14ac:dyDescent="0.3">
      <c r="K3899" s="3"/>
      <c r="L3899" s="2"/>
      <c r="M3899" s="2"/>
    </row>
    <row r="3900" spans="11:13" x14ac:dyDescent="0.3">
      <c r="K3900" s="3"/>
      <c r="L3900" s="2"/>
      <c r="M3900" s="2"/>
    </row>
    <row r="3901" spans="11:13" x14ac:dyDescent="0.3">
      <c r="K3901" s="3"/>
      <c r="L3901" s="2"/>
      <c r="M3901" s="2"/>
    </row>
    <row r="3902" spans="11:13" x14ac:dyDescent="0.3">
      <c r="K3902" s="3"/>
      <c r="L3902" s="2"/>
      <c r="M3902" s="2"/>
    </row>
    <row r="3903" spans="11:13" x14ac:dyDescent="0.3">
      <c r="K3903" s="3"/>
      <c r="L3903" s="2"/>
      <c r="M3903" s="2"/>
    </row>
    <row r="3904" spans="11:13" x14ac:dyDescent="0.3">
      <c r="K3904" s="3"/>
      <c r="L3904" s="2"/>
      <c r="M3904" s="2"/>
    </row>
    <row r="3905" spans="11:13" x14ac:dyDescent="0.3">
      <c r="K3905" s="3"/>
      <c r="L3905" s="2"/>
      <c r="M3905" s="2"/>
    </row>
    <row r="3906" spans="11:13" x14ac:dyDescent="0.3">
      <c r="K3906" s="3"/>
      <c r="L3906" s="2"/>
      <c r="M3906" s="2"/>
    </row>
    <row r="3907" spans="11:13" x14ac:dyDescent="0.3">
      <c r="K3907" s="3"/>
      <c r="L3907" s="2"/>
      <c r="M3907" s="2"/>
    </row>
    <row r="3908" spans="11:13" x14ac:dyDescent="0.3">
      <c r="K3908" s="3"/>
      <c r="L3908" s="2"/>
      <c r="M3908" s="2"/>
    </row>
    <row r="3909" spans="11:13" x14ac:dyDescent="0.3">
      <c r="K3909" s="3"/>
      <c r="L3909" s="2"/>
      <c r="M3909" s="2"/>
    </row>
    <row r="3910" spans="11:13" x14ac:dyDescent="0.3">
      <c r="K3910" s="3"/>
      <c r="L3910" s="2"/>
      <c r="M3910" s="2"/>
    </row>
    <row r="3911" spans="11:13" x14ac:dyDescent="0.3">
      <c r="K3911" s="3"/>
      <c r="L3911" s="2"/>
      <c r="M3911" s="2"/>
    </row>
    <row r="3912" spans="11:13" x14ac:dyDescent="0.3">
      <c r="K3912" s="3"/>
      <c r="L3912" s="2"/>
      <c r="M3912" s="2"/>
    </row>
    <row r="3913" spans="11:13" x14ac:dyDescent="0.3">
      <c r="K3913" s="3"/>
      <c r="L3913" s="2"/>
      <c r="M3913" s="2"/>
    </row>
    <row r="3914" spans="11:13" x14ac:dyDescent="0.3">
      <c r="K3914" s="3"/>
      <c r="L3914" s="2"/>
      <c r="M3914" s="2"/>
    </row>
    <row r="3915" spans="11:13" x14ac:dyDescent="0.3">
      <c r="K3915" s="3"/>
      <c r="L3915" s="2"/>
      <c r="M3915" s="2"/>
    </row>
    <row r="3916" spans="11:13" x14ac:dyDescent="0.3">
      <c r="K3916" s="3"/>
      <c r="L3916" s="2"/>
      <c r="M3916" s="2"/>
    </row>
    <row r="3917" spans="11:13" x14ac:dyDescent="0.3">
      <c r="K3917" s="3"/>
      <c r="L3917" s="2"/>
      <c r="M3917" s="2"/>
    </row>
    <row r="3918" spans="11:13" x14ac:dyDescent="0.3">
      <c r="K3918" s="3"/>
      <c r="L3918" s="2"/>
      <c r="M3918" s="2"/>
    </row>
    <row r="3919" spans="11:13" x14ac:dyDescent="0.3">
      <c r="K3919" s="3"/>
      <c r="L3919" s="2"/>
      <c r="M3919" s="2"/>
    </row>
    <row r="3920" spans="11:13" x14ac:dyDescent="0.3">
      <c r="K3920" s="3"/>
      <c r="L3920" s="2"/>
      <c r="M3920" s="2"/>
    </row>
    <row r="3921" spans="11:13" x14ac:dyDescent="0.3">
      <c r="K3921" s="3"/>
      <c r="L3921" s="2"/>
      <c r="M3921" s="2"/>
    </row>
    <row r="3922" spans="11:13" x14ac:dyDescent="0.3">
      <c r="K3922" s="3"/>
      <c r="L3922" s="2"/>
      <c r="M3922" s="2"/>
    </row>
    <row r="3923" spans="11:13" x14ac:dyDescent="0.3">
      <c r="K3923" s="3"/>
      <c r="L3923" s="2"/>
      <c r="M3923" s="2"/>
    </row>
    <row r="3924" spans="11:13" x14ac:dyDescent="0.3">
      <c r="K3924" s="3"/>
      <c r="L3924" s="2"/>
      <c r="M3924" s="2"/>
    </row>
    <row r="3925" spans="11:13" x14ac:dyDescent="0.3">
      <c r="K3925" s="3"/>
      <c r="L3925" s="2"/>
      <c r="M3925" s="2"/>
    </row>
    <row r="3926" spans="11:13" x14ac:dyDescent="0.3">
      <c r="K3926" s="3"/>
      <c r="L3926" s="2"/>
      <c r="M3926" s="2"/>
    </row>
    <row r="3927" spans="11:13" x14ac:dyDescent="0.3">
      <c r="K3927" s="3"/>
      <c r="L3927" s="2"/>
      <c r="M3927" s="2"/>
    </row>
    <row r="3928" spans="11:13" x14ac:dyDescent="0.3">
      <c r="K3928" s="3"/>
      <c r="L3928" s="2"/>
      <c r="M3928" s="2"/>
    </row>
    <row r="3929" spans="11:13" x14ac:dyDescent="0.3">
      <c r="K3929" s="3"/>
      <c r="L3929" s="2"/>
      <c r="M3929" s="2"/>
    </row>
    <row r="3930" spans="11:13" x14ac:dyDescent="0.3">
      <c r="K3930" s="3"/>
      <c r="L3930" s="2"/>
      <c r="M3930" s="2"/>
    </row>
    <row r="3931" spans="11:13" x14ac:dyDescent="0.3">
      <c r="K3931" s="3"/>
      <c r="L3931" s="2"/>
      <c r="M3931" s="2"/>
    </row>
    <row r="3932" spans="11:13" x14ac:dyDescent="0.3">
      <c r="K3932" s="3"/>
      <c r="L3932" s="2"/>
      <c r="M3932" s="2"/>
    </row>
    <row r="3933" spans="11:13" x14ac:dyDescent="0.3">
      <c r="K3933" s="3"/>
      <c r="L3933" s="2"/>
      <c r="M3933" s="2"/>
    </row>
    <row r="3934" spans="11:13" x14ac:dyDescent="0.3">
      <c r="K3934" s="3"/>
      <c r="L3934" s="2"/>
      <c r="M3934" s="2"/>
    </row>
    <row r="3935" spans="11:13" x14ac:dyDescent="0.3">
      <c r="K3935" s="3"/>
      <c r="L3935" s="2"/>
      <c r="M3935" s="2"/>
    </row>
    <row r="3936" spans="11:13" x14ac:dyDescent="0.3">
      <c r="K3936" s="3"/>
      <c r="L3936" s="2"/>
      <c r="M3936" s="2"/>
    </row>
    <row r="3937" spans="11:13" x14ac:dyDescent="0.3">
      <c r="K3937" s="3"/>
      <c r="L3937" s="2"/>
      <c r="M3937" s="2"/>
    </row>
    <row r="3938" spans="11:13" x14ac:dyDescent="0.3">
      <c r="K3938" s="3"/>
      <c r="L3938" s="2"/>
      <c r="M3938" s="2"/>
    </row>
    <row r="3939" spans="11:13" x14ac:dyDescent="0.3">
      <c r="K3939" s="3"/>
      <c r="L3939" s="2"/>
      <c r="M3939" s="2"/>
    </row>
    <row r="3940" spans="11:13" x14ac:dyDescent="0.3">
      <c r="K3940" s="3"/>
      <c r="L3940" s="2"/>
      <c r="M3940" s="2"/>
    </row>
    <row r="3941" spans="11:13" x14ac:dyDescent="0.3">
      <c r="K3941" s="3"/>
      <c r="L3941" s="2"/>
      <c r="M3941" s="2"/>
    </row>
    <row r="3942" spans="11:13" x14ac:dyDescent="0.3">
      <c r="K3942" s="3"/>
      <c r="L3942" s="2"/>
      <c r="M3942" s="2"/>
    </row>
    <row r="3943" spans="11:13" x14ac:dyDescent="0.3">
      <c r="K3943" s="3"/>
      <c r="L3943" s="2"/>
      <c r="M3943" s="2"/>
    </row>
    <row r="3944" spans="11:13" x14ac:dyDescent="0.3">
      <c r="K3944" s="3"/>
      <c r="L3944" s="2"/>
      <c r="M3944" s="2"/>
    </row>
    <row r="3945" spans="11:13" x14ac:dyDescent="0.3">
      <c r="K3945" s="3"/>
      <c r="L3945" s="2"/>
      <c r="M3945" s="2"/>
    </row>
    <row r="3946" spans="11:13" x14ac:dyDescent="0.3">
      <c r="K3946" s="3"/>
      <c r="L3946" s="2"/>
      <c r="M3946" s="2"/>
    </row>
    <row r="3947" spans="11:13" x14ac:dyDescent="0.3">
      <c r="K3947" s="3"/>
      <c r="L3947" s="2"/>
      <c r="M3947" s="2"/>
    </row>
    <row r="3948" spans="11:13" x14ac:dyDescent="0.3">
      <c r="K3948" s="3"/>
      <c r="L3948" s="2"/>
      <c r="M3948" s="2"/>
    </row>
    <row r="3949" spans="11:13" x14ac:dyDescent="0.3">
      <c r="K3949" s="3"/>
      <c r="L3949" s="2"/>
      <c r="M3949" s="2"/>
    </row>
    <row r="3950" spans="11:13" x14ac:dyDescent="0.3">
      <c r="K3950" s="3"/>
      <c r="L3950" s="2"/>
      <c r="M3950" s="2"/>
    </row>
    <row r="3951" spans="11:13" x14ac:dyDescent="0.3">
      <c r="K3951" s="3"/>
      <c r="L3951" s="2"/>
      <c r="M3951" s="2"/>
    </row>
    <row r="3952" spans="11:13" x14ac:dyDescent="0.3">
      <c r="K3952" s="3"/>
      <c r="L3952" s="2"/>
      <c r="M3952" s="2"/>
    </row>
    <row r="3953" spans="11:13" x14ac:dyDescent="0.3">
      <c r="K3953" s="3"/>
      <c r="L3953" s="2"/>
      <c r="M3953" s="2"/>
    </row>
    <row r="3954" spans="11:13" x14ac:dyDescent="0.3">
      <c r="K3954" s="3"/>
      <c r="L3954" s="2"/>
      <c r="M3954" s="2"/>
    </row>
    <row r="3955" spans="11:13" x14ac:dyDescent="0.3">
      <c r="K3955" s="3"/>
      <c r="L3955" s="2"/>
      <c r="M3955" s="2"/>
    </row>
    <row r="3956" spans="11:13" x14ac:dyDescent="0.3">
      <c r="K3956" s="3"/>
      <c r="L3956" s="2"/>
      <c r="M3956" s="2"/>
    </row>
    <row r="3957" spans="11:13" x14ac:dyDescent="0.3">
      <c r="K3957" s="3"/>
      <c r="L3957" s="2"/>
      <c r="M3957" s="2"/>
    </row>
    <row r="3958" spans="11:13" x14ac:dyDescent="0.3">
      <c r="K3958" s="3"/>
      <c r="L3958" s="2"/>
      <c r="M3958" s="2"/>
    </row>
    <row r="3959" spans="11:13" x14ac:dyDescent="0.3">
      <c r="K3959" s="3"/>
      <c r="L3959" s="2"/>
      <c r="M3959" s="2"/>
    </row>
    <row r="3960" spans="11:13" x14ac:dyDescent="0.3">
      <c r="K3960" s="3"/>
      <c r="L3960" s="2"/>
      <c r="M3960" s="2"/>
    </row>
    <row r="3961" spans="11:13" x14ac:dyDescent="0.3">
      <c r="K3961" s="3"/>
      <c r="L3961" s="2"/>
      <c r="M3961" s="2"/>
    </row>
    <row r="3962" spans="11:13" x14ac:dyDescent="0.3">
      <c r="K3962" s="3"/>
      <c r="L3962" s="2"/>
      <c r="M3962" s="2"/>
    </row>
    <row r="3963" spans="11:13" x14ac:dyDescent="0.3">
      <c r="K3963" s="3"/>
      <c r="L3963" s="2"/>
      <c r="M3963" s="2"/>
    </row>
    <row r="3964" spans="11:13" x14ac:dyDescent="0.3">
      <c r="K3964" s="3"/>
      <c r="L3964" s="2"/>
      <c r="M3964" s="2"/>
    </row>
    <row r="3965" spans="11:13" x14ac:dyDescent="0.3">
      <c r="K3965" s="3"/>
      <c r="L3965" s="2"/>
      <c r="M3965" s="2"/>
    </row>
    <row r="3966" spans="11:13" x14ac:dyDescent="0.3">
      <c r="K3966" s="3"/>
      <c r="L3966" s="2"/>
      <c r="M3966" s="2"/>
    </row>
    <row r="3967" spans="11:13" x14ac:dyDescent="0.3">
      <c r="K3967" s="3"/>
      <c r="L3967" s="2"/>
      <c r="M3967" s="2"/>
    </row>
    <row r="3968" spans="11:13" x14ac:dyDescent="0.3">
      <c r="K3968" s="3"/>
      <c r="L3968" s="2"/>
      <c r="M3968" s="2"/>
    </row>
    <row r="3969" spans="11:13" x14ac:dyDescent="0.3">
      <c r="K3969" s="3"/>
      <c r="L3969" s="2"/>
      <c r="M3969" s="2"/>
    </row>
    <row r="3970" spans="11:13" x14ac:dyDescent="0.3">
      <c r="K3970" s="3"/>
      <c r="L3970" s="2"/>
      <c r="M3970" s="2"/>
    </row>
    <row r="3971" spans="11:13" x14ac:dyDescent="0.3">
      <c r="K3971" s="3"/>
      <c r="L3971" s="2"/>
      <c r="M3971" s="2"/>
    </row>
    <row r="3972" spans="11:13" x14ac:dyDescent="0.3">
      <c r="K3972" s="3"/>
      <c r="L3972" s="2"/>
      <c r="M3972" s="2"/>
    </row>
    <row r="3973" spans="11:13" x14ac:dyDescent="0.3">
      <c r="K3973" s="3"/>
      <c r="L3973" s="2"/>
      <c r="M3973" s="2"/>
    </row>
    <row r="3974" spans="11:13" x14ac:dyDescent="0.3">
      <c r="K3974" s="3"/>
      <c r="L3974" s="2"/>
      <c r="M3974" s="2"/>
    </row>
    <row r="3975" spans="11:13" x14ac:dyDescent="0.3">
      <c r="K3975" s="3"/>
      <c r="L3975" s="2"/>
      <c r="M3975" s="2"/>
    </row>
    <row r="3976" spans="11:13" x14ac:dyDescent="0.3">
      <c r="K3976" s="3"/>
      <c r="L3976" s="2"/>
      <c r="M3976" s="2"/>
    </row>
    <row r="3977" spans="11:13" x14ac:dyDescent="0.3">
      <c r="K3977" s="3"/>
      <c r="L3977" s="2"/>
      <c r="M3977" s="2"/>
    </row>
    <row r="3978" spans="11:13" x14ac:dyDescent="0.3">
      <c r="K3978" s="3"/>
      <c r="L3978" s="2"/>
      <c r="M3978" s="2"/>
    </row>
    <row r="3979" spans="11:13" x14ac:dyDescent="0.3">
      <c r="K3979" s="3"/>
      <c r="L3979" s="2"/>
      <c r="M3979" s="2"/>
    </row>
    <row r="3980" spans="11:13" x14ac:dyDescent="0.3">
      <c r="K3980" s="3"/>
      <c r="L3980" s="2"/>
      <c r="M3980" s="2"/>
    </row>
    <row r="3981" spans="11:13" x14ac:dyDescent="0.3">
      <c r="K3981" s="3"/>
      <c r="L3981" s="2"/>
      <c r="M3981" s="2"/>
    </row>
    <row r="3982" spans="11:13" x14ac:dyDescent="0.3">
      <c r="K3982" s="3"/>
      <c r="L3982" s="2"/>
      <c r="M3982" s="2"/>
    </row>
    <row r="3983" spans="11:13" x14ac:dyDescent="0.3">
      <c r="K3983" s="3"/>
      <c r="L3983" s="2"/>
      <c r="M3983" s="2"/>
    </row>
    <row r="3984" spans="11:13" x14ac:dyDescent="0.3">
      <c r="K3984" s="3"/>
      <c r="L3984" s="2"/>
      <c r="M3984" s="2"/>
    </row>
    <row r="3985" spans="11:13" x14ac:dyDescent="0.3">
      <c r="K3985" s="3"/>
      <c r="L3985" s="2"/>
      <c r="M3985" s="2"/>
    </row>
    <row r="3986" spans="11:13" x14ac:dyDescent="0.3">
      <c r="K3986" s="3"/>
      <c r="L3986" s="2"/>
      <c r="M3986" s="2"/>
    </row>
    <row r="3987" spans="11:13" x14ac:dyDescent="0.3">
      <c r="K3987" s="3"/>
      <c r="L3987" s="2"/>
      <c r="M3987" s="2"/>
    </row>
    <row r="3988" spans="11:13" x14ac:dyDescent="0.3">
      <c r="K3988" s="3"/>
      <c r="L3988" s="2"/>
      <c r="M3988" s="2"/>
    </row>
    <row r="3989" spans="11:13" x14ac:dyDescent="0.3">
      <c r="K3989" s="3"/>
      <c r="L3989" s="2"/>
      <c r="M3989" s="2"/>
    </row>
    <row r="3990" spans="11:13" x14ac:dyDescent="0.3">
      <c r="K3990" s="3"/>
      <c r="L3990" s="2"/>
      <c r="M3990" s="2"/>
    </row>
    <row r="3991" spans="11:13" x14ac:dyDescent="0.3">
      <c r="K3991" s="3"/>
      <c r="L3991" s="2"/>
      <c r="M3991" s="2"/>
    </row>
    <row r="3992" spans="11:13" x14ac:dyDescent="0.3">
      <c r="K3992" s="3"/>
      <c r="L3992" s="2"/>
      <c r="M3992" s="2"/>
    </row>
    <row r="3993" spans="11:13" x14ac:dyDescent="0.3">
      <c r="K3993" s="3"/>
      <c r="L3993" s="2"/>
      <c r="M3993" s="2"/>
    </row>
    <row r="3994" spans="11:13" x14ac:dyDescent="0.3">
      <c r="K3994" s="3"/>
      <c r="L3994" s="2"/>
      <c r="M3994" s="2"/>
    </row>
    <row r="3995" spans="11:13" x14ac:dyDescent="0.3">
      <c r="K3995" s="3"/>
      <c r="L3995" s="2"/>
      <c r="M3995" s="2"/>
    </row>
    <row r="3996" spans="11:13" x14ac:dyDescent="0.3">
      <c r="K3996" s="3"/>
      <c r="L3996" s="2"/>
      <c r="M3996" s="2"/>
    </row>
    <row r="3997" spans="11:13" x14ac:dyDescent="0.3">
      <c r="K3997" s="3"/>
      <c r="L3997" s="2"/>
      <c r="M3997" s="2"/>
    </row>
    <row r="3998" spans="11:13" x14ac:dyDescent="0.3">
      <c r="K3998" s="3"/>
      <c r="L3998" s="2"/>
      <c r="M3998" s="2"/>
    </row>
    <row r="3999" spans="11:13" x14ac:dyDescent="0.3">
      <c r="K3999" s="3"/>
      <c r="L3999" s="2"/>
      <c r="M3999" s="2"/>
    </row>
    <row r="4000" spans="11:13" x14ac:dyDescent="0.3">
      <c r="K4000" s="3"/>
      <c r="L4000" s="2"/>
      <c r="M4000" s="2"/>
    </row>
    <row r="4001" spans="11:13" x14ac:dyDescent="0.3">
      <c r="K4001" s="3"/>
      <c r="L4001" s="2"/>
      <c r="M4001" s="2"/>
    </row>
    <row r="4002" spans="11:13" x14ac:dyDescent="0.3">
      <c r="K4002" s="3"/>
      <c r="L4002" s="2"/>
      <c r="M4002" s="2"/>
    </row>
    <row r="4003" spans="11:13" x14ac:dyDescent="0.3">
      <c r="K4003" s="3"/>
      <c r="L4003" s="2"/>
      <c r="M4003" s="2"/>
    </row>
    <row r="4004" spans="11:13" x14ac:dyDescent="0.3">
      <c r="K4004" s="3"/>
      <c r="L4004" s="2"/>
      <c r="M4004" s="2"/>
    </row>
    <row r="4005" spans="11:13" x14ac:dyDescent="0.3">
      <c r="K4005" s="3"/>
      <c r="L4005" s="2"/>
      <c r="M4005" s="2"/>
    </row>
    <row r="4006" spans="11:13" x14ac:dyDescent="0.3">
      <c r="K4006" s="3"/>
      <c r="L4006" s="2"/>
      <c r="M4006" s="2"/>
    </row>
    <row r="4007" spans="11:13" x14ac:dyDescent="0.3">
      <c r="K4007" s="3"/>
      <c r="L4007" s="2"/>
      <c r="M4007" s="2"/>
    </row>
    <row r="4008" spans="11:13" x14ac:dyDescent="0.3">
      <c r="K4008" s="3"/>
      <c r="L4008" s="2"/>
      <c r="M4008" s="2"/>
    </row>
    <row r="4009" spans="11:13" x14ac:dyDescent="0.3">
      <c r="K4009" s="3"/>
      <c r="L4009" s="2"/>
      <c r="M4009" s="2"/>
    </row>
    <row r="4010" spans="11:13" x14ac:dyDescent="0.3">
      <c r="K4010" s="3"/>
      <c r="L4010" s="2"/>
      <c r="M4010" s="2"/>
    </row>
    <row r="4011" spans="11:13" x14ac:dyDescent="0.3">
      <c r="K4011" s="3"/>
      <c r="L4011" s="2"/>
      <c r="M4011" s="2"/>
    </row>
    <row r="4012" spans="11:13" x14ac:dyDescent="0.3">
      <c r="K4012" s="3"/>
      <c r="L4012" s="2"/>
      <c r="M4012" s="2"/>
    </row>
    <row r="4013" spans="11:13" x14ac:dyDescent="0.3">
      <c r="K4013" s="3"/>
      <c r="L4013" s="2"/>
      <c r="M4013" s="2"/>
    </row>
    <row r="4014" spans="11:13" x14ac:dyDescent="0.3">
      <c r="K4014" s="3"/>
      <c r="L4014" s="2"/>
      <c r="M4014" s="2"/>
    </row>
    <row r="4015" spans="11:13" x14ac:dyDescent="0.3">
      <c r="K4015" s="3"/>
      <c r="L4015" s="2"/>
      <c r="M4015" s="2"/>
    </row>
    <row r="4016" spans="11:13" x14ac:dyDescent="0.3">
      <c r="K4016" s="3"/>
      <c r="L4016" s="2"/>
      <c r="M4016" s="2"/>
    </row>
    <row r="4017" spans="11:13" x14ac:dyDescent="0.3">
      <c r="K4017" s="3"/>
      <c r="L4017" s="2"/>
      <c r="M4017" s="2"/>
    </row>
    <row r="4018" spans="11:13" x14ac:dyDescent="0.3">
      <c r="K4018" s="3"/>
      <c r="L4018" s="2"/>
      <c r="M4018" s="2"/>
    </row>
    <row r="4019" spans="11:13" x14ac:dyDescent="0.3">
      <c r="K4019" s="3"/>
      <c r="L4019" s="2"/>
      <c r="M4019" s="2"/>
    </row>
    <row r="4020" spans="11:13" x14ac:dyDescent="0.3">
      <c r="K4020" s="3"/>
      <c r="L4020" s="2"/>
      <c r="M4020" s="2"/>
    </row>
    <row r="4021" spans="11:13" x14ac:dyDescent="0.3">
      <c r="K4021" s="3"/>
      <c r="L4021" s="2"/>
      <c r="M4021" s="2"/>
    </row>
    <row r="4022" spans="11:13" x14ac:dyDescent="0.3">
      <c r="K4022" s="3"/>
      <c r="L4022" s="2"/>
      <c r="M4022" s="2"/>
    </row>
    <row r="4023" spans="11:13" x14ac:dyDescent="0.3">
      <c r="K4023" s="3"/>
      <c r="L4023" s="2"/>
      <c r="M4023" s="2"/>
    </row>
    <row r="4024" spans="11:13" x14ac:dyDescent="0.3">
      <c r="K4024" s="3"/>
      <c r="L4024" s="2"/>
      <c r="M4024" s="2"/>
    </row>
    <row r="4025" spans="11:13" x14ac:dyDescent="0.3">
      <c r="K4025" s="3"/>
      <c r="L4025" s="2"/>
      <c r="M4025" s="2"/>
    </row>
    <row r="4026" spans="11:13" x14ac:dyDescent="0.3">
      <c r="K4026" s="3"/>
      <c r="L4026" s="2"/>
      <c r="M4026" s="2"/>
    </row>
    <row r="4027" spans="11:13" x14ac:dyDescent="0.3">
      <c r="K4027" s="3"/>
      <c r="L4027" s="2"/>
      <c r="M4027" s="2"/>
    </row>
    <row r="4028" spans="11:13" x14ac:dyDescent="0.3">
      <c r="K4028" s="3"/>
      <c r="L4028" s="2"/>
      <c r="M4028" s="2"/>
    </row>
    <row r="4029" spans="11:13" x14ac:dyDescent="0.3">
      <c r="K4029" s="3"/>
      <c r="L4029" s="2"/>
      <c r="M4029" s="2"/>
    </row>
    <row r="4030" spans="11:13" x14ac:dyDescent="0.3">
      <c r="K4030" s="3"/>
      <c r="L4030" s="2"/>
      <c r="M4030" s="2"/>
    </row>
    <row r="4031" spans="11:13" x14ac:dyDescent="0.3">
      <c r="K4031" s="3"/>
      <c r="L4031" s="2"/>
      <c r="M4031" s="2"/>
    </row>
    <row r="4032" spans="11:13" x14ac:dyDescent="0.3">
      <c r="K4032" s="3"/>
      <c r="L4032" s="2"/>
      <c r="M4032" s="2"/>
    </row>
    <row r="4033" spans="11:13" x14ac:dyDescent="0.3">
      <c r="K4033" s="3"/>
      <c r="L4033" s="2"/>
      <c r="M4033" s="2"/>
    </row>
    <row r="4034" spans="11:13" x14ac:dyDescent="0.3">
      <c r="K4034" s="3"/>
      <c r="L4034" s="2"/>
      <c r="M4034" s="2"/>
    </row>
    <row r="4035" spans="11:13" x14ac:dyDescent="0.3">
      <c r="K4035" s="3"/>
      <c r="L4035" s="2"/>
      <c r="M4035" s="2"/>
    </row>
    <row r="4036" spans="11:13" x14ac:dyDescent="0.3">
      <c r="K4036" s="3"/>
      <c r="L4036" s="2"/>
      <c r="M4036" s="2"/>
    </row>
    <row r="4037" spans="11:13" x14ac:dyDescent="0.3">
      <c r="K4037" s="3"/>
      <c r="L4037" s="2"/>
      <c r="M4037" s="2"/>
    </row>
    <row r="4038" spans="11:13" x14ac:dyDescent="0.3">
      <c r="K4038" s="3"/>
      <c r="L4038" s="2"/>
      <c r="M4038" s="2"/>
    </row>
    <row r="4039" spans="11:13" x14ac:dyDescent="0.3">
      <c r="K4039" s="3"/>
      <c r="L4039" s="2"/>
      <c r="M4039" s="2"/>
    </row>
    <row r="4040" spans="11:13" x14ac:dyDescent="0.3">
      <c r="K4040" s="3"/>
      <c r="L4040" s="2"/>
      <c r="M4040" s="2"/>
    </row>
    <row r="4041" spans="11:13" x14ac:dyDescent="0.3">
      <c r="K4041" s="3"/>
      <c r="L4041" s="2"/>
      <c r="M4041" s="2"/>
    </row>
    <row r="4042" spans="11:13" x14ac:dyDescent="0.3">
      <c r="K4042" s="3"/>
      <c r="L4042" s="2"/>
      <c r="M4042" s="2"/>
    </row>
    <row r="4043" spans="11:13" x14ac:dyDescent="0.3">
      <c r="K4043" s="3"/>
      <c r="L4043" s="2"/>
      <c r="M4043" s="2"/>
    </row>
    <row r="4044" spans="11:13" x14ac:dyDescent="0.3">
      <c r="K4044" s="3"/>
      <c r="L4044" s="2"/>
      <c r="M4044" s="2"/>
    </row>
    <row r="4045" spans="11:13" x14ac:dyDescent="0.3">
      <c r="K4045" s="3"/>
      <c r="L4045" s="2"/>
      <c r="M4045" s="2"/>
    </row>
    <row r="4046" spans="11:13" x14ac:dyDescent="0.3">
      <c r="K4046" s="3"/>
      <c r="L4046" s="2"/>
      <c r="M4046" s="2"/>
    </row>
    <row r="4047" spans="11:13" x14ac:dyDescent="0.3">
      <c r="K4047" s="3"/>
      <c r="L4047" s="2"/>
      <c r="M4047" s="2"/>
    </row>
    <row r="4048" spans="11:13" x14ac:dyDescent="0.3">
      <c r="K4048" s="3"/>
      <c r="L4048" s="2"/>
      <c r="M4048" s="2"/>
    </row>
    <row r="4049" spans="11:13" x14ac:dyDescent="0.3">
      <c r="K4049" s="3"/>
      <c r="L4049" s="2"/>
      <c r="M4049" s="2"/>
    </row>
    <row r="4050" spans="11:13" x14ac:dyDescent="0.3">
      <c r="K4050" s="3"/>
      <c r="L4050" s="2"/>
      <c r="M4050" s="2"/>
    </row>
    <row r="4051" spans="11:13" x14ac:dyDescent="0.3">
      <c r="K4051" s="3"/>
      <c r="L4051" s="2"/>
      <c r="M4051" s="2"/>
    </row>
    <row r="4052" spans="11:13" x14ac:dyDescent="0.3">
      <c r="K4052" s="3"/>
      <c r="L4052" s="2"/>
      <c r="M4052" s="2"/>
    </row>
    <row r="4053" spans="11:13" x14ac:dyDescent="0.3">
      <c r="K4053" s="3"/>
      <c r="L4053" s="2"/>
      <c r="M4053" s="2"/>
    </row>
    <row r="4054" spans="11:13" x14ac:dyDescent="0.3">
      <c r="K4054" s="3"/>
      <c r="L4054" s="2"/>
      <c r="M4054" s="2"/>
    </row>
    <row r="4055" spans="11:13" x14ac:dyDescent="0.3">
      <c r="K4055" s="3"/>
      <c r="L4055" s="2"/>
      <c r="M4055" s="2"/>
    </row>
    <row r="4056" spans="11:13" x14ac:dyDescent="0.3">
      <c r="K4056" s="3"/>
      <c r="L4056" s="2"/>
      <c r="M4056" s="2"/>
    </row>
    <row r="4057" spans="11:13" x14ac:dyDescent="0.3">
      <c r="K4057" s="3"/>
      <c r="L4057" s="2"/>
      <c r="M4057" s="2"/>
    </row>
    <row r="4058" spans="11:13" x14ac:dyDescent="0.3">
      <c r="K4058" s="3"/>
      <c r="L4058" s="2"/>
      <c r="M4058" s="2"/>
    </row>
    <row r="4059" spans="11:13" x14ac:dyDescent="0.3">
      <c r="K4059" s="3"/>
      <c r="L4059" s="2"/>
      <c r="M4059" s="2"/>
    </row>
    <row r="4060" spans="11:13" x14ac:dyDescent="0.3">
      <c r="K4060" s="3"/>
      <c r="L4060" s="2"/>
      <c r="M4060" s="2"/>
    </row>
    <row r="4061" spans="11:13" x14ac:dyDescent="0.3">
      <c r="K4061" s="3"/>
      <c r="L4061" s="2"/>
      <c r="M4061" s="2"/>
    </row>
    <row r="4062" spans="11:13" x14ac:dyDescent="0.3">
      <c r="K4062" s="3"/>
      <c r="L4062" s="2"/>
      <c r="M4062" s="2"/>
    </row>
    <row r="4063" spans="11:13" x14ac:dyDescent="0.3">
      <c r="K4063" s="3"/>
      <c r="L4063" s="2"/>
      <c r="M4063" s="2"/>
    </row>
    <row r="4064" spans="11:13" x14ac:dyDescent="0.3">
      <c r="K4064" s="3"/>
      <c r="L4064" s="2"/>
      <c r="M4064" s="2"/>
    </row>
    <row r="4065" spans="11:13" x14ac:dyDescent="0.3">
      <c r="K4065" s="3"/>
      <c r="L4065" s="2"/>
      <c r="M4065" s="2"/>
    </row>
    <row r="4066" spans="11:13" x14ac:dyDescent="0.3">
      <c r="K4066" s="3"/>
      <c r="L4066" s="2"/>
      <c r="M4066" s="2"/>
    </row>
    <row r="4067" spans="11:13" x14ac:dyDescent="0.3">
      <c r="K4067" s="3"/>
      <c r="L4067" s="2"/>
      <c r="M4067" s="2"/>
    </row>
    <row r="4068" spans="11:13" x14ac:dyDescent="0.3">
      <c r="K4068" s="3"/>
      <c r="L4068" s="2"/>
      <c r="M4068" s="2"/>
    </row>
    <row r="4069" spans="11:13" x14ac:dyDescent="0.3">
      <c r="K4069" s="3"/>
      <c r="L4069" s="2"/>
      <c r="M4069" s="2"/>
    </row>
    <row r="4070" spans="11:13" x14ac:dyDescent="0.3">
      <c r="K4070" s="3"/>
      <c r="L4070" s="2"/>
      <c r="M4070" s="2"/>
    </row>
    <row r="4071" spans="11:13" x14ac:dyDescent="0.3">
      <c r="K4071" s="3"/>
      <c r="L4071" s="2"/>
      <c r="M4071" s="2"/>
    </row>
    <row r="4072" spans="11:13" x14ac:dyDescent="0.3">
      <c r="K4072" s="3"/>
      <c r="L4072" s="2"/>
      <c r="M4072" s="2"/>
    </row>
    <row r="4073" spans="11:13" x14ac:dyDescent="0.3">
      <c r="K4073" s="3"/>
      <c r="L4073" s="2"/>
      <c r="M4073" s="2"/>
    </row>
    <row r="4074" spans="11:13" x14ac:dyDescent="0.3">
      <c r="K4074" s="3"/>
      <c r="L4074" s="2"/>
      <c r="M4074" s="2"/>
    </row>
    <row r="4075" spans="11:13" x14ac:dyDescent="0.3">
      <c r="K4075" s="3"/>
      <c r="L4075" s="2"/>
      <c r="M4075" s="2"/>
    </row>
    <row r="4076" spans="11:13" x14ac:dyDescent="0.3">
      <c r="K4076" s="3"/>
      <c r="L4076" s="2"/>
      <c r="M4076" s="2"/>
    </row>
    <row r="4077" spans="11:13" x14ac:dyDescent="0.3">
      <c r="K4077" s="3"/>
      <c r="L4077" s="2"/>
      <c r="M4077" s="2"/>
    </row>
    <row r="4078" spans="11:13" x14ac:dyDescent="0.3">
      <c r="K4078" s="3"/>
      <c r="L4078" s="2"/>
      <c r="M4078" s="2"/>
    </row>
    <row r="4079" spans="11:13" x14ac:dyDescent="0.3">
      <c r="K4079" s="3"/>
      <c r="L4079" s="2"/>
      <c r="M4079" s="2"/>
    </row>
    <row r="4080" spans="11:13" x14ac:dyDescent="0.3">
      <c r="K4080" s="3"/>
      <c r="L4080" s="2"/>
      <c r="M4080" s="2"/>
    </row>
    <row r="4081" spans="11:13" x14ac:dyDescent="0.3">
      <c r="K4081" s="3"/>
      <c r="L4081" s="2"/>
      <c r="M4081" s="2"/>
    </row>
    <row r="4082" spans="11:13" x14ac:dyDescent="0.3">
      <c r="K4082" s="3"/>
      <c r="L4082" s="2"/>
      <c r="M4082" s="2"/>
    </row>
    <row r="4083" spans="11:13" x14ac:dyDescent="0.3">
      <c r="K4083" s="3"/>
      <c r="L4083" s="2"/>
      <c r="M4083" s="2"/>
    </row>
    <row r="4084" spans="11:13" x14ac:dyDescent="0.3">
      <c r="K4084" s="3"/>
      <c r="L4084" s="2"/>
      <c r="M4084" s="2"/>
    </row>
    <row r="4085" spans="11:13" x14ac:dyDescent="0.3">
      <c r="K4085" s="3"/>
      <c r="L4085" s="2"/>
      <c r="M4085" s="2"/>
    </row>
    <row r="4086" spans="11:13" x14ac:dyDescent="0.3">
      <c r="K4086" s="3"/>
      <c r="L4086" s="2"/>
      <c r="M4086" s="2"/>
    </row>
    <row r="4087" spans="11:13" x14ac:dyDescent="0.3">
      <c r="K4087" s="3"/>
      <c r="L4087" s="2"/>
      <c r="M4087" s="2"/>
    </row>
    <row r="4088" spans="11:13" x14ac:dyDescent="0.3">
      <c r="K4088" s="3"/>
      <c r="L4088" s="2"/>
      <c r="M4088" s="2"/>
    </row>
    <row r="4089" spans="11:13" x14ac:dyDescent="0.3">
      <c r="K4089" s="3"/>
      <c r="L4089" s="2"/>
      <c r="M4089" s="2"/>
    </row>
    <row r="4090" spans="11:13" x14ac:dyDescent="0.3">
      <c r="K4090" s="3"/>
      <c r="L4090" s="2"/>
      <c r="M4090" s="2"/>
    </row>
    <row r="4091" spans="11:13" x14ac:dyDescent="0.3">
      <c r="K4091" s="3"/>
      <c r="L4091" s="2"/>
      <c r="M4091" s="2"/>
    </row>
    <row r="4092" spans="11:13" x14ac:dyDescent="0.3">
      <c r="K4092" s="3"/>
      <c r="L4092" s="2"/>
      <c r="M4092" s="2"/>
    </row>
    <row r="4093" spans="11:13" x14ac:dyDescent="0.3">
      <c r="K4093" s="3"/>
      <c r="L4093" s="2"/>
      <c r="M4093" s="2"/>
    </row>
    <row r="4094" spans="11:13" x14ac:dyDescent="0.3">
      <c r="K4094" s="3"/>
      <c r="L4094" s="2"/>
      <c r="M4094" s="2"/>
    </row>
    <row r="4095" spans="11:13" x14ac:dyDescent="0.3">
      <c r="K4095" s="3"/>
      <c r="L4095" s="2"/>
      <c r="M4095" s="2"/>
    </row>
    <row r="4096" spans="11:13" x14ac:dyDescent="0.3">
      <c r="K4096" s="3"/>
      <c r="L4096" s="2"/>
      <c r="M4096" s="2"/>
    </row>
    <row r="4097" spans="11:13" x14ac:dyDescent="0.3">
      <c r="K4097" s="3"/>
      <c r="L4097" s="2"/>
      <c r="M4097" s="2"/>
    </row>
    <row r="4098" spans="11:13" x14ac:dyDescent="0.3">
      <c r="K4098" s="3"/>
      <c r="L4098" s="2"/>
      <c r="M4098" s="2"/>
    </row>
    <row r="4099" spans="11:13" x14ac:dyDescent="0.3">
      <c r="K4099" s="3"/>
      <c r="L4099" s="2"/>
      <c r="M4099" s="2"/>
    </row>
    <row r="4100" spans="11:13" x14ac:dyDescent="0.3">
      <c r="K4100" s="3"/>
      <c r="L4100" s="2"/>
      <c r="M4100" s="2"/>
    </row>
    <row r="4101" spans="11:13" x14ac:dyDescent="0.3">
      <c r="K4101" s="3"/>
      <c r="L4101" s="2"/>
      <c r="M4101" s="2"/>
    </row>
    <row r="4102" spans="11:13" x14ac:dyDescent="0.3">
      <c r="K4102" s="3"/>
      <c r="L4102" s="2"/>
      <c r="M4102" s="2"/>
    </row>
    <row r="4103" spans="11:13" x14ac:dyDescent="0.3">
      <c r="K4103" s="3"/>
      <c r="L4103" s="2"/>
      <c r="M4103" s="2"/>
    </row>
    <row r="4104" spans="11:13" x14ac:dyDescent="0.3">
      <c r="K4104" s="3"/>
      <c r="L4104" s="2"/>
      <c r="M4104" s="2"/>
    </row>
    <row r="4105" spans="11:13" x14ac:dyDescent="0.3">
      <c r="K4105" s="3"/>
      <c r="L4105" s="2"/>
      <c r="M4105" s="2"/>
    </row>
    <row r="4106" spans="11:13" x14ac:dyDescent="0.3">
      <c r="K4106" s="3"/>
      <c r="L4106" s="2"/>
      <c r="M4106" s="2"/>
    </row>
    <row r="4107" spans="11:13" x14ac:dyDescent="0.3">
      <c r="K4107" s="3"/>
      <c r="L4107" s="2"/>
      <c r="M4107" s="2"/>
    </row>
    <row r="4108" spans="11:13" x14ac:dyDescent="0.3">
      <c r="K4108" s="3"/>
      <c r="L4108" s="2"/>
      <c r="M4108" s="2"/>
    </row>
    <row r="4109" spans="11:13" x14ac:dyDescent="0.3">
      <c r="K4109" s="3"/>
      <c r="L4109" s="2"/>
      <c r="M4109" s="2"/>
    </row>
    <row r="4110" spans="11:13" x14ac:dyDescent="0.3">
      <c r="K4110" s="3"/>
      <c r="L4110" s="2"/>
      <c r="M4110" s="2"/>
    </row>
    <row r="4111" spans="11:13" x14ac:dyDescent="0.3">
      <c r="K4111" s="3"/>
      <c r="L4111" s="2"/>
      <c r="M4111" s="2"/>
    </row>
    <row r="4112" spans="11:13" x14ac:dyDescent="0.3">
      <c r="K4112" s="3"/>
      <c r="L4112" s="2"/>
      <c r="M4112" s="2"/>
    </row>
    <row r="4113" spans="11:13" x14ac:dyDescent="0.3">
      <c r="K4113" s="3"/>
      <c r="L4113" s="2"/>
      <c r="M4113" s="2"/>
    </row>
    <row r="4114" spans="11:13" x14ac:dyDescent="0.3">
      <c r="K4114" s="3"/>
      <c r="L4114" s="2"/>
      <c r="M4114" s="2"/>
    </row>
    <row r="4115" spans="11:13" x14ac:dyDescent="0.3">
      <c r="K4115" s="3"/>
      <c r="L4115" s="2"/>
      <c r="M4115" s="2"/>
    </row>
    <row r="4116" spans="11:13" x14ac:dyDescent="0.3">
      <c r="K4116" s="3"/>
      <c r="L4116" s="2"/>
      <c r="M4116" s="2"/>
    </row>
    <row r="4117" spans="11:13" x14ac:dyDescent="0.3">
      <c r="K4117" s="3"/>
      <c r="L4117" s="2"/>
      <c r="M4117" s="2"/>
    </row>
    <row r="4118" spans="11:13" x14ac:dyDescent="0.3">
      <c r="K4118" s="3"/>
      <c r="L4118" s="2"/>
      <c r="M4118" s="2"/>
    </row>
    <row r="4119" spans="11:13" x14ac:dyDescent="0.3">
      <c r="K4119" s="3"/>
      <c r="L4119" s="2"/>
      <c r="M4119" s="2"/>
    </row>
    <row r="4120" spans="11:13" x14ac:dyDescent="0.3">
      <c r="K4120" s="3"/>
      <c r="L4120" s="2"/>
      <c r="M4120" s="2"/>
    </row>
    <row r="4121" spans="11:13" x14ac:dyDescent="0.3">
      <c r="K4121" s="3"/>
      <c r="L4121" s="2"/>
      <c r="M4121" s="2"/>
    </row>
    <row r="4122" spans="11:13" x14ac:dyDescent="0.3">
      <c r="K4122" s="3"/>
      <c r="L4122" s="2"/>
      <c r="M4122" s="2"/>
    </row>
    <row r="4123" spans="11:13" x14ac:dyDescent="0.3">
      <c r="K4123" s="3"/>
      <c r="L4123" s="2"/>
      <c r="M4123" s="2"/>
    </row>
    <row r="4124" spans="11:13" x14ac:dyDescent="0.3">
      <c r="K4124" s="3"/>
      <c r="L4124" s="2"/>
      <c r="M4124" s="2"/>
    </row>
    <row r="4125" spans="11:13" x14ac:dyDescent="0.3">
      <c r="K4125" s="3"/>
      <c r="L4125" s="2"/>
      <c r="M4125" s="2"/>
    </row>
    <row r="4126" spans="11:13" x14ac:dyDescent="0.3">
      <c r="K4126" s="3"/>
      <c r="L4126" s="2"/>
      <c r="M4126" s="2"/>
    </row>
    <row r="4127" spans="11:13" x14ac:dyDescent="0.3">
      <c r="K4127" s="3"/>
      <c r="L4127" s="2"/>
      <c r="M4127" s="2"/>
    </row>
    <row r="4128" spans="11:13" x14ac:dyDescent="0.3">
      <c r="K4128" s="3"/>
      <c r="L4128" s="2"/>
      <c r="M4128" s="2"/>
    </row>
    <row r="4129" spans="11:13" x14ac:dyDescent="0.3">
      <c r="K4129" s="3"/>
      <c r="L4129" s="2"/>
      <c r="M4129" s="2"/>
    </row>
    <row r="4130" spans="11:13" x14ac:dyDescent="0.3">
      <c r="K4130" s="3"/>
      <c r="L4130" s="2"/>
      <c r="M4130" s="2"/>
    </row>
    <row r="4131" spans="11:13" x14ac:dyDescent="0.3">
      <c r="K4131" s="3"/>
      <c r="L4131" s="2"/>
      <c r="M4131" s="2"/>
    </row>
    <row r="4132" spans="11:13" x14ac:dyDescent="0.3">
      <c r="K4132" s="3"/>
      <c r="L4132" s="2"/>
      <c r="M4132" s="2"/>
    </row>
    <row r="4133" spans="11:13" x14ac:dyDescent="0.3">
      <c r="K4133" s="3"/>
      <c r="L4133" s="2"/>
      <c r="M4133" s="2"/>
    </row>
    <row r="4134" spans="11:13" x14ac:dyDescent="0.3">
      <c r="K4134" s="3"/>
      <c r="L4134" s="2"/>
      <c r="M4134" s="2"/>
    </row>
    <row r="4135" spans="11:13" x14ac:dyDescent="0.3">
      <c r="K4135" s="3"/>
      <c r="L4135" s="2"/>
      <c r="M4135" s="2"/>
    </row>
    <row r="4136" spans="11:13" x14ac:dyDescent="0.3">
      <c r="K4136" s="3"/>
      <c r="L4136" s="2"/>
      <c r="M4136" s="2"/>
    </row>
    <row r="4137" spans="11:13" x14ac:dyDescent="0.3">
      <c r="K4137" s="3"/>
      <c r="L4137" s="2"/>
      <c r="M4137" s="2"/>
    </row>
    <row r="4138" spans="11:13" x14ac:dyDescent="0.3">
      <c r="K4138" s="3"/>
      <c r="L4138" s="2"/>
      <c r="M4138" s="2"/>
    </row>
    <row r="4139" spans="11:13" x14ac:dyDescent="0.3">
      <c r="K4139" s="3"/>
      <c r="L4139" s="2"/>
      <c r="M4139" s="2"/>
    </row>
    <row r="4140" spans="11:13" x14ac:dyDescent="0.3">
      <c r="K4140" s="3"/>
      <c r="L4140" s="2"/>
      <c r="M4140" s="2"/>
    </row>
    <row r="4141" spans="11:13" x14ac:dyDescent="0.3">
      <c r="K4141" s="3"/>
      <c r="L4141" s="2"/>
      <c r="M4141" s="2"/>
    </row>
    <row r="4142" spans="11:13" x14ac:dyDescent="0.3">
      <c r="K4142" s="3"/>
      <c r="L4142" s="2"/>
      <c r="M4142" s="2"/>
    </row>
    <row r="4143" spans="11:13" x14ac:dyDescent="0.3">
      <c r="K4143" s="3"/>
      <c r="L4143" s="2"/>
      <c r="M4143" s="2"/>
    </row>
    <row r="4144" spans="11:13" x14ac:dyDescent="0.3">
      <c r="K4144" s="3"/>
      <c r="L4144" s="2"/>
      <c r="M4144" s="2"/>
    </row>
    <row r="4145" spans="11:13" x14ac:dyDescent="0.3">
      <c r="K4145" s="3"/>
      <c r="L4145" s="2"/>
      <c r="M4145" s="2"/>
    </row>
    <row r="4146" spans="11:13" x14ac:dyDescent="0.3">
      <c r="K4146" s="3"/>
      <c r="L4146" s="2"/>
      <c r="M4146" s="2"/>
    </row>
    <row r="4147" spans="11:13" x14ac:dyDescent="0.3">
      <c r="K4147" s="3"/>
      <c r="L4147" s="2"/>
      <c r="M4147" s="2"/>
    </row>
    <row r="4148" spans="11:13" x14ac:dyDescent="0.3">
      <c r="K4148" s="3"/>
      <c r="L4148" s="2"/>
      <c r="M4148" s="2"/>
    </row>
    <row r="4149" spans="11:13" x14ac:dyDescent="0.3">
      <c r="K4149" s="3"/>
      <c r="L4149" s="2"/>
      <c r="M4149" s="2"/>
    </row>
    <row r="4150" spans="11:13" x14ac:dyDescent="0.3">
      <c r="K4150" s="3"/>
      <c r="L4150" s="2"/>
      <c r="M4150" s="2"/>
    </row>
    <row r="4151" spans="11:13" x14ac:dyDescent="0.3">
      <c r="K4151" s="3"/>
      <c r="L4151" s="2"/>
      <c r="M4151" s="2"/>
    </row>
    <row r="4152" spans="11:13" x14ac:dyDescent="0.3">
      <c r="K4152" s="3"/>
      <c r="L4152" s="2"/>
      <c r="M4152" s="2"/>
    </row>
    <row r="4153" spans="11:13" x14ac:dyDescent="0.3">
      <c r="K4153" s="3"/>
      <c r="L4153" s="2"/>
      <c r="M4153" s="2"/>
    </row>
    <row r="4154" spans="11:13" x14ac:dyDescent="0.3">
      <c r="K4154" s="3"/>
      <c r="L4154" s="2"/>
      <c r="M4154" s="2"/>
    </row>
    <row r="4155" spans="11:13" x14ac:dyDescent="0.3">
      <c r="K4155" s="3"/>
      <c r="L4155" s="2"/>
      <c r="M4155" s="2"/>
    </row>
    <row r="4156" spans="11:13" x14ac:dyDescent="0.3">
      <c r="K4156" s="3"/>
      <c r="L4156" s="2"/>
      <c r="M4156" s="2"/>
    </row>
    <row r="4157" spans="11:13" x14ac:dyDescent="0.3">
      <c r="K4157" s="3"/>
      <c r="L4157" s="2"/>
      <c r="M4157" s="2"/>
    </row>
    <row r="4158" spans="11:13" x14ac:dyDescent="0.3">
      <c r="K4158" s="3"/>
      <c r="L4158" s="2"/>
      <c r="M4158" s="2"/>
    </row>
    <row r="4159" spans="11:13" x14ac:dyDescent="0.3">
      <c r="K4159" s="3"/>
      <c r="L4159" s="2"/>
      <c r="M4159" s="2"/>
    </row>
    <row r="4160" spans="11:13" x14ac:dyDescent="0.3">
      <c r="K4160" s="3"/>
      <c r="L4160" s="2"/>
      <c r="M4160" s="2"/>
    </row>
    <row r="4161" spans="11:13" x14ac:dyDescent="0.3">
      <c r="K4161" s="3"/>
      <c r="L4161" s="2"/>
      <c r="M4161" s="2"/>
    </row>
    <row r="4162" spans="11:13" x14ac:dyDescent="0.3">
      <c r="K4162" s="3"/>
      <c r="L4162" s="2"/>
      <c r="M4162" s="2"/>
    </row>
    <row r="4163" spans="11:13" x14ac:dyDescent="0.3">
      <c r="K4163" s="3"/>
      <c r="L4163" s="2"/>
      <c r="M4163" s="2"/>
    </row>
    <row r="4164" spans="11:13" x14ac:dyDescent="0.3">
      <c r="K4164" s="3"/>
      <c r="L4164" s="2"/>
      <c r="M4164" s="2"/>
    </row>
    <row r="4165" spans="11:13" x14ac:dyDescent="0.3">
      <c r="K4165" s="3"/>
      <c r="L4165" s="2"/>
      <c r="M4165" s="2"/>
    </row>
    <row r="4166" spans="11:13" x14ac:dyDescent="0.3">
      <c r="K4166" s="3"/>
      <c r="L4166" s="2"/>
      <c r="M4166" s="2"/>
    </row>
    <row r="4167" spans="11:13" x14ac:dyDescent="0.3">
      <c r="K4167" s="3"/>
      <c r="L4167" s="2"/>
      <c r="M4167" s="2"/>
    </row>
    <row r="4168" spans="11:13" x14ac:dyDescent="0.3">
      <c r="K4168" s="3"/>
      <c r="L4168" s="2"/>
      <c r="M4168" s="2"/>
    </row>
    <row r="4169" spans="11:13" x14ac:dyDescent="0.3">
      <c r="K4169" s="3"/>
      <c r="L4169" s="2"/>
      <c r="M4169" s="2"/>
    </row>
    <row r="4170" spans="11:13" x14ac:dyDescent="0.3">
      <c r="K4170" s="3"/>
      <c r="L4170" s="2"/>
      <c r="M4170" s="2"/>
    </row>
    <row r="4171" spans="11:13" x14ac:dyDescent="0.3">
      <c r="K4171" s="3"/>
      <c r="L4171" s="2"/>
      <c r="M4171" s="2"/>
    </row>
    <row r="4172" spans="11:13" x14ac:dyDescent="0.3">
      <c r="K4172" s="3"/>
      <c r="L4172" s="2"/>
      <c r="M4172" s="2"/>
    </row>
    <row r="4173" spans="11:13" x14ac:dyDescent="0.3">
      <c r="K4173" s="3"/>
      <c r="L4173" s="2"/>
      <c r="M4173" s="2"/>
    </row>
    <row r="4174" spans="11:13" x14ac:dyDescent="0.3">
      <c r="K4174" s="3"/>
      <c r="L4174" s="2"/>
      <c r="M4174" s="2"/>
    </row>
    <row r="4175" spans="11:13" x14ac:dyDescent="0.3">
      <c r="K4175" s="3"/>
      <c r="L4175" s="2"/>
      <c r="M4175" s="2"/>
    </row>
    <row r="4176" spans="11:13" x14ac:dyDescent="0.3">
      <c r="K4176" s="3"/>
      <c r="L4176" s="2"/>
      <c r="M4176" s="2"/>
    </row>
    <row r="4177" spans="11:13" x14ac:dyDescent="0.3">
      <c r="K4177" s="3"/>
      <c r="L4177" s="2"/>
      <c r="M4177" s="2"/>
    </row>
    <row r="4178" spans="11:13" x14ac:dyDescent="0.3">
      <c r="K4178" s="3"/>
      <c r="L4178" s="2"/>
      <c r="M4178" s="2"/>
    </row>
    <row r="4179" spans="11:13" x14ac:dyDescent="0.3">
      <c r="K4179" s="3"/>
      <c r="L4179" s="2"/>
      <c r="M4179" s="2"/>
    </row>
    <row r="4180" spans="11:13" x14ac:dyDescent="0.3">
      <c r="K4180" s="3"/>
      <c r="L4180" s="2"/>
      <c r="M4180" s="2"/>
    </row>
    <row r="4181" spans="11:13" x14ac:dyDescent="0.3">
      <c r="K4181" s="3"/>
      <c r="L4181" s="2"/>
      <c r="M4181" s="2"/>
    </row>
    <row r="4182" spans="11:13" x14ac:dyDescent="0.3">
      <c r="K4182" s="3"/>
      <c r="L4182" s="2"/>
      <c r="M4182" s="2"/>
    </row>
    <row r="4183" spans="11:13" x14ac:dyDescent="0.3">
      <c r="K4183" s="3"/>
      <c r="L4183" s="2"/>
      <c r="M4183" s="2"/>
    </row>
    <row r="4184" spans="11:13" x14ac:dyDescent="0.3">
      <c r="K4184" s="3"/>
      <c r="L4184" s="2"/>
      <c r="M4184" s="2"/>
    </row>
    <row r="4185" spans="11:13" x14ac:dyDescent="0.3">
      <c r="K4185" s="3"/>
      <c r="L4185" s="2"/>
      <c r="M4185" s="2"/>
    </row>
    <row r="4186" spans="11:13" x14ac:dyDescent="0.3">
      <c r="K4186" s="3"/>
      <c r="L4186" s="2"/>
      <c r="M4186" s="2"/>
    </row>
    <row r="4187" spans="11:13" x14ac:dyDescent="0.3">
      <c r="K4187" s="3"/>
      <c r="L4187" s="2"/>
      <c r="M4187" s="2"/>
    </row>
    <row r="4188" spans="11:13" x14ac:dyDescent="0.3">
      <c r="K4188" s="3"/>
      <c r="L4188" s="2"/>
      <c r="M4188" s="2"/>
    </row>
    <row r="4189" spans="11:13" x14ac:dyDescent="0.3">
      <c r="K4189" s="3"/>
      <c r="L4189" s="2"/>
      <c r="M4189" s="2"/>
    </row>
    <row r="4190" spans="11:13" x14ac:dyDescent="0.3">
      <c r="K4190" s="3"/>
      <c r="L4190" s="2"/>
      <c r="M4190" s="2"/>
    </row>
    <row r="4191" spans="11:13" x14ac:dyDescent="0.3">
      <c r="K4191" s="3"/>
      <c r="L4191" s="2"/>
      <c r="M4191" s="2"/>
    </row>
    <row r="4192" spans="11:13" x14ac:dyDescent="0.3">
      <c r="K4192" s="3"/>
      <c r="L4192" s="2"/>
      <c r="M4192" s="2"/>
    </row>
    <row r="4193" spans="11:13" x14ac:dyDescent="0.3">
      <c r="K4193" s="3"/>
      <c r="L4193" s="2"/>
      <c r="M4193" s="2"/>
    </row>
    <row r="4194" spans="11:13" x14ac:dyDescent="0.3">
      <c r="K4194" s="3"/>
      <c r="L4194" s="2"/>
      <c r="M4194" s="2"/>
    </row>
    <row r="4195" spans="11:13" x14ac:dyDescent="0.3">
      <c r="K4195" s="3"/>
      <c r="L4195" s="2"/>
      <c r="M4195" s="2"/>
    </row>
    <row r="4196" spans="11:13" x14ac:dyDescent="0.3">
      <c r="K4196" s="3"/>
      <c r="L4196" s="2"/>
      <c r="M4196" s="2"/>
    </row>
    <row r="4197" spans="11:13" x14ac:dyDescent="0.3">
      <c r="K4197" s="3"/>
      <c r="L4197" s="2"/>
      <c r="M4197" s="2"/>
    </row>
    <row r="4198" spans="11:13" x14ac:dyDescent="0.3">
      <c r="K4198" s="3"/>
      <c r="L4198" s="2"/>
      <c r="M4198" s="2"/>
    </row>
    <row r="4199" spans="11:13" x14ac:dyDescent="0.3">
      <c r="K4199" s="3"/>
      <c r="L4199" s="2"/>
      <c r="M4199" s="2"/>
    </row>
    <row r="4200" spans="11:13" x14ac:dyDescent="0.3">
      <c r="K4200" s="3"/>
      <c r="L4200" s="2"/>
      <c r="M4200" s="2"/>
    </row>
    <row r="4201" spans="11:13" x14ac:dyDescent="0.3">
      <c r="K4201" s="3"/>
      <c r="L4201" s="2"/>
      <c r="M4201" s="2"/>
    </row>
    <row r="4202" spans="11:13" x14ac:dyDescent="0.3">
      <c r="K4202" s="3"/>
      <c r="L4202" s="2"/>
      <c r="M4202" s="2"/>
    </row>
    <row r="4203" spans="11:13" x14ac:dyDescent="0.3">
      <c r="K4203" s="3"/>
      <c r="L4203" s="2"/>
      <c r="M4203" s="2"/>
    </row>
    <row r="4204" spans="11:13" x14ac:dyDescent="0.3">
      <c r="K4204" s="3"/>
      <c r="L4204" s="2"/>
      <c r="M4204" s="2"/>
    </row>
    <row r="4205" spans="11:13" x14ac:dyDescent="0.3">
      <c r="K4205" s="3"/>
      <c r="L4205" s="2"/>
      <c r="M4205" s="2"/>
    </row>
    <row r="4206" spans="11:13" x14ac:dyDescent="0.3">
      <c r="K4206" s="3"/>
      <c r="L4206" s="2"/>
      <c r="M4206" s="2"/>
    </row>
    <row r="4207" spans="11:13" x14ac:dyDescent="0.3">
      <c r="K4207" s="3"/>
      <c r="L4207" s="2"/>
      <c r="M4207" s="2"/>
    </row>
    <row r="4208" spans="11:13" x14ac:dyDescent="0.3">
      <c r="K4208" s="3"/>
      <c r="L4208" s="2"/>
      <c r="M4208" s="2"/>
    </row>
    <row r="4209" spans="11:13" x14ac:dyDescent="0.3">
      <c r="K4209" s="3"/>
      <c r="L4209" s="2"/>
      <c r="M4209" s="2"/>
    </row>
    <row r="4210" spans="11:13" x14ac:dyDescent="0.3">
      <c r="K4210" s="3"/>
      <c r="L4210" s="2"/>
      <c r="M4210" s="2"/>
    </row>
    <row r="4211" spans="11:13" x14ac:dyDescent="0.3">
      <c r="K4211" s="3"/>
      <c r="L4211" s="2"/>
      <c r="M4211" s="2"/>
    </row>
    <row r="4212" spans="11:13" x14ac:dyDescent="0.3">
      <c r="K4212" s="3"/>
      <c r="L4212" s="2"/>
      <c r="M4212" s="2"/>
    </row>
    <row r="4213" spans="11:13" x14ac:dyDescent="0.3">
      <c r="K4213" s="3"/>
      <c r="L4213" s="2"/>
      <c r="M4213" s="2"/>
    </row>
    <row r="4214" spans="11:13" x14ac:dyDescent="0.3">
      <c r="K4214" s="3"/>
      <c r="L4214" s="2"/>
      <c r="M4214" s="2"/>
    </row>
    <row r="4215" spans="11:13" x14ac:dyDescent="0.3">
      <c r="K4215" s="3"/>
      <c r="L4215" s="2"/>
      <c r="M4215" s="2"/>
    </row>
    <row r="4216" spans="11:13" x14ac:dyDescent="0.3">
      <c r="K4216" s="3"/>
      <c r="L4216" s="2"/>
      <c r="M4216" s="2"/>
    </row>
    <row r="4217" spans="11:13" x14ac:dyDescent="0.3">
      <c r="K4217" s="3"/>
      <c r="L4217" s="2"/>
      <c r="M4217" s="2"/>
    </row>
    <row r="4218" spans="11:13" x14ac:dyDescent="0.3">
      <c r="K4218" s="3"/>
      <c r="L4218" s="2"/>
      <c r="M4218" s="2"/>
    </row>
    <row r="4219" spans="11:13" x14ac:dyDescent="0.3">
      <c r="K4219" s="3"/>
      <c r="L4219" s="2"/>
      <c r="M4219" s="2"/>
    </row>
    <row r="4220" spans="11:13" x14ac:dyDescent="0.3">
      <c r="K4220" s="3"/>
      <c r="L4220" s="2"/>
      <c r="M4220" s="2"/>
    </row>
    <row r="4221" spans="11:13" x14ac:dyDescent="0.3">
      <c r="K4221" s="3"/>
      <c r="L4221" s="2"/>
      <c r="M4221" s="2"/>
    </row>
    <row r="4222" spans="11:13" x14ac:dyDescent="0.3">
      <c r="K4222" s="3"/>
      <c r="L4222" s="2"/>
      <c r="M4222" s="2"/>
    </row>
    <row r="4223" spans="11:13" x14ac:dyDescent="0.3">
      <c r="K4223" s="3"/>
      <c r="L4223" s="2"/>
      <c r="M4223" s="2"/>
    </row>
    <row r="4224" spans="11:13" x14ac:dyDescent="0.3">
      <c r="K4224" s="3"/>
      <c r="L4224" s="2"/>
      <c r="M4224" s="2"/>
    </row>
    <row r="4225" spans="11:13" x14ac:dyDescent="0.3">
      <c r="K4225" s="3"/>
      <c r="L4225" s="2"/>
      <c r="M4225" s="2"/>
    </row>
    <row r="4226" spans="11:13" x14ac:dyDescent="0.3">
      <c r="K4226" s="3"/>
      <c r="L4226" s="2"/>
      <c r="M4226" s="2"/>
    </row>
    <row r="4227" spans="11:13" x14ac:dyDescent="0.3">
      <c r="K4227" s="3"/>
      <c r="L4227" s="2"/>
      <c r="M4227" s="2"/>
    </row>
    <row r="4228" spans="11:13" x14ac:dyDescent="0.3">
      <c r="K4228" s="3"/>
      <c r="L4228" s="2"/>
      <c r="M4228" s="2"/>
    </row>
    <row r="4229" spans="11:13" x14ac:dyDescent="0.3">
      <c r="K4229" s="3"/>
      <c r="L4229" s="2"/>
      <c r="M4229" s="2"/>
    </row>
    <row r="4230" spans="11:13" x14ac:dyDescent="0.3">
      <c r="K4230" s="3"/>
      <c r="L4230" s="2"/>
      <c r="M4230" s="2"/>
    </row>
    <row r="4231" spans="11:13" x14ac:dyDescent="0.3">
      <c r="K4231" s="3"/>
      <c r="L4231" s="2"/>
      <c r="M4231" s="2"/>
    </row>
    <row r="4232" spans="11:13" x14ac:dyDescent="0.3">
      <c r="K4232" s="3"/>
      <c r="L4232" s="2"/>
      <c r="M4232" s="2"/>
    </row>
    <row r="4233" spans="11:13" x14ac:dyDescent="0.3">
      <c r="K4233" s="3"/>
      <c r="L4233" s="2"/>
      <c r="M4233" s="2"/>
    </row>
    <row r="4234" spans="11:13" x14ac:dyDescent="0.3">
      <c r="K4234" s="3"/>
      <c r="L4234" s="2"/>
      <c r="M4234" s="2"/>
    </row>
    <row r="4235" spans="11:13" x14ac:dyDescent="0.3">
      <c r="K4235" s="3"/>
      <c r="L4235" s="2"/>
      <c r="M4235" s="2"/>
    </row>
    <row r="4236" spans="11:13" x14ac:dyDescent="0.3">
      <c r="K4236" s="3"/>
      <c r="L4236" s="2"/>
      <c r="M4236" s="2"/>
    </row>
    <row r="4237" spans="11:13" x14ac:dyDescent="0.3">
      <c r="K4237" s="3"/>
      <c r="L4237" s="2"/>
      <c r="M4237" s="2"/>
    </row>
    <row r="4238" spans="11:13" x14ac:dyDescent="0.3">
      <c r="K4238" s="3"/>
      <c r="L4238" s="2"/>
      <c r="M4238" s="2"/>
    </row>
    <row r="4239" spans="11:13" x14ac:dyDescent="0.3">
      <c r="K4239" s="3"/>
      <c r="L4239" s="2"/>
      <c r="M4239" s="2"/>
    </row>
    <row r="4240" spans="11:13" x14ac:dyDescent="0.3">
      <c r="K4240" s="3"/>
      <c r="L4240" s="2"/>
      <c r="M4240" s="2"/>
    </row>
    <row r="4241" spans="11:13" x14ac:dyDescent="0.3">
      <c r="K4241" s="3"/>
      <c r="L4241" s="2"/>
      <c r="M4241" s="2"/>
    </row>
    <row r="4242" spans="11:13" x14ac:dyDescent="0.3">
      <c r="K4242" s="3"/>
      <c r="L4242" s="2"/>
      <c r="M4242" s="2"/>
    </row>
    <row r="4243" spans="11:13" x14ac:dyDescent="0.3">
      <c r="K4243" s="3"/>
      <c r="L4243" s="2"/>
      <c r="M4243" s="2"/>
    </row>
    <row r="4244" spans="11:13" x14ac:dyDescent="0.3">
      <c r="K4244" s="3"/>
      <c r="L4244" s="2"/>
      <c r="M4244" s="2"/>
    </row>
    <row r="4245" spans="11:13" x14ac:dyDescent="0.3">
      <c r="K4245" s="3"/>
      <c r="L4245" s="2"/>
      <c r="M4245" s="2"/>
    </row>
    <row r="4246" spans="11:13" x14ac:dyDescent="0.3">
      <c r="K4246" s="3"/>
      <c r="L4246" s="2"/>
      <c r="M4246" s="2"/>
    </row>
    <row r="4247" spans="11:13" x14ac:dyDescent="0.3">
      <c r="K4247" s="3"/>
      <c r="L4247" s="2"/>
      <c r="M4247" s="2"/>
    </row>
    <row r="4248" spans="11:13" x14ac:dyDescent="0.3">
      <c r="K4248" s="3"/>
      <c r="L4248" s="2"/>
      <c r="M4248" s="2"/>
    </row>
    <row r="4249" spans="11:13" x14ac:dyDescent="0.3">
      <c r="K4249" s="3"/>
      <c r="L4249" s="2"/>
      <c r="M4249" s="2"/>
    </row>
    <row r="4250" spans="11:13" x14ac:dyDescent="0.3">
      <c r="K4250" s="3"/>
      <c r="L4250" s="2"/>
      <c r="M4250" s="2"/>
    </row>
    <row r="4251" spans="11:13" x14ac:dyDescent="0.3">
      <c r="K4251" s="3"/>
      <c r="L4251" s="2"/>
      <c r="M4251" s="2"/>
    </row>
    <row r="4252" spans="11:13" x14ac:dyDescent="0.3">
      <c r="K4252" s="3"/>
      <c r="L4252" s="2"/>
      <c r="M4252" s="2"/>
    </row>
    <row r="4253" spans="11:13" x14ac:dyDescent="0.3">
      <c r="K4253" s="3"/>
      <c r="L4253" s="2"/>
      <c r="M4253" s="2"/>
    </row>
    <row r="4254" spans="11:13" x14ac:dyDescent="0.3">
      <c r="K4254" s="3"/>
      <c r="L4254" s="2"/>
      <c r="M4254" s="2"/>
    </row>
    <row r="4255" spans="11:13" x14ac:dyDescent="0.3">
      <c r="K4255" s="3"/>
      <c r="L4255" s="2"/>
      <c r="M4255" s="2"/>
    </row>
    <row r="4256" spans="11:13" x14ac:dyDescent="0.3">
      <c r="K4256" s="3"/>
      <c r="L4256" s="2"/>
      <c r="M4256" s="2"/>
    </row>
    <row r="4257" spans="11:13" x14ac:dyDescent="0.3">
      <c r="K4257" s="3"/>
      <c r="L4257" s="2"/>
      <c r="M4257" s="2"/>
    </row>
    <row r="4258" spans="11:13" x14ac:dyDescent="0.3">
      <c r="K4258" s="3"/>
      <c r="L4258" s="2"/>
      <c r="M4258" s="2"/>
    </row>
    <row r="4259" spans="11:13" x14ac:dyDescent="0.3">
      <c r="K4259" s="3"/>
      <c r="L4259" s="2"/>
      <c r="M4259" s="2"/>
    </row>
    <row r="4260" spans="11:13" x14ac:dyDescent="0.3">
      <c r="K4260" s="3"/>
      <c r="L4260" s="2"/>
      <c r="M4260" s="2"/>
    </row>
    <row r="4261" spans="11:13" x14ac:dyDescent="0.3">
      <c r="K4261" s="3"/>
      <c r="L4261" s="2"/>
      <c r="M4261" s="2"/>
    </row>
    <row r="4262" spans="11:13" x14ac:dyDescent="0.3">
      <c r="K4262" s="3"/>
      <c r="L4262" s="2"/>
      <c r="M4262" s="2"/>
    </row>
    <row r="4263" spans="11:13" x14ac:dyDescent="0.3">
      <c r="K4263" s="3"/>
      <c r="L4263" s="2"/>
      <c r="M4263" s="2"/>
    </row>
    <row r="4264" spans="11:13" x14ac:dyDescent="0.3">
      <c r="K4264" s="3"/>
      <c r="L4264" s="2"/>
      <c r="M4264" s="2"/>
    </row>
    <row r="4265" spans="11:13" x14ac:dyDescent="0.3">
      <c r="K4265" s="3"/>
      <c r="L4265" s="2"/>
      <c r="M4265" s="2"/>
    </row>
    <row r="4266" spans="11:13" x14ac:dyDescent="0.3">
      <c r="K4266" s="3"/>
      <c r="L4266" s="2"/>
      <c r="M4266" s="2"/>
    </row>
    <row r="4267" spans="11:13" x14ac:dyDescent="0.3">
      <c r="K4267" s="3"/>
      <c r="L4267" s="2"/>
      <c r="M4267" s="2"/>
    </row>
    <row r="4268" spans="11:13" x14ac:dyDescent="0.3">
      <c r="K4268" s="3"/>
      <c r="L4268" s="2"/>
      <c r="M4268" s="2"/>
    </row>
    <row r="4269" spans="11:13" x14ac:dyDescent="0.3">
      <c r="K4269" s="3"/>
      <c r="L4269" s="2"/>
      <c r="M4269" s="2"/>
    </row>
    <row r="4270" spans="11:13" x14ac:dyDescent="0.3">
      <c r="K4270" s="3"/>
      <c r="L4270" s="2"/>
      <c r="M4270" s="2"/>
    </row>
    <row r="4271" spans="11:13" x14ac:dyDescent="0.3">
      <c r="K4271" s="3"/>
      <c r="L4271" s="2"/>
      <c r="M4271" s="2"/>
    </row>
    <row r="4272" spans="11:13" x14ac:dyDescent="0.3">
      <c r="K4272" s="3"/>
      <c r="L4272" s="2"/>
      <c r="M4272" s="2"/>
    </row>
    <row r="4273" spans="11:13" x14ac:dyDescent="0.3">
      <c r="K4273" s="3"/>
      <c r="L4273" s="2"/>
      <c r="M4273" s="2"/>
    </row>
    <row r="4274" spans="11:13" x14ac:dyDescent="0.3">
      <c r="K4274" s="3"/>
      <c r="L4274" s="2"/>
      <c r="M4274" s="2"/>
    </row>
    <row r="4275" spans="11:13" x14ac:dyDescent="0.3">
      <c r="K4275" s="3"/>
      <c r="L4275" s="2"/>
      <c r="M4275" s="2"/>
    </row>
    <row r="4276" spans="11:13" x14ac:dyDescent="0.3">
      <c r="K4276" s="3"/>
      <c r="L4276" s="2"/>
      <c r="M4276" s="2"/>
    </row>
    <row r="4277" spans="11:13" x14ac:dyDescent="0.3">
      <c r="K4277" s="3"/>
      <c r="L4277" s="2"/>
      <c r="M4277" s="2"/>
    </row>
    <row r="4278" spans="11:13" x14ac:dyDescent="0.3">
      <c r="K4278" s="3"/>
      <c r="L4278" s="2"/>
      <c r="M4278" s="2"/>
    </row>
    <row r="4279" spans="11:13" x14ac:dyDescent="0.3">
      <c r="K4279" s="3"/>
      <c r="L4279" s="2"/>
      <c r="M4279" s="2"/>
    </row>
    <row r="4280" spans="11:13" x14ac:dyDescent="0.3">
      <c r="K4280" s="3"/>
      <c r="L4280" s="2"/>
      <c r="M4280" s="2"/>
    </row>
    <row r="4281" spans="11:13" x14ac:dyDescent="0.3">
      <c r="K4281" s="3"/>
      <c r="L4281" s="2"/>
      <c r="M4281" s="2"/>
    </row>
    <row r="4282" spans="11:13" x14ac:dyDescent="0.3">
      <c r="K4282" s="3"/>
      <c r="L4282" s="2"/>
      <c r="M4282" s="2"/>
    </row>
    <row r="4283" spans="11:13" x14ac:dyDescent="0.3">
      <c r="K4283" s="3"/>
      <c r="L4283" s="2"/>
      <c r="M4283" s="2"/>
    </row>
    <row r="4284" spans="11:13" x14ac:dyDescent="0.3">
      <c r="K4284" s="3"/>
      <c r="L4284" s="2"/>
      <c r="M4284" s="2"/>
    </row>
    <row r="4285" spans="11:13" x14ac:dyDescent="0.3">
      <c r="K4285" s="3"/>
      <c r="L4285" s="2"/>
      <c r="M4285" s="2"/>
    </row>
    <row r="4286" spans="11:13" x14ac:dyDescent="0.3">
      <c r="K4286" s="3"/>
      <c r="L4286" s="2"/>
      <c r="M4286" s="2"/>
    </row>
    <row r="4287" spans="11:13" x14ac:dyDescent="0.3">
      <c r="K4287" s="3"/>
      <c r="L4287" s="2"/>
      <c r="M4287" s="2"/>
    </row>
    <row r="4288" spans="11:13" x14ac:dyDescent="0.3">
      <c r="K4288" s="3"/>
      <c r="L4288" s="2"/>
      <c r="M4288" s="2"/>
    </row>
    <row r="4289" spans="11:13" x14ac:dyDescent="0.3">
      <c r="K4289" s="3"/>
      <c r="L4289" s="2"/>
      <c r="M4289" s="2"/>
    </row>
    <row r="4290" spans="11:13" x14ac:dyDescent="0.3">
      <c r="K4290" s="3"/>
      <c r="L4290" s="2"/>
      <c r="M4290" s="2"/>
    </row>
    <row r="4291" spans="11:13" x14ac:dyDescent="0.3">
      <c r="K4291" s="3"/>
      <c r="L4291" s="2"/>
      <c r="M4291" s="2"/>
    </row>
    <row r="4292" spans="11:13" x14ac:dyDescent="0.3">
      <c r="K4292" s="3"/>
      <c r="L4292" s="2"/>
      <c r="M4292" s="2"/>
    </row>
    <row r="4293" spans="11:13" x14ac:dyDescent="0.3">
      <c r="K4293" s="3"/>
      <c r="L4293" s="2"/>
      <c r="M4293" s="2"/>
    </row>
    <row r="4294" spans="11:13" x14ac:dyDescent="0.3">
      <c r="K4294" s="3"/>
      <c r="L4294" s="2"/>
      <c r="M4294" s="2"/>
    </row>
    <row r="4295" spans="11:13" x14ac:dyDescent="0.3">
      <c r="K4295" s="3"/>
      <c r="L4295" s="2"/>
      <c r="M4295" s="2"/>
    </row>
    <row r="4296" spans="11:13" x14ac:dyDescent="0.3">
      <c r="K4296" s="3"/>
      <c r="L4296" s="2"/>
      <c r="M4296" s="2"/>
    </row>
    <row r="4297" spans="11:13" x14ac:dyDescent="0.3">
      <c r="K4297" s="3"/>
      <c r="L4297" s="2"/>
      <c r="M4297" s="2"/>
    </row>
    <row r="4298" spans="11:13" x14ac:dyDescent="0.3">
      <c r="K4298" s="3"/>
      <c r="L4298" s="2"/>
      <c r="M4298" s="2"/>
    </row>
    <row r="4299" spans="11:13" x14ac:dyDescent="0.3">
      <c r="K4299" s="3"/>
      <c r="L4299" s="2"/>
      <c r="M4299" s="2"/>
    </row>
    <row r="4300" spans="11:13" x14ac:dyDescent="0.3">
      <c r="K4300" s="3"/>
      <c r="L4300" s="2"/>
      <c r="M4300" s="2"/>
    </row>
    <row r="4301" spans="11:13" x14ac:dyDescent="0.3">
      <c r="K4301" s="3"/>
      <c r="L4301" s="2"/>
      <c r="M4301" s="2"/>
    </row>
    <row r="4302" spans="11:13" x14ac:dyDescent="0.3">
      <c r="K4302" s="3"/>
      <c r="L4302" s="2"/>
      <c r="M4302" s="2"/>
    </row>
    <row r="4303" spans="11:13" x14ac:dyDescent="0.3">
      <c r="K4303" s="3"/>
      <c r="L4303" s="2"/>
      <c r="M4303" s="2"/>
    </row>
    <row r="4304" spans="11:13" x14ac:dyDescent="0.3">
      <c r="K4304" s="3"/>
      <c r="L4304" s="2"/>
      <c r="M4304" s="2"/>
    </row>
    <row r="4305" spans="11:13" x14ac:dyDescent="0.3">
      <c r="K4305" s="3"/>
      <c r="L4305" s="2"/>
      <c r="M4305" s="2"/>
    </row>
    <row r="4306" spans="11:13" x14ac:dyDescent="0.3">
      <c r="K4306" s="3"/>
      <c r="L4306" s="2"/>
      <c r="M4306" s="2"/>
    </row>
    <row r="4307" spans="11:13" x14ac:dyDescent="0.3">
      <c r="K4307" s="3"/>
      <c r="L4307" s="2"/>
      <c r="M4307" s="2"/>
    </row>
    <row r="4308" spans="11:13" x14ac:dyDescent="0.3">
      <c r="K4308" s="3"/>
      <c r="L4308" s="2"/>
      <c r="M4308" s="2"/>
    </row>
    <row r="4309" spans="11:13" x14ac:dyDescent="0.3">
      <c r="K4309" s="3"/>
      <c r="L4309" s="2"/>
      <c r="M4309" s="2"/>
    </row>
    <row r="4310" spans="11:13" x14ac:dyDescent="0.3">
      <c r="K4310" s="3"/>
      <c r="L4310" s="2"/>
      <c r="M4310" s="2"/>
    </row>
    <row r="4311" spans="11:13" x14ac:dyDescent="0.3">
      <c r="K4311" s="3"/>
      <c r="L4311" s="2"/>
      <c r="M4311" s="2"/>
    </row>
    <row r="4312" spans="11:13" x14ac:dyDescent="0.3">
      <c r="K4312" s="3"/>
      <c r="L4312" s="2"/>
      <c r="M4312" s="2"/>
    </row>
    <row r="4313" spans="11:13" x14ac:dyDescent="0.3">
      <c r="K4313" s="3"/>
      <c r="L4313" s="2"/>
      <c r="M4313" s="2"/>
    </row>
    <row r="4314" spans="11:13" x14ac:dyDescent="0.3">
      <c r="K4314" s="3"/>
      <c r="L4314" s="2"/>
      <c r="M4314" s="2"/>
    </row>
    <row r="4315" spans="11:13" x14ac:dyDescent="0.3">
      <c r="K4315" s="3"/>
      <c r="L4315" s="2"/>
      <c r="M4315" s="2"/>
    </row>
    <row r="4316" spans="11:13" x14ac:dyDescent="0.3">
      <c r="K4316" s="3"/>
      <c r="L4316" s="2"/>
      <c r="M4316" s="2"/>
    </row>
    <row r="4317" spans="11:13" x14ac:dyDescent="0.3">
      <c r="K4317" s="3"/>
      <c r="L4317" s="2"/>
      <c r="M4317" s="2"/>
    </row>
    <row r="4318" spans="11:13" x14ac:dyDescent="0.3">
      <c r="K4318" s="3"/>
      <c r="L4318" s="2"/>
      <c r="M4318" s="2"/>
    </row>
    <row r="4319" spans="11:13" x14ac:dyDescent="0.3">
      <c r="K4319" s="3"/>
      <c r="L4319" s="2"/>
      <c r="M4319" s="2"/>
    </row>
    <row r="4320" spans="11:13" x14ac:dyDescent="0.3">
      <c r="K4320" s="3"/>
      <c r="L4320" s="2"/>
      <c r="M4320" s="2"/>
    </row>
    <row r="4321" spans="11:13" x14ac:dyDescent="0.3">
      <c r="K4321" s="3"/>
      <c r="L4321" s="2"/>
      <c r="M4321" s="2"/>
    </row>
    <row r="4322" spans="11:13" x14ac:dyDescent="0.3">
      <c r="K4322" s="3"/>
      <c r="L4322" s="2"/>
      <c r="M4322" s="2"/>
    </row>
    <row r="4323" spans="11:13" x14ac:dyDescent="0.3">
      <c r="K4323" s="3"/>
      <c r="L4323" s="2"/>
      <c r="M4323" s="2"/>
    </row>
    <row r="4324" spans="11:13" x14ac:dyDescent="0.3">
      <c r="K4324" s="3"/>
      <c r="L4324" s="2"/>
      <c r="M4324" s="2"/>
    </row>
    <row r="4325" spans="11:13" x14ac:dyDescent="0.3">
      <c r="K4325" s="3"/>
      <c r="L4325" s="2"/>
      <c r="M4325" s="2"/>
    </row>
    <row r="4326" spans="11:13" x14ac:dyDescent="0.3">
      <c r="K4326" s="3"/>
      <c r="L4326" s="2"/>
      <c r="M4326" s="2"/>
    </row>
    <row r="4327" spans="11:13" x14ac:dyDescent="0.3">
      <c r="K4327" s="3"/>
      <c r="L4327" s="2"/>
      <c r="M4327" s="2"/>
    </row>
    <row r="4328" spans="11:13" x14ac:dyDescent="0.3">
      <c r="K4328" s="3"/>
      <c r="L4328" s="2"/>
      <c r="M4328" s="2"/>
    </row>
    <row r="4329" spans="11:13" x14ac:dyDescent="0.3">
      <c r="K4329" s="3"/>
      <c r="L4329" s="2"/>
      <c r="M4329" s="2"/>
    </row>
    <row r="4330" spans="11:13" x14ac:dyDescent="0.3">
      <c r="K4330" s="3"/>
      <c r="L4330" s="2"/>
      <c r="M4330" s="2"/>
    </row>
    <row r="4331" spans="11:13" x14ac:dyDescent="0.3">
      <c r="K4331" s="3"/>
      <c r="L4331" s="2"/>
      <c r="M4331" s="2"/>
    </row>
    <row r="4332" spans="11:13" x14ac:dyDescent="0.3">
      <c r="K4332" s="3"/>
      <c r="L4332" s="2"/>
      <c r="M4332" s="2"/>
    </row>
    <row r="4333" spans="11:13" x14ac:dyDescent="0.3">
      <c r="K4333" s="3"/>
      <c r="L4333" s="2"/>
      <c r="M4333" s="2"/>
    </row>
    <row r="4334" spans="11:13" x14ac:dyDescent="0.3">
      <c r="K4334" s="3"/>
      <c r="L4334" s="2"/>
      <c r="M4334" s="2"/>
    </row>
    <row r="4335" spans="11:13" x14ac:dyDescent="0.3">
      <c r="K4335" s="3"/>
      <c r="L4335" s="2"/>
      <c r="M4335" s="2"/>
    </row>
    <row r="4336" spans="11:13" x14ac:dyDescent="0.3">
      <c r="K4336" s="3"/>
      <c r="L4336" s="2"/>
      <c r="M4336" s="2"/>
    </row>
    <row r="4337" spans="11:13" x14ac:dyDescent="0.3">
      <c r="K4337" s="3"/>
      <c r="L4337" s="2"/>
      <c r="M4337" s="2"/>
    </row>
    <row r="4338" spans="11:13" x14ac:dyDescent="0.3">
      <c r="K4338" s="3"/>
      <c r="L4338" s="2"/>
      <c r="M4338" s="2"/>
    </row>
    <row r="4339" spans="11:13" x14ac:dyDescent="0.3">
      <c r="K4339" s="3"/>
      <c r="L4339" s="2"/>
      <c r="M4339" s="2"/>
    </row>
    <row r="4340" spans="11:13" x14ac:dyDescent="0.3">
      <c r="K4340" s="3"/>
      <c r="L4340" s="2"/>
      <c r="M4340" s="2"/>
    </row>
    <row r="4341" spans="11:13" x14ac:dyDescent="0.3">
      <c r="K4341" s="3"/>
      <c r="L4341" s="2"/>
      <c r="M4341" s="2"/>
    </row>
    <row r="4342" spans="11:13" x14ac:dyDescent="0.3">
      <c r="K4342" s="3"/>
      <c r="L4342" s="2"/>
      <c r="M4342" s="2"/>
    </row>
    <row r="4343" spans="11:13" x14ac:dyDescent="0.3">
      <c r="K4343" s="3"/>
      <c r="L4343" s="2"/>
      <c r="M4343" s="2"/>
    </row>
    <row r="4344" spans="11:13" x14ac:dyDescent="0.3">
      <c r="K4344" s="3"/>
      <c r="L4344" s="2"/>
      <c r="M4344" s="2"/>
    </row>
    <row r="4345" spans="11:13" x14ac:dyDescent="0.3">
      <c r="K4345" s="3"/>
      <c r="L4345" s="2"/>
      <c r="M4345" s="2"/>
    </row>
    <row r="4346" spans="11:13" x14ac:dyDescent="0.3">
      <c r="K4346" s="3"/>
      <c r="L4346" s="2"/>
      <c r="M4346" s="2"/>
    </row>
    <row r="4347" spans="11:13" x14ac:dyDescent="0.3">
      <c r="K4347" s="3"/>
      <c r="L4347" s="2"/>
      <c r="M4347" s="2"/>
    </row>
    <row r="4348" spans="11:13" x14ac:dyDescent="0.3">
      <c r="K4348" s="3"/>
      <c r="L4348" s="2"/>
      <c r="M4348" s="2"/>
    </row>
    <row r="4349" spans="11:13" x14ac:dyDescent="0.3">
      <c r="K4349" s="3"/>
      <c r="L4349" s="2"/>
      <c r="M4349" s="2"/>
    </row>
    <row r="4350" spans="11:13" x14ac:dyDescent="0.3">
      <c r="K4350" s="3"/>
      <c r="L4350" s="2"/>
      <c r="M4350" s="2"/>
    </row>
    <row r="4351" spans="11:13" x14ac:dyDescent="0.3">
      <c r="K4351" s="3"/>
      <c r="L4351" s="2"/>
      <c r="M4351" s="2"/>
    </row>
    <row r="4352" spans="11:13" x14ac:dyDescent="0.3">
      <c r="K4352" s="3"/>
      <c r="L4352" s="2"/>
      <c r="M4352" s="2"/>
    </row>
    <row r="4353" spans="11:13" x14ac:dyDescent="0.3">
      <c r="K4353" s="3"/>
      <c r="L4353" s="2"/>
      <c r="M4353" s="2"/>
    </row>
    <row r="4354" spans="11:13" x14ac:dyDescent="0.3">
      <c r="K4354" s="3"/>
      <c r="L4354" s="2"/>
      <c r="M4354" s="2"/>
    </row>
    <row r="4355" spans="11:13" x14ac:dyDescent="0.3">
      <c r="K4355" s="3"/>
      <c r="L4355" s="2"/>
      <c r="M4355" s="2"/>
    </row>
    <row r="4356" spans="11:13" x14ac:dyDescent="0.3">
      <c r="K4356" s="3"/>
      <c r="L4356" s="2"/>
      <c r="M4356" s="2"/>
    </row>
    <row r="4357" spans="11:13" x14ac:dyDescent="0.3">
      <c r="K4357" s="3"/>
      <c r="L4357" s="2"/>
      <c r="M4357" s="2"/>
    </row>
    <row r="4358" spans="11:13" x14ac:dyDescent="0.3">
      <c r="K4358" s="3"/>
      <c r="L4358" s="2"/>
      <c r="M4358" s="2"/>
    </row>
    <row r="4359" spans="11:13" x14ac:dyDescent="0.3">
      <c r="K4359" s="3"/>
      <c r="L4359" s="2"/>
      <c r="M4359" s="2"/>
    </row>
    <row r="4360" spans="11:13" x14ac:dyDescent="0.3">
      <c r="K4360" s="3"/>
      <c r="L4360" s="2"/>
      <c r="M4360" s="2"/>
    </row>
    <row r="4361" spans="11:13" x14ac:dyDescent="0.3">
      <c r="K4361" s="3"/>
      <c r="L4361" s="2"/>
      <c r="M4361" s="2"/>
    </row>
    <row r="4362" spans="11:13" x14ac:dyDescent="0.3">
      <c r="K4362" s="3"/>
      <c r="L4362" s="2"/>
      <c r="M4362" s="2"/>
    </row>
    <row r="4363" spans="11:13" x14ac:dyDescent="0.3">
      <c r="K4363" s="3"/>
      <c r="L4363" s="2"/>
      <c r="M4363" s="2"/>
    </row>
    <row r="4364" spans="11:13" x14ac:dyDescent="0.3">
      <c r="K4364" s="3"/>
      <c r="L4364" s="2"/>
      <c r="M4364" s="2"/>
    </row>
    <row r="4365" spans="11:13" x14ac:dyDescent="0.3">
      <c r="K4365" s="3"/>
      <c r="L4365" s="2"/>
      <c r="M4365" s="2"/>
    </row>
    <row r="4366" spans="11:13" x14ac:dyDescent="0.3">
      <c r="K4366" s="3"/>
      <c r="L4366" s="2"/>
      <c r="M4366" s="2"/>
    </row>
    <row r="4367" spans="11:13" x14ac:dyDescent="0.3">
      <c r="K4367" s="3"/>
      <c r="L4367" s="2"/>
      <c r="M4367" s="2"/>
    </row>
    <row r="4368" spans="11:13" x14ac:dyDescent="0.3">
      <c r="K4368" s="3"/>
      <c r="L4368" s="2"/>
      <c r="M4368" s="2"/>
    </row>
    <row r="4369" spans="11:13" x14ac:dyDescent="0.3">
      <c r="K4369" s="3"/>
      <c r="L4369" s="2"/>
      <c r="M4369" s="2"/>
    </row>
    <row r="4370" spans="11:13" x14ac:dyDescent="0.3">
      <c r="K4370" s="3"/>
      <c r="L4370" s="2"/>
      <c r="M4370" s="2"/>
    </row>
    <row r="4371" spans="11:13" x14ac:dyDescent="0.3">
      <c r="K4371" s="3"/>
      <c r="L4371" s="2"/>
      <c r="M4371" s="2"/>
    </row>
    <row r="4372" spans="11:13" x14ac:dyDescent="0.3">
      <c r="K4372" s="3"/>
      <c r="L4372" s="2"/>
      <c r="M4372" s="2"/>
    </row>
    <row r="4373" spans="11:13" x14ac:dyDescent="0.3">
      <c r="K4373" s="3"/>
      <c r="L4373" s="2"/>
      <c r="M4373" s="2"/>
    </row>
    <row r="4374" spans="11:13" x14ac:dyDescent="0.3">
      <c r="K4374" s="3"/>
      <c r="L4374" s="2"/>
      <c r="M4374" s="2"/>
    </row>
    <row r="4375" spans="11:13" x14ac:dyDescent="0.3">
      <c r="K4375" s="3"/>
      <c r="L4375" s="2"/>
      <c r="M4375" s="2"/>
    </row>
    <row r="4376" spans="11:13" x14ac:dyDescent="0.3">
      <c r="K4376" s="3"/>
      <c r="L4376" s="2"/>
      <c r="M4376" s="2"/>
    </row>
    <row r="4377" spans="11:13" x14ac:dyDescent="0.3">
      <c r="K4377" s="3"/>
      <c r="L4377" s="2"/>
      <c r="M4377" s="2"/>
    </row>
    <row r="4378" spans="11:13" x14ac:dyDescent="0.3">
      <c r="K4378" s="3"/>
      <c r="L4378" s="2"/>
      <c r="M4378" s="2"/>
    </row>
    <row r="4379" spans="11:13" x14ac:dyDescent="0.3">
      <c r="K4379" s="3"/>
      <c r="L4379" s="2"/>
      <c r="M4379" s="2"/>
    </row>
    <row r="4380" spans="11:13" x14ac:dyDescent="0.3">
      <c r="K4380" s="3"/>
      <c r="L4380" s="2"/>
      <c r="M4380" s="2"/>
    </row>
    <row r="4381" spans="11:13" x14ac:dyDescent="0.3">
      <c r="K4381" s="3"/>
      <c r="L4381" s="2"/>
      <c r="M4381" s="2"/>
    </row>
    <row r="4382" spans="11:13" x14ac:dyDescent="0.3">
      <c r="K4382" s="3"/>
      <c r="L4382" s="2"/>
      <c r="M4382" s="2"/>
    </row>
    <row r="4383" spans="11:13" x14ac:dyDescent="0.3">
      <c r="K4383" s="3"/>
      <c r="L4383" s="2"/>
      <c r="M4383" s="2"/>
    </row>
    <row r="4384" spans="11:13" x14ac:dyDescent="0.3">
      <c r="K4384" s="3"/>
      <c r="L4384" s="2"/>
      <c r="M4384" s="2"/>
    </row>
    <row r="4385" spans="11:13" x14ac:dyDescent="0.3">
      <c r="K4385" s="3"/>
      <c r="L4385" s="2"/>
      <c r="M4385" s="2"/>
    </row>
    <row r="4386" spans="11:13" x14ac:dyDescent="0.3">
      <c r="K4386" s="3"/>
      <c r="L4386" s="2"/>
      <c r="M4386" s="2"/>
    </row>
    <row r="4387" spans="11:13" x14ac:dyDescent="0.3">
      <c r="K4387" s="3"/>
      <c r="L4387" s="2"/>
      <c r="M4387" s="2"/>
    </row>
    <row r="4388" spans="11:13" x14ac:dyDescent="0.3">
      <c r="K4388" s="3"/>
      <c r="L4388" s="2"/>
      <c r="M4388" s="2"/>
    </row>
    <row r="4389" spans="11:13" x14ac:dyDescent="0.3">
      <c r="K4389" s="3"/>
      <c r="L4389" s="2"/>
      <c r="M4389" s="2"/>
    </row>
    <row r="4390" spans="11:13" x14ac:dyDescent="0.3">
      <c r="K4390" s="3"/>
      <c r="L4390" s="2"/>
      <c r="M4390" s="2"/>
    </row>
    <row r="4391" spans="11:13" x14ac:dyDescent="0.3">
      <c r="K4391" s="3"/>
      <c r="L4391" s="2"/>
      <c r="M4391" s="2"/>
    </row>
    <row r="4392" spans="11:13" x14ac:dyDescent="0.3">
      <c r="K4392" s="3"/>
      <c r="L4392" s="2"/>
      <c r="M4392" s="2"/>
    </row>
    <row r="4393" spans="11:13" x14ac:dyDescent="0.3">
      <c r="K4393" s="3"/>
      <c r="L4393" s="2"/>
      <c r="M4393" s="2"/>
    </row>
    <row r="4394" spans="11:13" x14ac:dyDescent="0.3">
      <c r="K4394" s="3"/>
      <c r="L4394" s="2"/>
      <c r="M4394" s="2"/>
    </row>
    <row r="4395" spans="11:13" x14ac:dyDescent="0.3">
      <c r="K4395" s="3"/>
      <c r="L4395" s="2"/>
      <c r="M4395" s="2"/>
    </row>
    <row r="4396" spans="11:13" x14ac:dyDescent="0.3">
      <c r="K4396" s="3"/>
      <c r="L4396" s="2"/>
      <c r="M4396" s="2"/>
    </row>
    <row r="4397" spans="11:13" x14ac:dyDescent="0.3">
      <c r="K4397" s="3"/>
      <c r="L4397" s="2"/>
      <c r="M4397" s="2"/>
    </row>
    <row r="4398" spans="11:13" x14ac:dyDescent="0.3">
      <c r="K4398" s="3"/>
      <c r="L4398" s="2"/>
      <c r="M4398" s="2"/>
    </row>
    <row r="4399" spans="11:13" x14ac:dyDescent="0.3">
      <c r="K4399" s="3"/>
      <c r="L4399" s="2"/>
      <c r="M4399" s="2"/>
    </row>
    <row r="4400" spans="11:13" x14ac:dyDescent="0.3">
      <c r="K4400" s="3"/>
      <c r="L4400" s="2"/>
      <c r="M4400" s="2"/>
    </row>
    <row r="4401" spans="11:13" x14ac:dyDescent="0.3">
      <c r="K4401" s="3"/>
      <c r="L4401" s="2"/>
      <c r="M4401" s="2"/>
    </row>
    <row r="4402" spans="11:13" x14ac:dyDescent="0.3">
      <c r="K4402" s="3"/>
      <c r="L4402" s="2"/>
      <c r="M4402" s="2"/>
    </row>
    <row r="4403" spans="11:13" x14ac:dyDescent="0.3">
      <c r="K4403" s="3"/>
      <c r="L4403" s="2"/>
      <c r="M4403" s="2"/>
    </row>
    <row r="4404" spans="11:13" x14ac:dyDescent="0.3">
      <c r="K4404" s="3"/>
      <c r="L4404" s="2"/>
      <c r="M4404" s="2"/>
    </row>
    <row r="4405" spans="11:13" x14ac:dyDescent="0.3">
      <c r="K4405" s="3"/>
      <c r="L4405" s="2"/>
      <c r="M4405" s="2"/>
    </row>
    <row r="4406" spans="11:13" x14ac:dyDescent="0.3">
      <c r="K4406" s="3"/>
      <c r="L4406" s="2"/>
      <c r="M4406" s="2"/>
    </row>
    <row r="4407" spans="11:13" x14ac:dyDescent="0.3">
      <c r="K4407" s="3"/>
      <c r="L4407" s="2"/>
      <c r="M4407" s="2"/>
    </row>
    <row r="4408" spans="11:13" x14ac:dyDescent="0.3">
      <c r="K4408" s="3"/>
      <c r="L4408" s="2"/>
      <c r="M4408" s="2"/>
    </row>
    <row r="4409" spans="11:13" x14ac:dyDescent="0.3">
      <c r="K4409" s="3"/>
      <c r="L4409" s="2"/>
      <c r="M4409" s="2"/>
    </row>
    <row r="4410" spans="11:13" x14ac:dyDescent="0.3">
      <c r="K4410" s="3"/>
      <c r="L4410" s="2"/>
      <c r="M4410" s="2"/>
    </row>
    <row r="4411" spans="11:13" x14ac:dyDescent="0.3">
      <c r="K4411" s="3"/>
      <c r="L4411" s="2"/>
      <c r="M4411" s="2"/>
    </row>
    <row r="4412" spans="11:13" x14ac:dyDescent="0.3">
      <c r="K4412" s="3"/>
      <c r="L4412" s="2"/>
      <c r="M4412" s="2"/>
    </row>
    <row r="4413" spans="11:13" x14ac:dyDescent="0.3">
      <c r="K4413" s="3"/>
      <c r="L4413" s="2"/>
      <c r="M4413" s="2"/>
    </row>
    <row r="4414" spans="11:13" x14ac:dyDescent="0.3">
      <c r="K4414" s="3"/>
      <c r="L4414" s="2"/>
      <c r="M4414" s="2"/>
    </row>
    <row r="4415" spans="11:13" x14ac:dyDescent="0.3">
      <c r="K4415" s="3"/>
      <c r="L4415" s="2"/>
      <c r="M4415" s="2"/>
    </row>
    <row r="4416" spans="11:13" x14ac:dyDescent="0.3">
      <c r="K4416" s="3"/>
      <c r="L4416" s="2"/>
      <c r="M4416" s="2"/>
    </row>
    <row r="4417" spans="11:13" x14ac:dyDescent="0.3">
      <c r="K4417" s="3"/>
      <c r="L4417" s="2"/>
      <c r="M4417" s="2"/>
    </row>
    <row r="4418" spans="11:13" x14ac:dyDescent="0.3">
      <c r="K4418" s="3"/>
      <c r="L4418" s="2"/>
      <c r="M4418" s="2"/>
    </row>
    <row r="4419" spans="11:13" x14ac:dyDescent="0.3">
      <c r="K4419" s="3"/>
      <c r="L4419" s="2"/>
      <c r="M4419" s="2"/>
    </row>
    <row r="4420" spans="11:13" x14ac:dyDescent="0.3">
      <c r="K4420" s="3"/>
      <c r="L4420" s="2"/>
      <c r="M4420" s="2"/>
    </row>
    <row r="4421" spans="11:13" x14ac:dyDescent="0.3">
      <c r="K4421" s="3"/>
      <c r="L4421" s="2"/>
      <c r="M4421" s="2"/>
    </row>
    <row r="4422" spans="11:13" x14ac:dyDescent="0.3">
      <c r="K4422" s="3"/>
      <c r="L4422" s="2"/>
      <c r="M4422" s="2"/>
    </row>
    <row r="4423" spans="11:13" x14ac:dyDescent="0.3">
      <c r="K4423" s="3"/>
      <c r="L4423" s="2"/>
      <c r="M4423" s="2"/>
    </row>
    <row r="4424" spans="11:13" x14ac:dyDescent="0.3">
      <c r="K4424" s="3"/>
      <c r="L4424" s="2"/>
      <c r="M4424" s="2"/>
    </row>
    <row r="4425" spans="11:13" x14ac:dyDescent="0.3">
      <c r="K4425" s="3"/>
      <c r="L4425" s="2"/>
      <c r="M4425" s="2"/>
    </row>
    <row r="4426" spans="11:13" x14ac:dyDescent="0.3">
      <c r="K4426" s="3"/>
      <c r="L4426" s="2"/>
      <c r="M4426" s="2"/>
    </row>
    <row r="4427" spans="11:13" x14ac:dyDescent="0.3">
      <c r="K4427" s="3"/>
      <c r="L4427" s="2"/>
      <c r="M4427" s="2"/>
    </row>
    <row r="4428" spans="11:13" x14ac:dyDescent="0.3">
      <c r="K4428" s="3"/>
      <c r="L4428" s="2"/>
      <c r="M4428" s="2"/>
    </row>
    <row r="4429" spans="11:13" x14ac:dyDescent="0.3">
      <c r="K4429" s="3"/>
      <c r="L4429" s="2"/>
      <c r="M4429" s="2"/>
    </row>
    <row r="4430" spans="11:13" x14ac:dyDescent="0.3">
      <c r="K4430" s="3"/>
      <c r="L4430" s="2"/>
      <c r="M4430" s="2"/>
    </row>
    <row r="4431" spans="11:13" x14ac:dyDescent="0.3">
      <c r="K4431" s="3"/>
      <c r="L4431" s="2"/>
      <c r="M4431" s="2"/>
    </row>
    <row r="4432" spans="11:13" x14ac:dyDescent="0.3">
      <c r="K4432" s="3"/>
      <c r="L4432" s="2"/>
      <c r="M4432" s="2"/>
    </row>
    <row r="4433" spans="11:13" x14ac:dyDescent="0.3">
      <c r="K4433" s="3"/>
      <c r="L4433" s="2"/>
      <c r="M4433" s="2"/>
    </row>
    <row r="4434" spans="11:13" x14ac:dyDescent="0.3">
      <c r="K4434" s="3"/>
      <c r="L4434" s="2"/>
      <c r="M4434" s="2"/>
    </row>
    <row r="4435" spans="11:13" x14ac:dyDescent="0.3">
      <c r="K4435" s="3"/>
      <c r="L4435" s="2"/>
      <c r="M4435" s="2"/>
    </row>
    <row r="4436" spans="11:13" x14ac:dyDescent="0.3">
      <c r="K4436" s="3"/>
      <c r="L4436" s="2"/>
      <c r="M4436" s="2"/>
    </row>
    <row r="4437" spans="11:13" x14ac:dyDescent="0.3">
      <c r="K4437" s="3"/>
      <c r="L4437" s="2"/>
      <c r="M4437" s="2"/>
    </row>
    <row r="4438" spans="11:13" x14ac:dyDescent="0.3">
      <c r="K4438" s="3"/>
      <c r="L4438" s="2"/>
      <c r="M4438" s="2"/>
    </row>
    <row r="4439" spans="11:13" x14ac:dyDescent="0.3">
      <c r="K4439" s="3"/>
      <c r="L4439" s="2"/>
      <c r="M4439" s="2"/>
    </row>
    <row r="4440" spans="11:13" x14ac:dyDescent="0.3">
      <c r="K4440" s="3"/>
      <c r="L4440" s="2"/>
      <c r="M4440" s="2"/>
    </row>
    <row r="4441" spans="11:13" x14ac:dyDescent="0.3">
      <c r="K4441" s="3"/>
      <c r="L4441" s="2"/>
      <c r="M4441" s="2"/>
    </row>
    <row r="4442" spans="11:13" x14ac:dyDescent="0.3">
      <c r="K4442" s="3"/>
      <c r="L4442" s="2"/>
      <c r="M4442" s="2"/>
    </row>
    <row r="4443" spans="11:13" x14ac:dyDescent="0.3">
      <c r="K4443" s="3"/>
      <c r="L4443" s="2"/>
      <c r="M4443" s="2"/>
    </row>
    <row r="4444" spans="11:13" x14ac:dyDescent="0.3">
      <c r="K4444" s="3"/>
      <c r="L4444" s="2"/>
      <c r="M4444" s="2"/>
    </row>
    <row r="4445" spans="11:13" x14ac:dyDescent="0.3">
      <c r="K4445" s="3"/>
      <c r="L4445" s="2"/>
      <c r="M4445" s="2"/>
    </row>
    <row r="4446" spans="11:13" x14ac:dyDescent="0.3">
      <c r="K4446" s="3"/>
      <c r="L4446" s="2"/>
      <c r="M4446" s="2"/>
    </row>
    <row r="4447" spans="11:13" x14ac:dyDescent="0.3">
      <c r="K4447" s="3"/>
      <c r="L4447" s="2"/>
      <c r="M4447" s="2"/>
    </row>
    <row r="4448" spans="11:13" x14ac:dyDescent="0.3">
      <c r="K4448" s="3"/>
      <c r="L4448" s="2"/>
      <c r="M4448" s="2"/>
    </row>
    <row r="4449" spans="11:13" x14ac:dyDescent="0.3">
      <c r="K4449" s="3"/>
      <c r="L4449" s="2"/>
      <c r="M4449" s="2"/>
    </row>
    <row r="4450" spans="11:13" x14ac:dyDescent="0.3">
      <c r="K4450" s="3"/>
      <c r="L4450" s="2"/>
      <c r="M4450" s="2"/>
    </row>
    <row r="4451" spans="11:13" x14ac:dyDescent="0.3">
      <c r="K4451" s="3"/>
      <c r="L4451" s="2"/>
      <c r="M4451" s="2"/>
    </row>
    <row r="4452" spans="11:13" x14ac:dyDescent="0.3">
      <c r="K4452" s="3"/>
      <c r="L4452" s="2"/>
      <c r="M4452" s="2"/>
    </row>
    <row r="4453" spans="11:13" x14ac:dyDescent="0.3">
      <c r="K4453" s="3"/>
      <c r="L4453" s="2"/>
      <c r="M4453" s="2"/>
    </row>
    <row r="4454" spans="11:13" x14ac:dyDescent="0.3">
      <c r="K4454" s="3"/>
      <c r="L4454" s="2"/>
      <c r="M4454" s="2"/>
    </row>
    <row r="4455" spans="11:13" x14ac:dyDescent="0.3">
      <c r="K4455" s="3"/>
      <c r="L4455" s="2"/>
      <c r="M4455" s="2"/>
    </row>
    <row r="4456" spans="11:13" x14ac:dyDescent="0.3">
      <c r="K4456" s="3"/>
      <c r="L4456" s="2"/>
      <c r="M4456" s="2"/>
    </row>
    <row r="4457" spans="11:13" x14ac:dyDescent="0.3">
      <c r="K4457" s="3"/>
      <c r="L4457" s="2"/>
      <c r="M4457" s="2"/>
    </row>
    <row r="4458" spans="11:13" x14ac:dyDescent="0.3">
      <c r="K4458" s="3"/>
      <c r="L4458" s="2"/>
      <c r="M4458" s="2"/>
    </row>
    <row r="4459" spans="11:13" x14ac:dyDescent="0.3">
      <c r="K4459" s="3"/>
      <c r="L4459" s="2"/>
      <c r="M4459" s="2"/>
    </row>
    <row r="4460" spans="11:13" x14ac:dyDescent="0.3">
      <c r="K4460" s="3"/>
      <c r="L4460" s="2"/>
      <c r="M4460" s="2"/>
    </row>
    <row r="4461" spans="11:13" x14ac:dyDescent="0.3">
      <c r="K4461" s="3"/>
      <c r="L4461" s="2"/>
      <c r="M4461" s="2"/>
    </row>
    <row r="4462" spans="11:13" x14ac:dyDescent="0.3">
      <c r="K4462" s="3"/>
      <c r="L4462" s="2"/>
      <c r="M4462" s="2"/>
    </row>
    <row r="4463" spans="11:13" x14ac:dyDescent="0.3">
      <c r="K4463" s="3"/>
      <c r="L4463" s="2"/>
      <c r="M4463" s="2"/>
    </row>
    <row r="4464" spans="11:13" x14ac:dyDescent="0.3">
      <c r="K4464" s="3"/>
      <c r="L4464" s="2"/>
      <c r="M4464" s="2"/>
    </row>
    <row r="4465" spans="11:13" x14ac:dyDescent="0.3">
      <c r="K4465" s="3"/>
      <c r="L4465" s="2"/>
      <c r="M4465" s="2"/>
    </row>
    <row r="4466" spans="11:13" x14ac:dyDescent="0.3">
      <c r="K4466" s="3"/>
      <c r="L4466" s="2"/>
      <c r="M4466" s="2"/>
    </row>
    <row r="4467" spans="11:13" x14ac:dyDescent="0.3">
      <c r="K4467" s="3"/>
      <c r="L4467" s="2"/>
      <c r="M4467" s="2"/>
    </row>
    <row r="4468" spans="11:13" x14ac:dyDescent="0.3">
      <c r="K4468" s="3"/>
      <c r="L4468" s="2"/>
      <c r="M4468" s="2"/>
    </row>
    <row r="4469" spans="11:13" x14ac:dyDescent="0.3">
      <c r="K4469" s="3"/>
      <c r="L4469" s="2"/>
      <c r="M4469" s="2"/>
    </row>
    <row r="4470" spans="11:13" x14ac:dyDescent="0.3">
      <c r="K4470" s="3"/>
      <c r="L4470" s="2"/>
      <c r="M4470" s="2"/>
    </row>
    <row r="4471" spans="11:13" x14ac:dyDescent="0.3">
      <c r="K4471" s="3"/>
      <c r="L4471" s="2"/>
      <c r="M4471" s="2"/>
    </row>
    <row r="4472" spans="11:13" x14ac:dyDescent="0.3">
      <c r="K4472" s="3"/>
      <c r="L4472" s="2"/>
      <c r="M4472" s="2"/>
    </row>
    <row r="4473" spans="11:13" x14ac:dyDescent="0.3">
      <c r="K4473" s="3"/>
      <c r="L4473" s="2"/>
      <c r="M4473" s="2"/>
    </row>
    <row r="4474" spans="11:13" x14ac:dyDescent="0.3">
      <c r="K4474" s="3"/>
      <c r="L4474" s="2"/>
      <c r="M4474" s="2"/>
    </row>
    <row r="4475" spans="11:13" x14ac:dyDescent="0.3">
      <c r="K4475" s="3"/>
      <c r="L4475" s="2"/>
      <c r="M4475" s="2"/>
    </row>
    <row r="4476" spans="11:13" x14ac:dyDescent="0.3">
      <c r="K4476" s="3"/>
      <c r="L4476" s="2"/>
      <c r="M4476" s="2"/>
    </row>
    <row r="4477" spans="11:13" x14ac:dyDescent="0.3">
      <c r="K4477" s="3"/>
      <c r="L4477" s="2"/>
      <c r="M4477" s="2"/>
    </row>
    <row r="4478" spans="11:13" x14ac:dyDescent="0.3">
      <c r="K4478" s="3"/>
      <c r="L4478" s="2"/>
      <c r="M4478" s="2"/>
    </row>
    <row r="4479" spans="11:13" x14ac:dyDescent="0.3">
      <c r="K4479" s="3"/>
      <c r="L4479" s="2"/>
      <c r="M4479" s="2"/>
    </row>
    <row r="4480" spans="11:13" x14ac:dyDescent="0.3">
      <c r="K4480" s="3"/>
      <c r="L4480" s="2"/>
      <c r="M4480" s="2"/>
    </row>
    <row r="4481" spans="11:13" x14ac:dyDescent="0.3">
      <c r="K4481" s="3"/>
      <c r="L4481" s="2"/>
      <c r="M4481" s="2"/>
    </row>
    <row r="4482" spans="11:13" x14ac:dyDescent="0.3">
      <c r="K4482" s="3"/>
      <c r="L4482" s="2"/>
      <c r="M4482" s="2"/>
    </row>
    <row r="4483" spans="11:13" x14ac:dyDescent="0.3">
      <c r="K4483" s="3"/>
      <c r="L4483" s="2"/>
      <c r="M4483" s="2"/>
    </row>
    <row r="4484" spans="11:13" x14ac:dyDescent="0.3">
      <c r="K4484" s="3"/>
      <c r="L4484" s="2"/>
      <c r="M4484" s="2"/>
    </row>
    <row r="4485" spans="11:13" x14ac:dyDescent="0.3">
      <c r="K4485" s="3"/>
      <c r="L4485" s="2"/>
      <c r="M4485" s="2"/>
    </row>
    <row r="4486" spans="11:13" x14ac:dyDescent="0.3">
      <c r="K4486" s="3"/>
      <c r="L4486" s="2"/>
      <c r="M4486" s="2"/>
    </row>
    <row r="4487" spans="11:13" x14ac:dyDescent="0.3">
      <c r="K4487" s="3"/>
      <c r="L4487" s="2"/>
      <c r="M4487" s="2"/>
    </row>
    <row r="4488" spans="11:13" x14ac:dyDescent="0.3">
      <c r="K4488" s="3"/>
      <c r="L4488" s="2"/>
      <c r="M4488" s="2"/>
    </row>
    <row r="4489" spans="11:13" x14ac:dyDescent="0.3">
      <c r="K4489" s="3"/>
      <c r="L4489" s="2"/>
      <c r="M4489" s="2"/>
    </row>
    <row r="4490" spans="11:13" x14ac:dyDescent="0.3">
      <c r="K4490" s="3"/>
      <c r="L4490" s="2"/>
      <c r="M4490" s="2"/>
    </row>
    <row r="4491" spans="11:13" x14ac:dyDescent="0.3">
      <c r="K4491" s="3"/>
      <c r="L4491" s="2"/>
      <c r="M4491" s="2"/>
    </row>
    <row r="4492" spans="11:13" x14ac:dyDescent="0.3">
      <c r="K4492" s="3"/>
      <c r="L4492" s="2"/>
      <c r="M4492" s="2"/>
    </row>
    <row r="4493" spans="11:13" x14ac:dyDescent="0.3">
      <c r="K4493" s="3"/>
      <c r="L4493" s="2"/>
      <c r="M4493" s="2"/>
    </row>
    <row r="4494" spans="11:13" x14ac:dyDescent="0.3">
      <c r="K4494" s="3"/>
      <c r="L4494" s="2"/>
      <c r="M4494" s="2"/>
    </row>
    <row r="4495" spans="11:13" x14ac:dyDescent="0.3">
      <c r="K4495" s="3"/>
      <c r="L4495" s="2"/>
      <c r="M4495" s="2"/>
    </row>
    <row r="4496" spans="11:13" x14ac:dyDescent="0.3">
      <c r="K4496" s="3"/>
      <c r="L4496" s="2"/>
      <c r="M4496" s="2"/>
    </row>
    <row r="4497" spans="11:13" x14ac:dyDescent="0.3">
      <c r="K4497" s="3"/>
      <c r="L4497" s="2"/>
      <c r="M4497" s="2"/>
    </row>
    <row r="4498" spans="11:13" x14ac:dyDescent="0.3">
      <c r="K4498" s="3"/>
      <c r="L4498" s="2"/>
      <c r="M4498" s="2"/>
    </row>
    <row r="4499" spans="11:13" x14ac:dyDescent="0.3">
      <c r="K4499" s="3"/>
      <c r="L4499" s="2"/>
      <c r="M4499" s="2"/>
    </row>
    <row r="4500" spans="11:13" x14ac:dyDescent="0.3">
      <c r="K4500" s="3"/>
      <c r="L4500" s="2"/>
      <c r="M4500" s="2"/>
    </row>
    <row r="4501" spans="11:13" x14ac:dyDescent="0.3">
      <c r="K4501" s="3"/>
      <c r="L4501" s="2"/>
      <c r="M4501" s="2"/>
    </row>
    <row r="4502" spans="11:13" x14ac:dyDescent="0.3">
      <c r="K4502" s="3"/>
      <c r="L4502" s="2"/>
      <c r="M4502" s="2"/>
    </row>
    <row r="4503" spans="11:13" x14ac:dyDescent="0.3">
      <c r="K4503" s="3"/>
      <c r="L4503" s="2"/>
      <c r="M4503" s="2"/>
    </row>
    <row r="4504" spans="11:13" x14ac:dyDescent="0.3">
      <c r="K4504" s="3"/>
      <c r="L4504" s="2"/>
      <c r="M4504" s="2"/>
    </row>
    <row r="4505" spans="11:13" x14ac:dyDescent="0.3">
      <c r="K4505" s="3"/>
      <c r="L4505" s="2"/>
      <c r="M4505" s="2"/>
    </row>
    <row r="4506" spans="11:13" x14ac:dyDescent="0.3">
      <c r="K4506" s="3"/>
      <c r="L4506" s="2"/>
      <c r="M4506" s="2"/>
    </row>
    <row r="4507" spans="11:13" x14ac:dyDescent="0.3">
      <c r="K4507" s="3"/>
      <c r="L4507" s="2"/>
      <c r="M4507" s="2"/>
    </row>
    <row r="4508" spans="11:13" x14ac:dyDescent="0.3">
      <c r="K4508" s="3"/>
      <c r="L4508" s="2"/>
      <c r="M4508" s="2"/>
    </row>
    <row r="4509" spans="11:13" x14ac:dyDescent="0.3">
      <c r="K4509" s="3"/>
      <c r="L4509" s="2"/>
      <c r="M4509" s="2"/>
    </row>
    <row r="4510" spans="11:13" x14ac:dyDescent="0.3">
      <c r="K4510" s="3"/>
      <c r="L4510" s="2"/>
      <c r="M4510" s="2"/>
    </row>
    <row r="4511" spans="11:13" x14ac:dyDescent="0.3">
      <c r="K4511" s="3"/>
      <c r="L4511" s="2"/>
      <c r="M4511" s="2"/>
    </row>
    <row r="4512" spans="11:13" x14ac:dyDescent="0.3">
      <c r="K4512" s="3"/>
      <c r="L4512" s="2"/>
      <c r="M4512" s="2"/>
    </row>
    <row r="4513" spans="11:13" x14ac:dyDescent="0.3">
      <c r="K4513" s="3"/>
      <c r="L4513" s="2"/>
      <c r="M4513" s="2"/>
    </row>
    <row r="4514" spans="11:13" x14ac:dyDescent="0.3">
      <c r="K4514" s="3"/>
      <c r="L4514" s="2"/>
      <c r="M4514" s="2"/>
    </row>
    <row r="4515" spans="11:13" x14ac:dyDescent="0.3">
      <c r="K4515" s="3"/>
      <c r="L4515" s="2"/>
      <c r="M4515" s="2"/>
    </row>
    <row r="4516" spans="11:13" x14ac:dyDescent="0.3">
      <c r="K4516" s="3"/>
      <c r="L4516" s="2"/>
      <c r="M4516" s="2"/>
    </row>
    <row r="4517" spans="11:13" x14ac:dyDescent="0.3">
      <c r="K4517" s="3"/>
      <c r="L4517" s="2"/>
      <c r="M4517" s="2"/>
    </row>
    <row r="4518" spans="11:13" x14ac:dyDescent="0.3">
      <c r="K4518" s="3"/>
      <c r="L4518" s="2"/>
      <c r="M4518" s="2"/>
    </row>
    <row r="4519" spans="11:13" x14ac:dyDescent="0.3">
      <c r="K4519" s="3"/>
      <c r="L4519" s="2"/>
      <c r="M4519" s="2"/>
    </row>
    <row r="4520" spans="11:13" x14ac:dyDescent="0.3">
      <c r="K4520" s="3"/>
      <c r="L4520" s="2"/>
      <c r="M4520" s="2"/>
    </row>
    <row r="4521" spans="11:13" x14ac:dyDescent="0.3">
      <c r="K4521" s="3"/>
      <c r="L4521" s="2"/>
      <c r="M4521" s="2"/>
    </row>
    <row r="4522" spans="11:13" x14ac:dyDescent="0.3">
      <c r="K4522" s="3"/>
      <c r="L4522" s="2"/>
      <c r="M4522" s="2"/>
    </row>
    <row r="4523" spans="11:13" x14ac:dyDescent="0.3">
      <c r="K4523" s="3"/>
      <c r="L4523" s="2"/>
      <c r="M4523" s="2"/>
    </row>
    <row r="4524" spans="11:13" x14ac:dyDescent="0.3">
      <c r="K4524" s="3"/>
      <c r="L4524" s="2"/>
      <c r="M4524" s="2"/>
    </row>
    <row r="4525" spans="11:13" x14ac:dyDescent="0.3">
      <c r="K4525" s="3"/>
      <c r="L4525" s="2"/>
      <c r="M4525" s="2"/>
    </row>
    <row r="4526" spans="11:13" x14ac:dyDescent="0.3">
      <c r="K4526" s="3"/>
      <c r="L4526" s="2"/>
      <c r="M4526" s="2"/>
    </row>
    <row r="4527" spans="11:13" x14ac:dyDescent="0.3">
      <c r="K4527" s="3"/>
      <c r="L4527" s="2"/>
      <c r="M4527" s="2"/>
    </row>
    <row r="4528" spans="11:13" x14ac:dyDescent="0.3">
      <c r="K4528" s="3"/>
      <c r="L4528" s="2"/>
      <c r="M4528" s="2"/>
    </row>
    <row r="4529" spans="11:13" x14ac:dyDescent="0.3">
      <c r="K4529" s="3"/>
      <c r="L4529" s="2"/>
      <c r="M4529" s="2"/>
    </row>
    <row r="4530" spans="11:13" x14ac:dyDescent="0.3">
      <c r="K4530" s="3"/>
      <c r="L4530" s="2"/>
      <c r="M4530" s="2"/>
    </row>
    <row r="4531" spans="11:13" x14ac:dyDescent="0.3">
      <c r="K4531" s="3"/>
      <c r="L4531" s="2"/>
      <c r="M4531" s="2"/>
    </row>
    <row r="4532" spans="11:13" x14ac:dyDescent="0.3">
      <c r="K4532" s="3"/>
      <c r="L4532" s="2"/>
      <c r="M4532" s="2"/>
    </row>
    <row r="4533" spans="11:13" x14ac:dyDescent="0.3">
      <c r="K4533" s="3"/>
      <c r="L4533" s="2"/>
      <c r="M4533" s="2"/>
    </row>
    <row r="4534" spans="11:13" x14ac:dyDescent="0.3">
      <c r="K4534" s="3"/>
      <c r="L4534" s="2"/>
      <c r="M4534" s="2"/>
    </row>
    <row r="4535" spans="11:13" x14ac:dyDescent="0.3">
      <c r="K4535" s="3"/>
      <c r="L4535" s="2"/>
      <c r="M4535" s="2"/>
    </row>
    <row r="4536" spans="11:13" x14ac:dyDescent="0.3">
      <c r="K4536" s="3"/>
      <c r="L4536" s="2"/>
      <c r="M4536" s="2"/>
    </row>
    <row r="4537" spans="11:13" x14ac:dyDescent="0.3">
      <c r="K4537" s="3"/>
      <c r="L4537" s="2"/>
      <c r="M4537" s="2"/>
    </row>
    <row r="4538" spans="11:13" x14ac:dyDescent="0.3">
      <c r="K4538" s="3"/>
      <c r="L4538" s="2"/>
      <c r="M4538" s="2"/>
    </row>
    <row r="4539" spans="11:13" x14ac:dyDescent="0.3">
      <c r="K4539" s="3"/>
      <c r="L4539" s="2"/>
      <c r="M4539" s="2"/>
    </row>
    <row r="4540" spans="11:13" x14ac:dyDescent="0.3">
      <c r="K4540" s="3"/>
      <c r="L4540" s="2"/>
      <c r="M4540" s="2"/>
    </row>
    <row r="4541" spans="11:13" x14ac:dyDescent="0.3">
      <c r="K4541" s="3"/>
      <c r="L4541" s="2"/>
      <c r="M4541" s="2"/>
    </row>
    <row r="4542" spans="11:13" x14ac:dyDescent="0.3">
      <c r="K4542" s="3"/>
      <c r="L4542" s="2"/>
      <c r="M4542" s="2"/>
    </row>
    <row r="4543" spans="11:13" x14ac:dyDescent="0.3">
      <c r="K4543" s="3"/>
      <c r="L4543" s="2"/>
      <c r="M4543" s="2"/>
    </row>
    <row r="4544" spans="11:13" x14ac:dyDescent="0.3">
      <c r="K4544" s="3"/>
      <c r="L4544" s="2"/>
      <c r="M4544" s="2"/>
    </row>
    <row r="4545" spans="11:13" x14ac:dyDescent="0.3">
      <c r="K4545" s="3"/>
      <c r="L4545" s="2"/>
      <c r="M4545" s="2"/>
    </row>
    <row r="4546" spans="11:13" x14ac:dyDescent="0.3">
      <c r="K4546" s="3"/>
      <c r="L4546" s="2"/>
      <c r="M4546" s="2"/>
    </row>
    <row r="4547" spans="11:13" x14ac:dyDescent="0.3">
      <c r="K4547" s="3"/>
      <c r="L4547" s="2"/>
      <c r="M4547" s="2"/>
    </row>
    <row r="4548" spans="11:13" x14ac:dyDescent="0.3">
      <c r="K4548" s="3"/>
      <c r="L4548" s="2"/>
      <c r="M4548" s="2"/>
    </row>
    <row r="4549" spans="11:13" x14ac:dyDescent="0.3">
      <c r="K4549" s="3"/>
      <c r="L4549" s="2"/>
      <c r="M4549" s="2"/>
    </row>
    <row r="4550" spans="11:13" x14ac:dyDescent="0.3">
      <c r="K4550" s="3"/>
      <c r="L4550" s="2"/>
      <c r="M4550" s="2"/>
    </row>
    <row r="4551" spans="11:13" x14ac:dyDescent="0.3">
      <c r="K4551" s="3"/>
      <c r="L4551" s="2"/>
      <c r="M4551" s="2"/>
    </row>
    <row r="4552" spans="11:13" x14ac:dyDescent="0.3">
      <c r="K4552" s="3"/>
      <c r="L4552" s="2"/>
      <c r="M4552" s="2"/>
    </row>
    <row r="4553" spans="11:13" x14ac:dyDescent="0.3">
      <c r="K4553" s="3"/>
      <c r="L4553" s="2"/>
      <c r="M4553" s="2"/>
    </row>
    <row r="4554" spans="11:13" x14ac:dyDescent="0.3">
      <c r="K4554" s="3"/>
      <c r="L4554" s="2"/>
      <c r="M4554" s="2"/>
    </row>
    <row r="4555" spans="11:13" x14ac:dyDescent="0.3">
      <c r="K4555" s="3"/>
      <c r="L4555" s="2"/>
      <c r="M4555" s="2"/>
    </row>
    <row r="4556" spans="11:13" x14ac:dyDescent="0.3">
      <c r="K4556" s="3"/>
      <c r="L4556" s="2"/>
      <c r="M4556" s="2"/>
    </row>
    <row r="4557" spans="11:13" x14ac:dyDescent="0.3">
      <c r="K4557" s="3"/>
      <c r="L4557" s="2"/>
      <c r="M4557" s="2"/>
    </row>
    <row r="4558" spans="11:13" x14ac:dyDescent="0.3">
      <c r="K4558" s="3"/>
      <c r="L4558" s="2"/>
      <c r="M4558" s="2"/>
    </row>
    <row r="4559" spans="11:13" x14ac:dyDescent="0.3">
      <c r="K4559" s="3"/>
      <c r="L4559" s="2"/>
      <c r="M4559" s="2"/>
    </row>
    <row r="4560" spans="11:13" x14ac:dyDescent="0.3">
      <c r="K4560" s="3"/>
      <c r="L4560" s="2"/>
      <c r="M4560" s="2"/>
    </row>
    <row r="4561" spans="11:13" x14ac:dyDescent="0.3">
      <c r="K4561" s="3"/>
      <c r="L4561" s="2"/>
      <c r="M4561" s="2"/>
    </row>
    <row r="4562" spans="11:13" x14ac:dyDescent="0.3">
      <c r="K4562" s="3"/>
      <c r="L4562" s="2"/>
      <c r="M4562" s="2"/>
    </row>
    <row r="4563" spans="11:13" x14ac:dyDescent="0.3">
      <c r="K4563" s="3"/>
      <c r="L4563" s="2"/>
      <c r="M4563" s="2"/>
    </row>
    <row r="4564" spans="11:13" x14ac:dyDescent="0.3">
      <c r="K4564" s="3"/>
      <c r="L4564" s="2"/>
      <c r="M4564" s="2"/>
    </row>
    <row r="4565" spans="11:13" x14ac:dyDescent="0.3">
      <c r="K4565" s="3"/>
      <c r="L4565" s="2"/>
      <c r="M4565" s="2"/>
    </row>
    <row r="4566" spans="11:13" x14ac:dyDescent="0.3">
      <c r="K4566" s="3"/>
      <c r="L4566" s="2"/>
      <c r="M4566" s="2"/>
    </row>
    <row r="4567" spans="11:13" x14ac:dyDescent="0.3">
      <c r="K4567" s="3"/>
      <c r="L4567" s="2"/>
      <c r="M4567" s="2"/>
    </row>
    <row r="4568" spans="11:13" x14ac:dyDescent="0.3">
      <c r="K4568" s="3"/>
      <c r="L4568" s="2"/>
      <c r="M4568" s="2"/>
    </row>
    <row r="4569" spans="11:13" x14ac:dyDescent="0.3">
      <c r="K4569" s="3"/>
      <c r="L4569" s="2"/>
      <c r="M4569" s="2"/>
    </row>
    <row r="4570" spans="11:13" x14ac:dyDescent="0.3">
      <c r="K4570" s="3"/>
      <c r="L4570" s="2"/>
      <c r="M4570" s="2"/>
    </row>
    <row r="4571" spans="11:13" x14ac:dyDescent="0.3">
      <c r="K4571" s="3"/>
      <c r="L4571" s="2"/>
      <c r="M4571" s="2"/>
    </row>
    <row r="4572" spans="11:13" x14ac:dyDescent="0.3">
      <c r="K4572" s="3"/>
      <c r="L4572" s="2"/>
      <c r="M4572" s="2"/>
    </row>
    <row r="4573" spans="11:13" x14ac:dyDescent="0.3">
      <c r="K4573" s="3"/>
      <c r="L4573" s="2"/>
      <c r="M4573" s="2"/>
    </row>
    <row r="4574" spans="11:13" x14ac:dyDescent="0.3">
      <c r="K4574" s="3"/>
      <c r="L4574" s="2"/>
      <c r="M4574" s="2"/>
    </row>
    <row r="4575" spans="11:13" x14ac:dyDescent="0.3">
      <c r="K4575" s="3"/>
      <c r="L4575" s="2"/>
      <c r="M4575" s="2"/>
    </row>
    <row r="4576" spans="11:13" x14ac:dyDescent="0.3">
      <c r="K4576" s="3"/>
      <c r="L4576" s="2"/>
      <c r="M4576" s="2"/>
    </row>
    <row r="4577" spans="11:13" x14ac:dyDescent="0.3">
      <c r="K4577" s="3"/>
      <c r="L4577" s="2"/>
      <c r="M4577" s="2"/>
    </row>
    <row r="4578" spans="11:13" x14ac:dyDescent="0.3">
      <c r="K4578" s="3"/>
      <c r="L4578" s="2"/>
      <c r="M4578" s="2"/>
    </row>
    <row r="4579" spans="11:13" x14ac:dyDescent="0.3">
      <c r="K4579" s="3"/>
      <c r="L4579" s="2"/>
      <c r="M4579" s="2"/>
    </row>
    <row r="4580" spans="11:13" x14ac:dyDescent="0.3">
      <c r="K4580" s="3"/>
      <c r="L4580" s="2"/>
      <c r="M4580" s="2"/>
    </row>
    <row r="4581" spans="11:13" x14ac:dyDescent="0.3">
      <c r="K4581" s="3"/>
      <c r="L4581" s="2"/>
      <c r="M4581" s="2"/>
    </row>
    <row r="4582" spans="11:13" x14ac:dyDescent="0.3">
      <c r="K4582" s="3"/>
      <c r="L4582" s="2"/>
      <c r="M4582" s="2"/>
    </row>
    <row r="4583" spans="11:13" x14ac:dyDescent="0.3">
      <c r="K4583" s="3"/>
      <c r="L4583" s="2"/>
      <c r="M4583" s="2"/>
    </row>
    <row r="4584" spans="11:13" x14ac:dyDescent="0.3">
      <c r="K4584" s="3"/>
      <c r="L4584" s="2"/>
      <c r="M4584" s="2"/>
    </row>
    <row r="4585" spans="11:13" x14ac:dyDescent="0.3">
      <c r="K4585" s="3"/>
      <c r="L4585" s="2"/>
      <c r="M4585" s="2"/>
    </row>
    <row r="4586" spans="11:13" x14ac:dyDescent="0.3">
      <c r="K4586" s="3"/>
      <c r="L4586" s="2"/>
      <c r="M4586" s="2"/>
    </row>
    <row r="4587" spans="11:13" x14ac:dyDescent="0.3">
      <c r="K4587" s="3"/>
      <c r="L4587" s="2"/>
      <c r="M4587" s="2"/>
    </row>
    <row r="4588" spans="11:13" x14ac:dyDescent="0.3">
      <c r="K4588" s="3"/>
      <c r="L4588" s="2"/>
      <c r="M4588" s="2"/>
    </row>
    <row r="4589" spans="11:13" x14ac:dyDescent="0.3">
      <c r="K4589" s="3"/>
      <c r="L4589" s="2"/>
      <c r="M4589" s="2"/>
    </row>
    <row r="4590" spans="11:13" x14ac:dyDescent="0.3">
      <c r="K4590" s="3"/>
      <c r="L4590" s="2"/>
      <c r="M4590" s="2"/>
    </row>
    <row r="4591" spans="11:13" x14ac:dyDescent="0.3">
      <c r="K4591" s="3"/>
      <c r="L4591" s="2"/>
      <c r="M4591" s="2"/>
    </row>
    <row r="4592" spans="11:13" x14ac:dyDescent="0.3">
      <c r="K4592" s="3"/>
      <c r="L4592" s="2"/>
      <c r="M4592" s="2"/>
    </row>
    <row r="4593" spans="11:13" x14ac:dyDescent="0.3">
      <c r="K4593" s="3"/>
      <c r="L4593" s="2"/>
      <c r="M4593" s="2"/>
    </row>
    <row r="4594" spans="11:13" x14ac:dyDescent="0.3">
      <c r="K4594" s="3"/>
      <c r="L4594" s="2"/>
      <c r="M4594" s="2"/>
    </row>
    <row r="4595" spans="11:13" x14ac:dyDescent="0.3">
      <c r="K4595" s="3"/>
      <c r="L4595" s="2"/>
      <c r="M4595" s="2"/>
    </row>
    <row r="4596" spans="11:13" x14ac:dyDescent="0.3">
      <c r="K4596" s="3"/>
      <c r="L4596" s="2"/>
      <c r="M4596" s="2"/>
    </row>
    <row r="4597" spans="11:13" x14ac:dyDescent="0.3">
      <c r="K4597" s="3"/>
      <c r="L4597" s="2"/>
      <c r="M4597" s="2"/>
    </row>
    <row r="4598" spans="11:13" x14ac:dyDescent="0.3">
      <c r="K4598" s="3"/>
      <c r="L4598" s="2"/>
      <c r="M4598" s="2"/>
    </row>
    <row r="4599" spans="11:13" x14ac:dyDescent="0.3">
      <c r="K4599" s="3"/>
      <c r="L4599" s="2"/>
      <c r="M4599" s="2"/>
    </row>
    <row r="4600" spans="11:13" x14ac:dyDescent="0.3">
      <c r="K4600" s="3"/>
      <c r="L4600" s="2"/>
      <c r="M4600" s="2"/>
    </row>
    <row r="4601" spans="11:13" x14ac:dyDescent="0.3">
      <c r="K4601" s="3"/>
      <c r="L4601" s="2"/>
      <c r="M4601" s="2"/>
    </row>
    <row r="4602" spans="11:13" x14ac:dyDescent="0.3">
      <c r="K4602" s="3"/>
      <c r="L4602" s="2"/>
      <c r="M4602" s="2"/>
    </row>
    <row r="4603" spans="11:13" x14ac:dyDescent="0.3">
      <c r="K4603" s="3"/>
      <c r="L4603" s="2"/>
      <c r="M4603" s="2"/>
    </row>
    <row r="4604" spans="11:13" x14ac:dyDescent="0.3">
      <c r="K4604" s="3"/>
      <c r="L4604" s="2"/>
      <c r="M4604" s="2"/>
    </row>
    <row r="4605" spans="11:13" x14ac:dyDescent="0.3">
      <c r="K4605" s="3"/>
      <c r="L4605" s="2"/>
      <c r="M4605" s="2"/>
    </row>
    <row r="4606" spans="11:13" x14ac:dyDescent="0.3">
      <c r="K4606" s="3"/>
      <c r="L4606" s="2"/>
      <c r="M4606" s="2"/>
    </row>
    <row r="4607" spans="11:13" x14ac:dyDescent="0.3">
      <c r="K4607" s="3"/>
      <c r="L4607" s="2"/>
      <c r="M4607" s="2"/>
    </row>
    <row r="4608" spans="11:13" x14ac:dyDescent="0.3">
      <c r="K4608" s="3"/>
      <c r="L4608" s="2"/>
      <c r="M4608" s="2"/>
    </row>
    <row r="4609" spans="11:13" x14ac:dyDescent="0.3">
      <c r="K4609" s="3"/>
      <c r="L4609" s="2"/>
      <c r="M4609" s="2"/>
    </row>
    <row r="4610" spans="11:13" x14ac:dyDescent="0.3">
      <c r="K4610" s="3"/>
      <c r="L4610" s="2"/>
      <c r="M4610" s="2"/>
    </row>
    <row r="4611" spans="11:13" x14ac:dyDescent="0.3">
      <c r="K4611" s="3"/>
      <c r="L4611" s="2"/>
      <c r="M4611" s="2"/>
    </row>
    <row r="4612" spans="11:13" x14ac:dyDescent="0.3">
      <c r="K4612" s="3"/>
      <c r="L4612" s="2"/>
      <c r="M4612" s="2"/>
    </row>
    <row r="4613" spans="11:13" x14ac:dyDescent="0.3">
      <c r="K4613" s="3"/>
      <c r="L4613" s="2"/>
      <c r="M4613" s="2"/>
    </row>
    <row r="4614" spans="11:13" x14ac:dyDescent="0.3">
      <c r="K4614" s="3"/>
      <c r="L4614" s="2"/>
      <c r="M4614" s="2"/>
    </row>
    <row r="4615" spans="11:13" x14ac:dyDescent="0.3">
      <c r="K4615" s="3"/>
      <c r="L4615" s="2"/>
      <c r="M4615" s="2"/>
    </row>
    <row r="4616" spans="11:13" x14ac:dyDescent="0.3">
      <c r="K4616" s="3"/>
      <c r="L4616" s="2"/>
      <c r="M4616" s="2"/>
    </row>
    <row r="4617" spans="11:13" x14ac:dyDescent="0.3">
      <c r="K4617" s="3"/>
      <c r="L4617" s="2"/>
      <c r="M4617" s="2"/>
    </row>
    <row r="4618" spans="11:13" x14ac:dyDescent="0.3">
      <c r="K4618" s="3"/>
      <c r="L4618" s="2"/>
      <c r="M4618" s="2"/>
    </row>
    <row r="4619" spans="11:13" x14ac:dyDescent="0.3">
      <c r="K4619" s="3"/>
      <c r="L4619" s="2"/>
      <c r="M4619" s="2"/>
    </row>
    <row r="4620" spans="11:13" x14ac:dyDescent="0.3">
      <c r="K4620" s="3"/>
      <c r="L4620" s="2"/>
      <c r="M4620" s="2"/>
    </row>
    <row r="4621" spans="11:13" x14ac:dyDescent="0.3">
      <c r="K4621" s="3"/>
      <c r="L4621" s="2"/>
      <c r="M4621" s="2"/>
    </row>
    <row r="4622" spans="11:13" x14ac:dyDescent="0.3">
      <c r="K4622" s="3"/>
      <c r="L4622" s="2"/>
      <c r="M4622" s="2"/>
    </row>
    <row r="4623" spans="11:13" x14ac:dyDescent="0.3">
      <c r="K4623" s="3"/>
      <c r="L4623" s="2"/>
      <c r="M4623" s="2"/>
    </row>
    <row r="4624" spans="11:13" x14ac:dyDescent="0.3">
      <c r="K4624" s="3"/>
      <c r="L4624" s="2"/>
      <c r="M4624" s="2"/>
    </row>
    <row r="4625" spans="11:13" x14ac:dyDescent="0.3">
      <c r="K4625" s="3"/>
      <c r="L4625" s="2"/>
      <c r="M4625" s="2"/>
    </row>
    <row r="4626" spans="11:13" x14ac:dyDescent="0.3">
      <c r="K4626" s="3"/>
      <c r="L4626" s="2"/>
      <c r="M4626" s="2"/>
    </row>
    <row r="4627" spans="11:13" x14ac:dyDescent="0.3">
      <c r="K4627" s="3"/>
      <c r="L4627" s="2"/>
      <c r="M4627" s="2"/>
    </row>
    <row r="4628" spans="11:13" x14ac:dyDescent="0.3">
      <c r="K4628" s="3"/>
      <c r="L4628" s="2"/>
      <c r="M4628" s="2"/>
    </row>
    <row r="4629" spans="11:13" x14ac:dyDescent="0.3">
      <c r="K4629" s="3"/>
      <c r="L4629" s="2"/>
      <c r="M4629" s="2"/>
    </row>
    <row r="4630" spans="11:13" x14ac:dyDescent="0.3">
      <c r="K4630" s="3"/>
      <c r="L4630" s="2"/>
      <c r="M4630" s="2"/>
    </row>
    <row r="4631" spans="11:13" x14ac:dyDescent="0.3">
      <c r="K4631" s="3"/>
      <c r="L4631" s="2"/>
      <c r="M4631" s="2"/>
    </row>
    <row r="4632" spans="11:13" x14ac:dyDescent="0.3">
      <c r="K4632" s="3"/>
      <c r="L4632" s="2"/>
      <c r="M4632" s="2"/>
    </row>
    <row r="4633" spans="11:13" x14ac:dyDescent="0.3">
      <c r="K4633" s="3"/>
      <c r="L4633" s="2"/>
      <c r="M4633" s="2"/>
    </row>
    <row r="4634" spans="11:13" x14ac:dyDescent="0.3">
      <c r="K4634" s="3"/>
      <c r="L4634" s="2"/>
      <c r="M4634" s="2"/>
    </row>
    <row r="4635" spans="11:13" x14ac:dyDescent="0.3">
      <c r="K4635" s="3"/>
      <c r="L4635" s="2"/>
      <c r="M4635" s="2"/>
    </row>
    <row r="4636" spans="11:13" x14ac:dyDescent="0.3">
      <c r="K4636" s="3"/>
      <c r="L4636" s="2"/>
      <c r="M4636" s="2"/>
    </row>
    <row r="4637" spans="11:13" x14ac:dyDescent="0.3">
      <c r="K4637" s="3"/>
      <c r="L4637" s="2"/>
      <c r="M4637" s="2"/>
    </row>
    <row r="4638" spans="11:13" x14ac:dyDescent="0.3">
      <c r="K4638" s="3"/>
      <c r="L4638" s="2"/>
      <c r="M4638" s="2"/>
    </row>
    <row r="4639" spans="11:13" x14ac:dyDescent="0.3">
      <c r="K4639" s="3"/>
      <c r="L4639" s="2"/>
      <c r="M4639" s="2"/>
    </row>
    <row r="4640" spans="11:13" x14ac:dyDescent="0.3">
      <c r="K4640" s="3"/>
      <c r="L4640" s="2"/>
      <c r="M4640" s="2"/>
    </row>
    <row r="4641" spans="11:13" x14ac:dyDescent="0.3">
      <c r="K4641" s="3"/>
      <c r="L4641" s="2"/>
      <c r="M4641" s="2"/>
    </row>
    <row r="4642" spans="11:13" x14ac:dyDescent="0.3">
      <c r="K4642" s="3"/>
      <c r="L4642" s="2"/>
      <c r="M4642" s="2"/>
    </row>
    <row r="4643" spans="11:13" x14ac:dyDescent="0.3">
      <c r="K4643" s="3"/>
      <c r="L4643" s="2"/>
      <c r="M4643" s="2"/>
    </row>
    <row r="4644" spans="11:13" x14ac:dyDescent="0.3">
      <c r="K4644" s="3"/>
      <c r="L4644" s="2"/>
      <c r="M4644" s="2"/>
    </row>
    <row r="4645" spans="11:13" x14ac:dyDescent="0.3">
      <c r="K4645" s="3"/>
      <c r="L4645" s="2"/>
      <c r="M4645" s="2"/>
    </row>
    <row r="4646" spans="11:13" x14ac:dyDescent="0.3">
      <c r="K4646" s="3"/>
      <c r="L4646" s="2"/>
      <c r="M4646" s="2"/>
    </row>
    <row r="4647" spans="11:13" x14ac:dyDescent="0.3">
      <c r="K4647" s="3"/>
      <c r="L4647" s="2"/>
      <c r="M4647" s="2"/>
    </row>
    <row r="4648" spans="11:13" x14ac:dyDescent="0.3">
      <c r="K4648" s="3"/>
      <c r="L4648" s="2"/>
      <c r="M4648" s="2"/>
    </row>
    <row r="4649" spans="11:13" x14ac:dyDescent="0.3">
      <c r="K4649" s="3"/>
      <c r="L4649" s="2"/>
      <c r="M4649" s="2"/>
    </row>
    <row r="4650" spans="11:13" x14ac:dyDescent="0.3">
      <c r="K4650" s="3"/>
      <c r="L4650" s="2"/>
      <c r="M4650" s="2"/>
    </row>
    <row r="4651" spans="11:13" x14ac:dyDescent="0.3">
      <c r="K4651" s="3"/>
      <c r="L4651" s="2"/>
      <c r="M4651" s="2"/>
    </row>
    <row r="4652" spans="11:13" x14ac:dyDescent="0.3">
      <c r="K4652" s="3"/>
      <c r="L4652" s="2"/>
      <c r="M4652" s="2"/>
    </row>
    <row r="4653" spans="11:13" x14ac:dyDescent="0.3">
      <c r="K4653" s="3"/>
      <c r="L4653" s="2"/>
      <c r="M4653" s="2"/>
    </row>
    <row r="4654" spans="11:13" x14ac:dyDescent="0.3">
      <c r="K4654" s="3"/>
      <c r="L4654" s="2"/>
      <c r="M4654" s="2"/>
    </row>
    <row r="4655" spans="11:13" x14ac:dyDescent="0.3">
      <c r="K4655" s="3"/>
      <c r="L4655" s="2"/>
      <c r="M4655" s="2"/>
    </row>
    <row r="4656" spans="11:13" x14ac:dyDescent="0.3">
      <c r="K4656" s="3"/>
      <c r="L4656" s="2"/>
      <c r="M4656" s="2"/>
    </row>
    <row r="4657" spans="11:13" x14ac:dyDescent="0.3">
      <c r="K4657" s="3"/>
      <c r="L4657" s="2"/>
      <c r="M4657" s="2"/>
    </row>
    <row r="4658" spans="11:13" x14ac:dyDescent="0.3">
      <c r="K4658" s="3"/>
      <c r="L4658" s="2"/>
      <c r="M4658" s="2"/>
    </row>
    <row r="4659" spans="11:13" x14ac:dyDescent="0.3">
      <c r="K4659" s="3"/>
      <c r="L4659" s="2"/>
      <c r="M4659" s="2"/>
    </row>
    <row r="4660" spans="11:13" x14ac:dyDescent="0.3">
      <c r="K4660" s="3"/>
      <c r="L4660" s="2"/>
      <c r="M4660" s="2"/>
    </row>
    <row r="4661" spans="11:13" x14ac:dyDescent="0.3">
      <c r="K4661" s="3"/>
      <c r="L4661" s="2"/>
      <c r="M4661" s="2"/>
    </row>
    <row r="4662" spans="11:13" x14ac:dyDescent="0.3">
      <c r="K4662" s="3"/>
      <c r="L4662" s="2"/>
      <c r="M4662" s="2"/>
    </row>
    <row r="4663" spans="11:13" x14ac:dyDescent="0.3">
      <c r="K4663" s="3"/>
      <c r="L4663" s="2"/>
      <c r="M4663" s="2"/>
    </row>
    <row r="4664" spans="11:13" x14ac:dyDescent="0.3">
      <c r="K4664" s="3"/>
      <c r="L4664" s="2"/>
      <c r="M4664" s="2"/>
    </row>
    <row r="4665" spans="11:13" x14ac:dyDescent="0.3">
      <c r="K4665" s="3"/>
      <c r="L4665" s="2"/>
      <c r="M4665" s="2"/>
    </row>
    <row r="4666" spans="11:13" x14ac:dyDescent="0.3">
      <c r="K4666" s="3"/>
      <c r="L4666" s="2"/>
      <c r="M4666" s="2"/>
    </row>
    <row r="4667" spans="11:13" x14ac:dyDescent="0.3">
      <c r="K4667" s="3"/>
      <c r="L4667" s="2"/>
      <c r="M4667" s="2"/>
    </row>
    <row r="4668" spans="11:13" x14ac:dyDescent="0.3">
      <c r="K4668" s="3"/>
      <c r="L4668" s="2"/>
      <c r="M4668" s="2"/>
    </row>
    <row r="4669" spans="11:13" x14ac:dyDescent="0.3">
      <c r="K4669" s="3"/>
      <c r="L4669" s="2"/>
      <c r="M4669" s="2"/>
    </row>
    <row r="4670" spans="11:13" x14ac:dyDescent="0.3">
      <c r="K4670" s="3"/>
      <c r="L4670" s="2"/>
      <c r="M4670" s="2"/>
    </row>
    <row r="4671" spans="11:13" x14ac:dyDescent="0.3">
      <c r="K4671" s="3"/>
      <c r="L4671" s="2"/>
      <c r="M4671" s="2"/>
    </row>
    <row r="4672" spans="11:13" x14ac:dyDescent="0.3">
      <c r="K4672" s="3"/>
      <c r="L4672" s="2"/>
      <c r="M4672" s="2"/>
    </row>
    <row r="4673" spans="11:13" x14ac:dyDescent="0.3">
      <c r="K4673" s="3"/>
      <c r="L4673" s="2"/>
      <c r="M4673" s="2"/>
    </row>
    <row r="4674" spans="11:13" x14ac:dyDescent="0.3">
      <c r="K4674" s="3"/>
      <c r="L4674" s="2"/>
      <c r="M4674" s="2"/>
    </row>
    <row r="4675" spans="11:13" x14ac:dyDescent="0.3">
      <c r="K4675" s="3"/>
      <c r="L4675" s="2"/>
      <c r="M4675" s="2"/>
    </row>
    <row r="4676" spans="11:13" x14ac:dyDescent="0.3">
      <c r="K4676" s="3"/>
      <c r="L4676" s="2"/>
      <c r="M4676" s="2"/>
    </row>
    <row r="4677" spans="11:13" x14ac:dyDescent="0.3">
      <c r="K4677" s="3"/>
      <c r="L4677" s="2"/>
      <c r="M4677" s="2"/>
    </row>
    <row r="4678" spans="11:13" x14ac:dyDescent="0.3">
      <c r="K4678" s="3"/>
      <c r="L4678" s="2"/>
      <c r="M4678" s="2"/>
    </row>
    <row r="4679" spans="11:13" x14ac:dyDescent="0.3">
      <c r="K4679" s="3"/>
      <c r="L4679" s="2"/>
      <c r="M4679" s="2"/>
    </row>
    <row r="4680" spans="11:13" x14ac:dyDescent="0.3">
      <c r="K4680" s="3"/>
      <c r="L4680" s="2"/>
      <c r="M4680" s="2"/>
    </row>
    <row r="4681" spans="11:13" x14ac:dyDescent="0.3">
      <c r="K4681" s="3"/>
      <c r="L4681" s="2"/>
      <c r="M4681" s="2"/>
    </row>
    <row r="4682" spans="11:13" x14ac:dyDescent="0.3">
      <c r="K4682" s="3"/>
      <c r="L4682" s="2"/>
      <c r="M4682" s="2"/>
    </row>
    <row r="4683" spans="11:13" x14ac:dyDescent="0.3">
      <c r="K4683" s="3"/>
      <c r="L4683" s="2"/>
      <c r="M4683" s="2"/>
    </row>
    <row r="4684" spans="11:13" x14ac:dyDescent="0.3">
      <c r="K4684" s="3"/>
      <c r="L4684" s="2"/>
      <c r="M4684" s="2"/>
    </row>
    <row r="4685" spans="11:13" x14ac:dyDescent="0.3">
      <c r="K4685" s="3"/>
      <c r="L4685" s="2"/>
      <c r="M4685" s="2"/>
    </row>
    <row r="4686" spans="11:13" x14ac:dyDescent="0.3">
      <c r="K4686" s="3"/>
      <c r="L4686" s="2"/>
      <c r="M4686" s="2"/>
    </row>
    <row r="4687" spans="11:13" x14ac:dyDescent="0.3">
      <c r="K4687" s="3"/>
      <c r="L4687" s="2"/>
      <c r="M4687" s="2"/>
    </row>
    <row r="4688" spans="11:13" x14ac:dyDescent="0.3">
      <c r="K4688" s="3"/>
      <c r="L4688" s="2"/>
      <c r="M4688" s="2"/>
    </row>
    <row r="4689" spans="11:13" x14ac:dyDescent="0.3">
      <c r="K4689" s="3"/>
      <c r="L4689" s="2"/>
      <c r="M4689" s="2"/>
    </row>
    <row r="4690" spans="11:13" x14ac:dyDescent="0.3">
      <c r="K4690" s="3"/>
      <c r="L4690" s="2"/>
      <c r="M4690" s="2"/>
    </row>
    <row r="4691" spans="11:13" x14ac:dyDescent="0.3">
      <c r="K4691" s="3"/>
      <c r="L4691" s="2"/>
      <c r="M4691" s="2"/>
    </row>
    <row r="4692" spans="11:13" x14ac:dyDescent="0.3">
      <c r="K4692" s="3"/>
      <c r="L4692" s="2"/>
      <c r="M4692" s="2"/>
    </row>
    <row r="4693" spans="11:13" x14ac:dyDescent="0.3">
      <c r="K4693" s="3"/>
      <c r="L4693" s="2"/>
      <c r="M4693" s="2"/>
    </row>
    <row r="4694" spans="11:13" x14ac:dyDescent="0.3">
      <c r="K4694" s="3"/>
      <c r="L4694" s="2"/>
      <c r="M4694" s="2"/>
    </row>
    <row r="4695" spans="11:13" x14ac:dyDescent="0.3">
      <c r="K4695" s="3"/>
      <c r="L4695" s="2"/>
      <c r="M4695" s="2"/>
    </row>
    <row r="4696" spans="11:13" x14ac:dyDescent="0.3">
      <c r="K4696" s="3"/>
      <c r="L4696" s="2"/>
      <c r="M4696" s="2"/>
    </row>
    <row r="4697" spans="11:13" x14ac:dyDescent="0.3">
      <c r="K4697" s="3"/>
      <c r="L4697" s="2"/>
      <c r="M4697" s="2"/>
    </row>
    <row r="4698" spans="11:13" x14ac:dyDescent="0.3">
      <c r="K4698" s="3"/>
      <c r="L4698" s="2"/>
      <c r="M4698" s="2"/>
    </row>
    <row r="4699" spans="11:13" x14ac:dyDescent="0.3">
      <c r="K4699" s="3"/>
      <c r="L4699" s="2"/>
      <c r="M4699" s="2"/>
    </row>
    <row r="4700" spans="11:13" x14ac:dyDescent="0.3">
      <c r="K4700" s="3"/>
      <c r="L4700" s="2"/>
      <c r="M4700" s="2"/>
    </row>
    <row r="4701" spans="11:13" x14ac:dyDescent="0.3">
      <c r="K4701" s="3"/>
      <c r="L4701" s="2"/>
      <c r="M4701" s="2"/>
    </row>
    <row r="4702" spans="11:13" x14ac:dyDescent="0.3">
      <c r="K4702" s="3"/>
      <c r="L4702" s="2"/>
      <c r="M4702" s="2"/>
    </row>
    <row r="4703" spans="11:13" x14ac:dyDescent="0.3">
      <c r="K4703" s="3"/>
      <c r="L4703" s="2"/>
      <c r="M4703" s="2"/>
    </row>
    <row r="4704" spans="11:13" x14ac:dyDescent="0.3">
      <c r="K4704" s="3"/>
      <c r="L4704" s="2"/>
      <c r="M4704" s="2"/>
    </row>
    <row r="4705" spans="11:13" x14ac:dyDescent="0.3">
      <c r="K4705" s="3"/>
      <c r="L4705" s="2"/>
      <c r="M4705" s="2"/>
    </row>
    <row r="4706" spans="11:13" x14ac:dyDescent="0.3">
      <c r="K4706" s="3"/>
      <c r="L4706" s="2"/>
      <c r="M4706" s="2"/>
    </row>
    <row r="4707" spans="11:13" x14ac:dyDescent="0.3">
      <c r="K4707" s="3"/>
      <c r="L4707" s="2"/>
      <c r="M4707" s="2"/>
    </row>
    <row r="4708" spans="11:13" x14ac:dyDescent="0.3">
      <c r="K4708" s="3"/>
      <c r="L4708" s="2"/>
      <c r="M4708" s="2"/>
    </row>
    <row r="4709" spans="11:13" x14ac:dyDescent="0.3">
      <c r="K4709" s="3"/>
      <c r="L4709" s="2"/>
      <c r="M4709" s="2"/>
    </row>
    <row r="4710" spans="11:13" x14ac:dyDescent="0.3">
      <c r="K4710" s="3"/>
      <c r="L4710" s="2"/>
      <c r="M4710" s="2"/>
    </row>
    <row r="4711" spans="11:13" x14ac:dyDescent="0.3">
      <c r="K4711" s="3"/>
      <c r="L4711" s="2"/>
      <c r="M4711" s="2"/>
    </row>
    <row r="4712" spans="11:13" x14ac:dyDescent="0.3">
      <c r="K4712" s="3"/>
      <c r="L4712" s="2"/>
      <c r="M4712" s="2"/>
    </row>
    <row r="4713" spans="11:13" x14ac:dyDescent="0.3">
      <c r="K4713" s="3"/>
      <c r="L4713" s="2"/>
      <c r="M4713" s="2"/>
    </row>
    <row r="4714" spans="11:13" x14ac:dyDescent="0.3">
      <c r="K4714" s="3"/>
      <c r="L4714" s="2"/>
      <c r="M4714" s="2"/>
    </row>
    <row r="4715" spans="11:13" x14ac:dyDescent="0.3">
      <c r="K4715" s="3"/>
      <c r="L4715" s="2"/>
      <c r="M4715" s="2"/>
    </row>
    <row r="4716" spans="11:13" x14ac:dyDescent="0.3">
      <c r="K4716" s="3"/>
      <c r="L4716" s="2"/>
      <c r="M4716" s="2"/>
    </row>
    <row r="4717" spans="11:13" x14ac:dyDescent="0.3">
      <c r="K4717" s="3"/>
      <c r="L4717" s="2"/>
      <c r="M4717" s="2"/>
    </row>
    <row r="4718" spans="11:13" x14ac:dyDescent="0.3">
      <c r="K4718" s="3"/>
      <c r="L4718" s="2"/>
      <c r="M4718" s="2"/>
    </row>
    <row r="4719" spans="11:13" x14ac:dyDescent="0.3">
      <c r="K4719" s="3"/>
      <c r="L4719" s="2"/>
      <c r="M4719" s="2"/>
    </row>
    <row r="4720" spans="11:13" x14ac:dyDescent="0.3">
      <c r="K4720" s="3"/>
      <c r="L4720" s="2"/>
      <c r="M4720" s="2"/>
    </row>
    <row r="4721" spans="11:13" x14ac:dyDescent="0.3">
      <c r="K4721" s="3"/>
      <c r="L4721" s="2"/>
      <c r="M4721" s="2"/>
    </row>
    <row r="4722" spans="11:13" x14ac:dyDescent="0.3">
      <c r="K4722" s="3"/>
      <c r="L4722" s="2"/>
      <c r="M4722" s="2"/>
    </row>
    <row r="4723" spans="11:13" x14ac:dyDescent="0.3">
      <c r="K4723" s="3"/>
      <c r="L4723" s="2"/>
      <c r="M4723" s="2"/>
    </row>
    <row r="4724" spans="11:13" x14ac:dyDescent="0.3">
      <c r="K4724" s="3"/>
      <c r="L4724" s="2"/>
      <c r="M4724" s="2"/>
    </row>
    <row r="4725" spans="11:13" x14ac:dyDescent="0.3">
      <c r="K4725" s="3"/>
      <c r="L4725" s="2"/>
      <c r="M4725" s="2"/>
    </row>
    <row r="4726" spans="11:13" x14ac:dyDescent="0.3">
      <c r="K4726" s="3"/>
      <c r="L4726" s="2"/>
      <c r="M4726" s="2"/>
    </row>
    <row r="4727" spans="11:13" x14ac:dyDescent="0.3">
      <c r="K4727" s="3"/>
      <c r="L4727" s="2"/>
      <c r="M4727" s="2"/>
    </row>
    <row r="4728" spans="11:13" x14ac:dyDescent="0.3">
      <c r="K4728" s="3"/>
      <c r="L4728" s="2"/>
      <c r="M4728" s="2"/>
    </row>
    <row r="4729" spans="11:13" x14ac:dyDescent="0.3">
      <c r="K4729" s="3"/>
      <c r="L4729" s="2"/>
      <c r="M4729" s="2"/>
    </row>
    <row r="4730" spans="11:13" x14ac:dyDescent="0.3">
      <c r="K4730" s="3"/>
      <c r="L4730" s="2"/>
      <c r="M4730" s="2"/>
    </row>
    <row r="4731" spans="11:13" x14ac:dyDescent="0.3">
      <c r="K4731" s="3"/>
      <c r="L4731" s="2"/>
      <c r="M4731" s="2"/>
    </row>
    <row r="4732" spans="11:13" x14ac:dyDescent="0.3">
      <c r="K4732" s="3"/>
      <c r="L4732" s="2"/>
      <c r="M4732" s="2"/>
    </row>
    <row r="4733" spans="11:13" x14ac:dyDescent="0.3">
      <c r="K4733" s="3"/>
      <c r="L4733" s="2"/>
      <c r="M4733" s="2"/>
    </row>
    <row r="4734" spans="11:13" x14ac:dyDescent="0.3">
      <c r="K4734" s="3"/>
      <c r="L4734" s="2"/>
      <c r="M4734" s="2"/>
    </row>
    <row r="4735" spans="11:13" x14ac:dyDescent="0.3">
      <c r="K4735" s="3"/>
      <c r="L4735" s="2"/>
      <c r="M4735" s="2"/>
    </row>
    <row r="4736" spans="11:13" x14ac:dyDescent="0.3">
      <c r="K4736" s="3"/>
      <c r="L4736" s="2"/>
      <c r="M4736" s="2"/>
    </row>
    <row r="4737" spans="11:13" x14ac:dyDescent="0.3">
      <c r="K4737" s="3"/>
      <c r="L4737" s="2"/>
      <c r="M4737" s="2"/>
    </row>
    <row r="4738" spans="11:13" x14ac:dyDescent="0.3">
      <c r="K4738" s="3"/>
      <c r="L4738" s="2"/>
      <c r="M4738" s="2"/>
    </row>
    <row r="4739" spans="11:13" x14ac:dyDescent="0.3">
      <c r="K4739" s="3"/>
      <c r="L4739" s="2"/>
      <c r="M4739" s="2"/>
    </row>
    <row r="4740" spans="11:13" x14ac:dyDescent="0.3">
      <c r="K4740" s="3"/>
      <c r="L4740" s="2"/>
      <c r="M4740" s="2"/>
    </row>
    <row r="4741" spans="11:13" x14ac:dyDescent="0.3">
      <c r="K4741" s="3"/>
      <c r="L4741" s="2"/>
      <c r="M4741" s="2"/>
    </row>
    <row r="4742" spans="11:13" x14ac:dyDescent="0.3">
      <c r="K4742" s="3"/>
      <c r="L4742" s="2"/>
      <c r="M4742" s="2"/>
    </row>
    <row r="4743" spans="11:13" x14ac:dyDescent="0.3">
      <c r="K4743" s="3"/>
      <c r="L4743" s="2"/>
      <c r="M4743" s="2"/>
    </row>
    <row r="4744" spans="11:13" x14ac:dyDescent="0.3">
      <c r="K4744" s="3"/>
      <c r="L4744" s="2"/>
      <c r="M4744" s="2"/>
    </row>
    <row r="4745" spans="11:13" x14ac:dyDescent="0.3">
      <c r="K4745" s="3"/>
      <c r="L4745" s="2"/>
      <c r="M4745" s="2"/>
    </row>
    <row r="4746" spans="11:13" x14ac:dyDescent="0.3">
      <c r="K4746" s="3"/>
      <c r="L4746" s="2"/>
      <c r="M4746" s="2"/>
    </row>
    <row r="4747" spans="11:13" x14ac:dyDescent="0.3">
      <c r="K4747" s="3"/>
      <c r="L4747" s="2"/>
      <c r="M4747" s="2"/>
    </row>
    <row r="4748" spans="11:13" x14ac:dyDescent="0.3">
      <c r="K4748" s="3"/>
      <c r="L4748" s="2"/>
      <c r="M4748" s="2"/>
    </row>
    <row r="4749" spans="11:13" x14ac:dyDescent="0.3">
      <c r="K4749" s="3"/>
      <c r="L4749" s="2"/>
      <c r="M4749" s="2"/>
    </row>
    <row r="4750" spans="11:13" x14ac:dyDescent="0.3">
      <c r="K4750" s="3"/>
      <c r="L4750" s="2"/>
      <c r="M4750" s="2"/>
    </row>
    <row r="4751" spans="11:13" x14ac:dyDescent="0.3">
      <c r="K4751" s="3"/>
      <c r="L4751" s="2"/>
      <c r="M4751" s="2"/>
    </row>
    <row r="4752" spans="11:13" x14ac:dyDescent="0.3">
      <c r="K4752" s="3"/>
      <c r="L4752" s="2"/>
      <c r="M4752" s="2"/>
    </row>
    <row r="4753" spans="11:13" x14ac:dyDescent="0.3">
      <c r="K4753" s="3"/>
      <c r="L4753" s="2"/>
      <c r="M4753" s="2"/>
    </row>
    <row r="4754" spans="11:13" x14ac:dyDescent="0.3">
      <c r="K4754" s="3"/>
      <c r="L4754" s="2"/>
      <c r="M4754" s="2"/>
    </row>
    <row r="4755" spans="11:13" x14ac:dyDescent="0.3">
      <c r="K4755" s="3"/>
      <c r="L4755" s="2"/>
      <c r="M4755" s="2"/>
    </row>
    <row r="4756" spans="11:13" x14ac:dyDescent="0.3">
      <c r="K4756" s="3"/>
      <c r="L4756" s="2"/>
      <c r="M4756" s="2"/>
    </row>
    <row r="4757" spans="11:13" x14ac:dyDescent="0.3">
      <c r="K4757" s="3"/>
      <c r="L4757" s="2"/>
      <c r="M4757" s="2"/>
    </row>
    <row r="4758" spans="11:13" x14ac:dyDescent="0.3">
      <c r="K4758" s="3"/>
      <c r="L4758" s="2"/>
      <c r="M4758" s="2"/>
    </row>
    <row r="4759" spans="11:13" x14ac:dyDescent="0.3">
      <c r="K4759" s="3"/>
      <c r="L4759" s="2"/>
      <c r="M4759" s="2"/>
    </row>
    <row r="4760" spans="11:13" x14ac:dyDescent="0.3">
      <c r="K4760" s="3"/>
      <c r="L4760" s="2"/>
      <c r="M4760" s="2"/>
    </row>
    <row r="4761" spans="11:13" x14ac:dyDescent="0.3">
      <c r="K4761" s="3"/>
      <c r="L4761" s="2"/>
      <c r="M4761" s="2"/>
    </row>
    <row r="4762" spans="11:13" x14ac:dyDescent="0.3">
      <c r="K4762" s="3"/>
      <c r="L4762" s="2"/>
      <c r="M4762" s="2"/>
    </row>
    <row r="4763" spans="11:13" x14ac:dyDescent="0.3">
      <c r="K4763" s="3"/>
      <c r="L4763" s="2"/>
      <c r="M4763" s="2"/>
    </row>
    <row r="4764" spans="11:13" x14ac:dyDescent="0.3">
      <c r="K4764" s="3"/>
      <c r="L4764" s="2"/>
      <c r="M4764" s="2"/>
    </row>
    <row r="4765" spans="11:13" x14ac:dyDescent="0.3">
      <c r="K4765" s="3"/>
      <c r="L4765" s="2"/>
      <c r="M4765" s="2"/>
    </row>
    <row r="4766" spans="11:13" x14ac:dyDescent="0.3">
      <c r="K4766" s="3"/>
      <c r="L4766" s="2"/>
      <c r="M4766" s="2"/>
    </row>
    <row r="4767" spans="11:13" x14ac:dyDescent="0.3">
      <c r="K4767" s="3"/>
      <c r="L4767" s="2"/>
      <c r="M4767" s="2"/>
    </row>
    <row r="4768" spans="11:13" x14ac:dyDescent="0.3">
      <c r="K4768" s="3"/>
      <c r="L4768" s="2"/>
      <c r="M4768" s="2"/>
    </row>
    <row r="4769" spans="11:13" x14ac:dyDescent="0.3">
      <c r="K4769" s="3"/>
      <c r="L4769" s="2"/>
      <c r="M4769" s="2"/>
    </row>
    <row r="4770" spans="11:13" x14ac:dyDescent="0.3">
      <c r="K4770" s="3"/>
      <c r="L4770" s="2"/>
      <c r="M4770" s="2"/>
    </row>
    <row r="4771" spans="11:13" x14ac:dyDescent="0.3">
      <c r="K4771" s="3"/>
      <c r="L4771" s="2"/>
      <c r="M4771" s="2"/>
    </row>
    <row r="4772" spans="11:13" x14ac:dyDescent="0.3">
      <c r="K4772" s="3"/>
      <c r="L4772" s="2"/>
      <c r="M4772" s="2"/>
    </row>
    <row r="4773" spans="11:13" x14ac:dyDescent="0.3">
      <c r="K4773" s="3"/>
      <c r="L4773" s="2"/>
      <c r="M4773" s="2"/>
    </row>
    <row r="4774" spans="11:13" x14ac:dyDescent="0.3">
      <c r="K4774" s="3"/>
      <c r="L4774" s="2"/>
      <c r="M4774" s="2"/>
    </row>
    <row r="4775" spans="11:13" x14ac:dyDescent="0.3">
      <c r="K4775" s="3"/>
      <c r="L4775" s="2"/>
      <c r="M4775" s="2"/>
    </row>
    <row r="4776" spans="11:13" x14ac:dyDescent="0.3">
      <c r="K4776" s="3"/>
      <c r="L4776" s="2"/>
      <c r="M4776" s="2"/>
    </row>
    <row r="4777" spans="11:13" x14ac:dyDescent="0.3">
      <c r="K4777" s="3"/>
      <c r="L4777" s="2"/>
      <c r="M4777" s="2"/>
    </row>
    <row r="4778" spans="11:13" x14ac:dyDescent="0.3">
      <c r="K4778" s="3"/>
      <c r="L4778" s="2"/>
      <c r="M4778" s="2"/>
    </row>
    <row r="4779" spans="11:13" x14ac:dyDescent="0.3">
      <c r="K4779" s="3"/>
      <c r="L4779" s="2"/>
      <c r="M4779" s="2"/>
    </row>
    <row r="4780" spans="11:13" x14ac:dyDescent="0.3">
      <c r="K4780" s="3"/>
      <c r="L4780" s="2"/>
      <c r="M4780" s="2"/>
    </row>
    <row r="4781" spans="11:13" x14ac:dyDescent="0.3">
      <c r="K4781" s="3"/>
      <c r="L4781" s="2"/>
      <c r="M4781" s="2"/>
    </row>
    <row r="4782" spans="11:13" x14ac:dyDescent="0.3">
      <c r="K4782" s="3"/>
      <c r="L4782" s="2"/>
      <c r="M4782" s="2"/>
    </row>
    <row r="4783" spans="11:13" x14ac:dyDescent="0.3">
      <c r="K4783" s="3"/>
      <c r="L4783" s="2"/>
      <c r="M4783" s="2"/>
    </row>
    <row r="4784" spans="11:13" x14ac:dyDescent="0.3">
      <c r="K4784" s="3"/>
      <c r="L4784" s="2"/>
      <c r="M4784" s="2"/>
    </row>
    <row r="4785" spans="11:13" x14ac:dyDescent="0.3">
      <c r="K4785" s="3"/>
      <c r="L4785" s="2"/>
      <c r="M4785" s="2"/>
    </row>
    <row r="4786" spans="11:13" x14ac:dyDescent="0.3">
      <c r="K4786" s="3"/>
      <c r="L4786" s="2"/>
      <c r="M4786" s="2"/>
    </row>
    <row r="4787" spans="11:13" x14ac:dyDescent="0.3">
      <c r="K4787" s="3"/>
      <c r="L4787" s="2"/>
      <c r="M4787" s="2"/>
    </row>
    <row r="4788" spans="11:13" x14ac:dyDescent="0.3">
      <c r="K4788" s="3"/>
      <c r="L4788" s="2"/>
      <c r="M4788" s="2"/>
    </row>
    <row r="4789" spans="11:13" x14ac:dyDescent="0.3">
      <c r="K4789" s="3"/>
      <c r="L4789" s="2"/>
      <c r="M4789" s="2"/>
    </row>
    <row r="4790" spans="11:13" x14ac:dyDescent="0.3">
      <c r="K4790" s="3"/>
      <c r="L4790" s="2"/>
      <c r="M4790" s="2"/>
    </row>
    <row r="4791" spans="11:13" x14ac:dyDescent="0.3">
      <c r="K4791" s="3"/>
      <c r="L4791" s="2"/>
      <c r="M4791" s="2"/>
    </row>
    <row r="4792" spans="11:13" x14ac:dyDescent="0.3">
      <c r="K4792" s="3"/>
      <c r="L4792" s="2"/>
      <c r="M4792" s="2"/>
    </row>
    <row r="4793" spans="11:13" x14ac:dyDescent="0.3">
      <c r="K4793" s="3"/>
      <c r="L4793" s="2"/>
      <c r="M4793" s="2"/>
    </row>
    <row r="4794" spans="11:13" x14ac:dyDescent="0.3">
      <c r="K4794" s="3"/>
      <c r="L4794" s="2"/>
      <c r="M4794" s="2"/>
    </row>
    <row r="4795" spans="11:13" x14ac:dyDescent="0.3">
      <c r="K4795" s="3"/>
      <c r="L4795" s="2"/>
      <c r="M4795" s="2"/>
    </row>
    <row r="4796" spans="11:13" x14ac:dyDescent="0.3">
      <c r="K4796" s="3"/>
      <c r="L4796" s="2"/>
      <c r="M4796" s="2"/>
    </row>
    <row r="4797" spans="11:13" x14ac:dyDescent="0.3">
      <c r="K4797" s="3"/>
      <c r="L4797" s="2"/>
      <c r="M4797" s="2"/>
    </row>
    <row r="4798" spans="11:13" x14ac:dyDescent="0.3">
      <c r="K4798" s="3"/>
      <c r="L4798" s="2"/>
      <c r="M4798" s="2"/>
    </row>
    <row r="4799" spans="11:13" x14ac:dyDescent="0.3">
      <c r="K4799" s="3"/>
      <c r="L4799" s="2"/>
      <c r="M4799" s="2"/>
    </row>
    <row r="4800" spans="11:13" x14ac:dyDescent="0.3">
      <c r="K4800" s="3"/>
      <c r="L4800" s="2"/>
      <c r="M4800" s="2"/>
    </row>
    <row r="4801" spans="11:13" x14ac:dyDescent="0.3">
      <c r="K4801" s="3"/>
      <c r="L4801" s="2"/>
      <c r="M4801" s="2"/>
    </row>
    <row r="4802" spans="11:13" x14ac:dyDescent="0.3">
      <c r="K4802" s="3"/>
      <c r="L4802" s="2"/>
      <c r="M4802" s="2"/>
    </row>
    <row r="4803" spans="11:13" x14ac:dyDescent="0.3">
      <c r="K4803" s="3"/>
      <c r="L4803" s="2"/>
      <c r="M4803" s="2"/>
    </row>
    <row r="4804" spans="11:13" x14ac:dyDescent="0.3">
      <c r="K4804" s="3"/>
      <c r="L4804" s="2"/>
      <c r="M4804" s="2"/>
    </row>
    <row r="4805" spans="11:13" x14ac:dyDescent="0.3">
      <c r="K4805" s="3"/>
      <c r="L4805" s="2"/>
      <c r="M4805" s="2"/>
    </row>
    <row r="4806" spans="11:13" x14ac:dyDescent="0.3">
      <c r="K4806" s="3"/>
      <c r="L4806" s="2"/>
      <c r="M4806" s="2"/>
    </row>
    <row r="4807" spans="11:13" x14ac:dyDescent="0.3">
      <c r="K4807" s="3"/>
      <c r="L4807" s="2"/>
      <c r="M4807" s="2"/>
    </row>
    <row r="4808" spans="11:13" x14ac:dyDescent="0.3">
      <c r="K4808" s="3"/>
      <c r="L4808" s="2"/>
      <c r="M4808" s="2"/>
    </row>
    <row r="4809" spans="11:13" x14ac:dyDescent="0.3">
      <c r="K4809" s="3"/>
      <c r="L4809" s="2"/>
      <c r="M4809" s="2"/>
    </row>
    <row r="4810" spans="11:13" x14ac:dyDescent="0.3">
      <c r="K4810" s="3"/>
      <c r="L4810" s="2"/>
      <c r="M4810" s="2"/>
    </row>
    <row r="4811" spans="11:13" x14ac:dyDescent="0.3">
      <c r="K4811" s="3"/>
      <c r="L4811" s="2"/>
      <c r="M4811" s="2"/>
    </row>
    <row r="4812" spans="11:13" x14ac:dyDescent="0.3">
      <c r="K4812" s="3"/>
      <c r="L4812" s="2"/>
      <c r="M4812" s="2"/>
    </row>
    <row r="4813" spans="11:13" x14ac:dyDescent="0.3">
      <c r="K4813" s="3"/>
      <c r="L4813" s="2"/>
      <c r="M4813" s="2"/>
    </row>
    <row r="4814" spans="11:13" x14ac:dyDescent="0.3">
      <c r="K4814" s="3"/>
      <c r="L4814" s="2"/>
      <c r="M4814" s="2"/>
    </row>
    <row r="4815" spans="11:13" x14ac:dyDescent="0.3">
      <c r="K4815" s="3"/>
      <c r="L4815" s="2"/>
      <c r="M4815" s="2"/>
    </row>
    <row r="4816" spans="11:13" x14ac:dyDescent="0.3">
      <c r="K4816" s="3"/>
      <c r="L4816" s="2"/>
      <c r="M4816" s="2"/>
    </row>
    <row r="4817" spans="11:13" x14ac:dyDescent="0.3">
      <c r="K4817" s="3"/>
      <c r="L4817" s="2"/>
      <c r="M4817" s="2"/>
    </row>
    <row r="4818" spans="11:13" x14ac:dyDescent="0.3">
      <c r="K4818" s="3"/>
      <c r="L4818" s="2"/>
      <c r="M4818" s="2"/>
    </row>
    <row r="4819" spans="11:13" x14ac:dyDescent="0.3">
      <c r="K4819" s="3"/>
      <c r="L4819" s="2"/>
      <c r="M4819" s="2"/>
    </row>
    <row r="4820" spans="11:13" x14ac:dyDescent="0.3">
      <c r="K4820" s="3"/>
      <c r="L4820" s="2"/>
      <c r="M4820" s="2"/>
    </row>
    <row r="4821" spans="11:13" x14ac:dyDescent="0.3">
      <c r="K4821" s="3"/>
      <c r="L4821" s="2"/>
      <c r="M4821" s="2"/>
    </row>
    <row r="4822" spans="11:13" x14ac:dyDescent="0.3">
      <c r="K4822" s="3"/>
      <c r="L4822" s="2"/>
      <c r="M4822" s="2"/>
    </row>
    <row r="4823" spans="11:13" x14ac:dyDescent="0.3">
      <c r="K4823" s="3"/>
      <c r="L4823" s="2"/>
      <c r="M4823" s="2"/>
    </row>
    <row r="4824" spans="11:13" x14ac:dyDescent="0.3">
      <c r="K4824" s="3"/>
      <c r="L4824" s="2"/>
      <c r="M4824" s="2"/>
    </row>
    <row r="4825" spans="11:13" x14ac:dyDescent="0.3">
      <c r="K4825" s="3"/>
      <c r="L4825" s="2"/>
      <c r="M4825" s="2"/>
    </row>
    <row r="4826" spans="11:13" x14ac:dyDescent="0.3">
      <c r="K4826" s="3"/>
      <c r="L4826" s="2"/>
      <c r="M4826" s="2"/>
    </row>
    <row r="4827" spans="11:13" x14ac:dyDescent="0.3">
      <c r="K4827" s="3"/>
      <c r="L4827" s="2"/>
      <c r="M4827" s="2"/>
    </row>
    <row r="4828" spans="11:13" x14ac:dyDescent="0.3">
      <c r="K4828" s="3"/>
      <c r="L4828" s="2"/>
      <c r="M4828" s="2"/>
    </row>
    <row r="4829" spans="11:13" x14ac:dyDescent="0.3">
      <c r="K4829" s="3"/>
      <c r="L4829" s="2"/>
      <c r="M4829" s="2"/>
    </row>
    <row r="4830" spans="11:13" x14ac:dyDescent="0.3">
      <c r="K4830" s="3"/>
      <c r="L4830" s="2"/>
      <c r="M4830" s="2"/>
    </row>
    <row r="4831" spans="11:13" x14ac:dyDescent="0.3">
      <c r="K4831" s="3"/>
      <c r="L4831" s="2"/>
      <c r="M4831" s="2"/>
    </row>
    <row r="4832" spans="11:13" x14ac:dyDescent="0.3">
      <c r="K4832" s="3"/>
      <c r="L4832" s="2"/>
      <c r="M4832" s="2"/>
    </row>
    <row r="4833" spans="11:13" x14ac:dyDescent="0.3">
      <c r="K4833" s="3"/>
      <c r="L4833" s="2"/>
      <c r="M4833" s="2"/>
    </row>
    <row r="4834" spans="11:13" x14ac:dyDescent="0.3">
      <c r="K4834" s="3"/>
      <c r="L4834" s="2"/>
      <c r="M4834" s="2"/>
    </row>
    <row r="4835" spans="11:13" x14ac:dyDescent="0.3">
      <c r="K4835" s="3"/>
      <c r="L4835" s="2"/>
      <c r="M4835" s="2"/>
    </row>
    <row r="4836" spans="11:13" x14ac:dyDescent="0.3">
      <c r="K4836" s="3"/>
      <c r="L4836" s="2"/>
      <c r="M4836" s="2"/>
    </row>
    <row r="4837" spans="11:13" x14ac:dyDescent="0.3">
      <c r="K4837" s="3"/>
      <c r="L4837" s="2"/>
      <c r="M4837" s="2"/>
    </row>
    <row r="4838" spans="11:13" x14ac:dyDescent="0.3">
      <c r="K4838" s="3"/>
      <c r="L4838" s="2"/>
      <c r="M4838" s="2"/>
    </row>
    <row r="4839" spans="11:13" x14ac:dyDescent="0.3">
      <c r="K4839" s="3"/>
      <c r="L4839" s="2"/>
      <c r="M4839" s="2"/>
    </row>
    <row r="4840" spans="11:13" x14ac:dyDescent="0.3">
      <c r="K4840" s="3"/>
      <c r="L4840" s="2"/>
      <c r="M4840" s="2"/>
    </row>
    <row r="4841" spans="11:13" x14ac:dyDescent="0.3">
      <c r="K4841" s="3"/>
      <c r="L4841" s="2"/>
      <c r="M4841" s="2"/>
    </row>
    <row r="4842" spans="11:13" x14ac:dyDescent="0.3">
      <c r="K4842" s="3"/>
      <c r="L4842" s="2"/>
      <c r="M4842" s="2"/>
    </row>
    <row r="4843" spans="11:13" x14ac:dyDescent="0.3">
      <c r="K4843" s="3"/>
      <c r="L4843" s="2"/>
      <c r="M4843" s="2"/>
    </row>
    <row r="4844" spans="11:13" x14ac:dyDescent="0.3">
      <c r="K4844" s="3"/>
      <c r="L4844" s="2"/>
      <c r="M4844" s="2"/>
    </row>
    <row r="4845" spans="11:13" x14ac:dyDescent="0.3">
      <c r="K4845" s="3"/>
      <c r="L4845" s="2"/>
      <c r="M4845" s="2"/>
    </row>
    <row r="4846" spans="11:13" x14ac:dyDescent="0.3">
      <c r="K4846" s="3"/>
      <c r="L4846" s="2"/>
      <c r="M4846" s="2"/>
    </row>
    <row r="4847" spans="11:13" x14ac:dyDescent="0.3">
      <c r="K4847" s="3"/>
      <c r="L4847" s="2"/>
      <c r="M4847" s="2"/>
    </row>
    <row r="4848" spans="11:13" x14ac:dyDescent="0.3">
      <c r="K4848" s="3"/>
      <c r="L4848" s="2"/>
      <c r="M4848" s="2"/>
    </row>
    <row r="4849" spans="11:13" x14ac:dyDescent="0.3">
      <c r="K4849" s="3"/>
      <c r="L4849" s="2"/>
      <c r="M4849" s="2"/>
    </row>
    <row r="4850" spans="11:13" x14ac:dyDescent="0.3">
      <c r="K4850" s="3"/>
      <c r="L4850" s="2"/>
      <c r="M4850" s="2"/>
    </row>
    <row r="4851" spans="11:13" x14ac:dyDescent="0.3">
      <c r="K4851" s="3"/>
      <c r="L4851" s="2"/>
      <c r="M4851" s="2"/>
    </row>
    <row r="4852" spans="11:13" x14ac:dyDescent="0.3">
      <c r="K4852" s="3"/>
      <c r="L4852" s="2"/>
      <c r="M4852" s="2"/>
    </row>
    <row r="4853" spans="11:13" x14ac:dyDescent="0.3">
      <c r="K4853" s="3"/>
      <c r="L4853" s="2"/>
      <c r="M4853" s="2"/>
    </row>
    <row r="4854" spans="11:13" x14ac:dyDescent="0.3">
      <c r="K4854" s="3"/>
      <c r="L4854" s="2"/>
      <c r="M4854" s="2"/>
    </row>
    <row r="4855" spans="11:13" x14ac:dyDescent="0.3">
      <c r="K4855" s="3"/>
      <c r="L4855" s="2"/>
      <c r="M4855" s="2"/>
    </row>
    <row r="4856" spans="11:13" x14ac:dyDescent="0.3">
      <c r="K4856" s="3"/>
      <c r="L4856" s="2"/>
      <c r="M4856" s="2"/>
    </row>
    <row r="4857" spans="11:13" x14ac:dyDescent="0.3">
      <c r="K4857" s="3"/>
      <c r="L4857" s="2"/>
      <c r="M4857" s="2"/>
    </row>
    <row r="4858" spans="11:13" x14ac:dyDescent="0.3">
      <c r="K4858" s="3"/>
      <c r="L4858" s="2"/>
      <c r="M4858" s="2"/>
    </row>
    <row r="4859" spans="11:13" x14ac:dyDescent="0.3">
      <c r="K4859" s="3"/>
      <c r="L4859" s="2"/>
      <c r="M4859" s="2"/>
    </row>
    <row r="4860" spans="11:13" x14ac:dyDescent="0.3">
      <c r="K4860" s="3"/>
      <c r="L4860" s="2"/>
      <c r="M4860" s="2"/>
    </row>
    <row r="4861" spans="11:13" x14ac:dyDescent="0.3">
      <c r="K4861" s="3"/>
      <c r="L4861" s="2"/>
      <c r="M4861" s="2"/>
    </row>
    <row r="4862" spans="11:13" x14ac:dyDescent="0.3">
      <c r="K4862" s="3"/>
      <c r="L4862" s="2"/>
      <c r="M4862" s="2"/>
    </row>
    <row r="4863" spans="11:13" x14ac:dyDescent="0.3">
      <c r="K4863" s="3"/>
      <c r="L4863" s="2"/>
      <c r="M4863" s="2"/>
    </row>
    <row r="4864" spans="11:13" x14ac:dyDescent="0.3">
      <c r="K4864" s="3"/>
      <c r="L4864" s="2"/>
      <c r="M4864" s="2"/>
    </row>
    <row r="4865" spans="11:13" x14ac:dyDescent="0.3">
      <c r="K4865" s="3"/>
      <c r="L4865" s="2"/>
      <c r="M4865" s="2"/>
    </row>
    <row r="4866" spans="11:13" x14ac:dyDescent="0.3">
      <c r="K4866" s="3"/>
      <c r="L4866" s="2"/>
      <c r="M4866" s="2"/>
    </row>
    <row r="4867" spans="11:13" x14ac:dyDescent="0.3">
      <c r="K4867" s="3"/>
      <c r="L4867" s="2"/>
      <c r="M4867" s="2"/>
    </row>
    <row r="4868" spans="11:13" x14ac:dyDescent="0.3">
      <c r="K4868" s="3"/>
      <c r="L4868" s="2"/>
      <c r="M4868" s="2"/>
    </row>
    <row r="4869" spans="11:13" x14ac:dyDescent="0.3">
      <c r="K4869" s="3"/>
      <c r="L4869" s="2"/>
      <c r="M4869" s="2"/>
    </row>
    <row r="4870" spans="11:13" x14ac:dyDescent="0.3">
      <c r="K4870" s="3"/>
      <c r="L4870" s="2"/>
      <c r="M4870" s="2"/>
    </row>
    <row r="4871" spans="11:13" x14ac:dyDescent="0.3">
      <c r="K4871" s="3"/>
      <c r="L4871" s="2"/>
      <c r="M4871" s="2"/>
    </row>
    <row r="4872" spans="11:13" x14ac:dyDescent="0.3">
      <c r="K4872" s="3"/>
      <c r="L4872" s="2"/>
      <c r="M4872" s="2"/>
    </row>
    <row r="4873" spans="11:13" x14ac:dyDescent="0.3">
      <c r="K4873" s="3"/>
      <c r="L4873" s="2"/>
      <c r="M4873" s="2"/>
    </row>
    <row r="4874" spans="11:13" x14ac:dyDescent="0.3">
      <c r="K4874" s="3"/>
      <c r="L4874" s="2"/>
      <c r="M4874" s="2"/>
    </row>
    <row r="4875" spans="11:13" x14ac:dyDescent="0.3">
      <c r="K4875" s="3"/>
      <c r="L4875" s="2"/>
      <c r="M4875" s="2"/>
    </row>
    <row r="4876" spans="11:13" x14ac:dyDescent="0.3">
      <c r="K4876" s="3"/>
      <c r="L4876" s="2"/>
      <c r="M4876" s="2"/>
    </row>
    <row r="4877" spans="11:13" x14ac:dyDescent="0.3">
      <c r="K4877" s="3"/>
      <c r="L4877" s="2"/>
      <c r="M4877" s="2"/>
    </row>
    <row r="4878" spans="11:13" x14ac:dyDescent="0.3">
      <c r="K4878" s="3"/>
      <c r="L4878" s="2"/>
      <c r="M4878" s="2"/>
    </row>
    <row r="4879" spans="11:13" x14ac:dyDescent="0.3">
      <c r="K4879" s="3"/>
      <c r="L4879" s="2"/>
      <c r="M4879" s="2"/>
    </row>
    <row r="4880" spans="11:13" x14ac:dyDescent="0.3">
      <c r="K4880" s="3"/>
      <c r="L4880" s="2"/>
      <c r="M4880" s="2"/>
    </row>
    <row r="4881" spans="11:13" x14ac:dyDescent="0.3">
      <c r="K4881" s="3"/>
      <c r="L4881" s="2"/>
      <c r="M4881" s="2"/>
    </row>
    <row r="4882" spans="11:13" x14ac:dyDescent="0.3">
      <c r="K4882" s="3"/>
      <c r="L4882" s="2"/>
      <c r="M4882" s="2"/>
    </row>
    <row r="4883" spans="11:13" x14ac:dyDescent="0.3">
      <c r="K4883" s="3"/>
      <c r="L4883" s="2"/>
      <c r="M4883" s="2"/>
    </row>
    <row r="4884" spans="11:13" x14ac:dyDescent="0.3">
      <c r="K4884" s="3"/>
      <c r="L4884" s="2"/>
      <c r="M4884" s="2"/>
    </row>
    <row r="4885" spans="11:13" x14ac:dyDescent="0.3">
      <c r="K4885" s="3"/>
      <c r="L4885" s="2"/>
      <c r="M4885" s="2"/>
    </row>
    <row r="4886" spans="11:13" x14ac:dyDescent="0.3">
      <c r="K4886" s="3"/>
      <c r="L4886" s="2"/>
      <c r="M4886" s="2"/>
    </row>
    <row r="4887" spans="11:13" x14ac:dyDescent="0.3">
      <c r="K4887" s="3"/>
      <c r="L4887" s="2"/>
      <c r="M4887" s="2"/>
    </row>
    <row r="4888" spans="11:13" x14ac:dyDescent="0.3">
      <c r="K4888" s="3"/>
      <c r="L4888" s="2"/>
      <c r="M4888" s="2"/>
    </row>
    <row r="4889" spans="11:13" x14ac:dyDescent="0.3">
      <c r="K4889" s="3"/>
      <c r="L4889" s="2"/>
      <c r="M4889" s="2"/>
    </row>
    <row r="4890" spans="11:13" x14ac:dyDescent="0.3">
      <c r="K4890" s="3"/>
      <c r="L4890" s="2"/>
      <c r="M4890" s="2"/>
    </row>
    <row r="4891" spans="11:13" x14ac:dyDescent="0.3">
      <c r="K4891" s="3"/>
      <c r="L4891" s="2"/>
      <c r="M4891" s="2"/>
    </row>
    <row r="4892" spans="11:13" x14ac:dyDescent="0.3">
      <c r="K4892" s="3"/>
      <c r="L4892" s="2"/>
      <c r="M4892" s="2"/>
    </row>
    <row r="4893" spans="11:13" x14ac:dyDescent="0.3">
      <c r="K4893" s="3"/>
      <c r="L4893" s="2"/>
      <c r="M4893" s="2"/>
    </row>
    <row r="4894" spans="11:13" x14ac:dyDescent="0.3">
      <c r="K4894" s="3"/>
      <c r="L4894" s="2"/>
      <c r="M4894" s="2"/>
    </row>
    <row r="4895" spans="11:13" x14ac:dyDescent="0.3">
      <c r="K4895" s="3"/>
      <c r="L4895" s="2"/>
      <c r="M4895" s="2"/>
    </row>
    <row r="4896" spans="11:13" x14ac:dyDescent="0.3">
      <c r="K4896" s="3"/>
      <c r="L4896" s="2"/>
      <c r="M4896" s="2"/>
    </row>
    <row r="4897" spans="11:13" x14ac:dyDescent="0.3">
      <c r="K4897" s="3"/>
      <c r="L4897" s="2"/>
      <c r="M4897" s="2"/>
    </row>
    <row r="4898" spans="11:13" x14ac:dyDescent="0.3">
      <c r="K4898" s="3"/>
      <c r="L4898" s="2"/>
      <c r="M4898" s="2"/>
    </row>
    <row r="4899" spans="11:13" x14ac:dyDescent="0.3">
      <c r="K4899" s="3"/>
      <c r="L4899" s="2"/>
      <c r="M4899" s="2"/>
    </row>
    <row r="4900" spans="11:13" x14ac:dyDescent="0.3">
      <c r="K4900" s="3"/>
      <c r="L4900" s="2"/>
      <c r="M4900" s="2"/>
    </row>
    <row r="4901" spans="11:13" x14ac:dyDescent="0.3">
      <c r="K4901" s="3"/>
      <c r="L4901" s="2"/>
      <c r="M4901" s="2"/>
    </row>
    <row r="4902" spans="11:13" x14ac:dyDescent="0.3">
      <c r="K4902" s="3"/>
      <c r="L4902" s="2"/>
      <c r="M4902" s="2"/>
    </row>
    <row r="4903" spans="11:13" x14ac:dyDescent="0.3">
      <c r="K4903" s="3"/>
      <c r="L4903" s="2"/>
      <c r="M4903" s="2"/>
    </row>
    <row r="4904" spans="11:13" x14ac:dyDescent="0.3">
      <c r="K4904" s="3"/>
      <c r="L4904" s="2"/>
      <c r="M4904" s="2"/>
    </row>
    <row r="4905" spans="11:13" x14ac:dyDescent="0.3">
      <c r="K4905" s="3"/>
      <c r="L4905" s="2"/>
      <c r="M4905" s="2"/>
    </row>
    <row r="4906" spans="11:13" x14ac:dyDescent="0.3">
      <c r="K4906" s="3"/>
      <c r="L4906" s="2"/>
      <c r="M4906" s="2"/>
    </row>
    <row r="4907" spans="11:13" x14ac:dyDescent="0.3">
      <c r="K4907" s="3"/>
      <c r="L4907" s="2"/>
      <c r="M4907" s="2"/>
    </row>
    <row r="4908" spans="11:13" x14ac:dyDescent="0.3">
      <c r="K4908" s="3"/>
      <c r="L4908" s="2"/>
      <c r="M4908" s="2"/>
    </row>
    <row r="4909" spans="11:13" x14ac:dyDescent="0.3">
      <c r="K4909" s="3"/>
      <c r="L4909" s="2"/>
      <c r="M4909" s="2"/>
    </row>
    <row r="4910" spans="11:13" x14ac:dyDescent="0.3">
      <c r="K4910" s="3"/>
      <c r="L4910" s="2"/>
      <c r="M4910" s="2"/>
    </row>
    <row r="4911" spans="11:13" x14ac:dyDescent="0.3">
      <c r="K4911" s="3"/>
      <c r="L4911" s="2"/>
      <c r="M4911" s="2"/>
    </row>
    <row r="4912" spans="11:13" x14ac:dyDescent="0.3">
      <c r="K4912" s="3"/>
      <c r="L4912" s="2"/>
      <c r="M4912" s="2"/>
    </row>
    <row r="4913" spans="11:13" x14ac:dyDescent="0.3">
      <c r="K4913" s="3"/>
      <c r="L4913" s="2"/>
      <c r="M4913" s="2"/>
    </row>
    <row r="4914" spans="11:13" x14ac:dyDescent="0.3">
      <c r="K4914" s="3"/>
      <c r="L4914" s="2"/>
      <c r="M4914" s="2"/>
    </row>
    <row r="4915" spans="11:13" x14ac:dyDescent="0.3">
      <c r="K4915" s="3"/>
      <c r="L4915" s="2"/>
      <c r="M4915" s="2"/>
    </row>
    <row r="4916" spans="11:13" x14ac:dyDescent="0.3">
      <c r="K4916" s="3"/>
      <c r="L4916" s="2"/>
      <c r="M4916" s="2"/>
    </row>
    <row r="4917" spans="11:13" x14ac:dyDescent="0.3">
      <c r="K4917" s="3"/>
      <c r="L4917" s="2"/>
      <c r="M4917" s="2"/>
    </row>
    <row r="4918" spans="11:13" x14ac:dyDescent="0.3">
      <c r="K4918" s="3"/>
      <c r="L4918" s="2"/>
      <c r="M4918" s="2"/>
    </row>
    <row r="4919" spans="11:13" x14ac:dyDescent="0.3">
      <c r="K4919" s="3"/>
      <c r="L4919" s="2"/>
      <c r="M4919" s="2"/>
    </row>
    <row r="4920" spans="11:13" x14ac:dyDescent="0.3">
      <c r="K4920" s="3"/>
      <c r="L4920" s="2"/>
      <c r="M4920" s="2"/>
    </row>
    <row r="4921" spans="11:13" x14ac:dyDescent="0.3">
      <c r="K4921" s="3"/>
      <c r="L4921" s="2"/>
      <c r="M4921" s="2"/>
    </row>
    <row r="4922" spans="11:13" x14ac:dyDescent="0.3">
      <c r="K4922" s="3"/>
      <c r="L4922" s="2"/>
      <c r="M4922" s="2"/>
    </row>
    <row r="4923" spans="11:13" x14ac:dyDescent="0.3">
      <c r="K4923" s="3"/>
      <c r="L4923" s="2"/>
      <c r="M4923" s="2"/>
    </row>
    <row r="4924" spans="11:13" x14ac:dyDescent="0.3">
      <c r="K4924" s="3"/>
      <c r="L4924" s="2"/>
      <c r="M4924" s="2"/>
    </row>
    <row r="4925" spans="11:13" x14ac:dyDescent="0.3">
      <c r="K4925" s="3"/>
      <c r="L4925" s="2"/>
      <c r="M4925" s="2"/>
    </row>
    <row r="4926" spans="11:13" x14ac:dyDescent="0.3">
      <c r="K4926" s="3"/>
      <c r="L4926" s="2"/>
      <c r="M4926" s="2"/>
    </row>
    <row r="4927" spans="11:13" x14ac:dyDescent="0.3">
      <c r="K4927" s="3"/>
      <c r="L4927" s="2"/>
      <c r="M4927" s="2"/>
    </row>
    <row r="4928" spans="11:13" x14ac:dyDescent="0.3">
      <c r="K4928" s="3"/>
      <c r="L4928" s="2"/>
      <c r="M4928" s="2"/>
    </row>
    <row r="4929" spans="11:13" x14ac:dyDescent="0.3">
      <c r="K4929" s="3"/>
      <c r="L4929" s="2"/>
      <c r="M4929" s="2"/>
    </row>
    <row r="4930" spans="11:13" x14ac:dyDescent="0.3">
      <c r="K4930" s="3"/>
      <c r="L4930" s="2"/>
      <c r="M4930" s="2"/>
    </row>
    <row r="4931" spans="11:13" x14ac:dyDescent="0.3">
      <c r="K4931" s="3"/>
      <c r="L4931" s="2"/>
      <c r="M4931" s="2"/>
    </row>
    <row r="4932" spans="11:13" x14ac:dyDescent="0.3">
      <c r="K4932" s="3"/>
      <c r="L4932" s="2"/>
      <c r="M4932" s="2"/>
    </row>
    <row r="4933" spans="11:13" x14ac:dyDescent="0.3">
      <c r="K4933" s="3"/>
      <c r="L4933" s="2"/>
      <c r="M4933" s="2"/>
    </row>
    <row r="4934" spans="11:13" x14ac:dyDescent="0.3">
      <c r="K4934" s="3"/>
      <c r="L4934" s="2"/>
      <c r="M4934" s="2"/>
    </row>
    <row r="4935" spans="11:13" x14ac:dyDescent="0.3">
      <c r="K4935" s="3"/>
      <c r="L4935" s="2"/>
      <c r="M4935" s="2"/>
    </row>
    <row r="4936" spans="11:13" x14ac:dyDescent="0.3">
      <c r="K4936" s="3"/>
      <c r="L4936" s="2"/>
      <c r="M4936" s="2"/>
    </row>
    <row r="4937" spans="11:13" x14ac:dyDescent="0.3">
      <c r="K4937" s="3"/>
      <c r="L4937" s="2"/>
      <c r="M4937" s="2"/>
    </row>
    <row r="4938" spans="11:13" x14ac:dyDescent="0.3">
      <c r="K4938" s="3"/>
      <c r="L4938" s="2"/>
      <c r="M4938" s="2"/>
    </row>
    <row r="4939" spans="11:13" x14ac:dyDescent="0.3">
      <c r="K4939" s="3"/>
      <c r="L4939" s="2"/>
      <c r="M4939" s="2"/>
    </row>
    <row r="4940" spans="11:13" x14ac:dyDescent="0.3">
      <c r="K4940" s="3"/>
      <c r="L4940" s="2"/>
      <c r="M4940" s="2"/>
    </row>
    <row r="4941" spans="11:13" x14ac:dyDescent="0.3">
      <c r="K4941" s="3"/>
      <c r="L4941" s="2"/>
      <c r="M4941" s="2"/>
    </row>
    <row r="4942" spans="11:13" x14ac:dyDescent="0.3">
      <c r="K4942" s="3"/>
      <c r="L4942" s="2"/>
      <c r="M4942" s="2"/>
    </row>
    <row r="4943" spans="11:13" x14ac:dyDescent="0.3">
      <c r="K4943" s="3"/>
      <c r="L4943" s="2"/>
      <c r="M4943" s="2"/>
    </row>
    <row r="4944" spans="11:13" x14ac:dyDescent="0.3">
      <c r="K4944" s="3"/>
      <c r="L4944" s="2"/>
      <c r="M4944" s="2"/>
    </row>
    <row r="4945" spans="11:13" x14ac:dyDescent="0.3">
      <c r="K4945" s="3"/>
      <c r="L4945" s="2"/>
      <c r="M4945" s="2"/>
    </row>
    <row r="4946" spans="11:13" x14ac:dyDescent="0.3">
      <c r="K4946" s="3"/>
      <c r="L4946" s="2"/>
      <c r="M4946" s="2"/>
    </row>
    <row r="4947" spans="11:13" x14ac:dyDescent="0.3">
      <c r="K4947" s="3"/>
      <c r="L4947" s="2"/>
      <c r="M4947" s="2"/>
    </row>
    <row r="4948" spans="11:13" x14ac:dyDescent="0.3">
      <c r="K4948" s="3"/>
      <c r="L4948" s="2"/>
      <c r="M4948" s="2"/>
    </row>
    <row r="4949" spans="11:13" x14ac:dyDescent="0.3">
      <c r="K4949" s="3"/>
      <c r="L4949" s="2"/>
      <c r="M4949" s="2"/>
    </row>
    <row r="4950" spans="11:13" x14ac:dyDescent="0.3">
      <c r="K4950" s="3"/>
      <c r="L4950" s="2"/>
      <c r="M4950" s="2"/>
    </row>
    <row r="4951" spans="11:13" x14ac:dyDescent="0.3">
      <c r="K4951" s="3"/>
      <c r="L4951" s="2"/>
      <c r="M4951" s="2"/>
    </row>
    <row r="4952" spans="11:13" x14ac:dyDescent="0.3">
      <c r="K4952" s="3"/>
      <c r="L4952" s="2"/>
      <c r="M4952" s="2"/>
    </row>
    <row r="4953" spans="11:13" x14ac:dyDescent="0.3">
      <c r="K4953" s="3"/>
      <c r="L4953" s="2"/>
      <c r="M4953" s="2"/>
    </row>
    <row r="4954" spans="11:13" x14ac:dyDescent="0.3">
      <c r="K4954" s="3"/>
      <c r="L4954" s="2"/>
      <c r="M4954" s="2"/>
    </row>
    <row r="4955" spans="11:13" x14ac:dyDescent="0.3">
      <c r="K4955" s="3"/>
      <c r="L4955" s="2"/>
      <c r="M4955" s="2"/>
    </row>
    <row r="4956" spans="11:13" x14ac:dyDescent="0.3">
      <c r="K4956" s="3"/>
      <c r="L4956" s="2"/>
      <c r="M4956" s="2"/>
    </row>
    <row r="4957" spans="11:13" x14ac:dyDescent="0.3">
      <c r="K4957" s="3"/>
      <c r="L4957" s="2"/>
      <c r="M4957" s="2"/>
    </row>
    <row r="4958" spans="11:13" x14ac:dyDescent="0.3">
      <c r="K4958" s="3"/>
      <c r="L4958" s="2"/>
      <c r="M4958" s="2"/>
    </row>
    <row r="4959" spans="11:13" x14ac:dyDescent="0.3">
      <c r="K4959" s="3"/>
      <c r="L4959" s="2"/>
      <c r="M4959" s="2"/>
    </row>
    <row r="4960" spans="11:13" x14ac:dyDescent="0.3">
      <c r="K4960" s="3"/>
      <c r="L4960" s="2"/>
      <c r="M4960" s="2"/>
    </row>
    <row r="4961" spans="11:13" x14ac:dyDescent="0.3">
      <c r="K4961" s="3"/>
      <c r="L4961" s="2"/>
      <c r="M4961" s="2"/>
    </row>
    <row r="4962" spans="11:13" x14ac:dyDescent="0.3">
      <c r="K4962" s="3"/>
      <c r="L4962" s="2"/>
      <c r="M4962" s="2"/>
    </row>
    <row r="4963" spans="11:13" x14ac:dyDescent="0.3">
      <c r="K4963" s="3"/>
      <c r="L4963" s="2"/>
      <c r="M4963" s="2"/>
    </row>
    <row r="4964" spans="11:13" x14ac:dyDescent="0.3">
      <c r="K4964" s="3"/>
      <c r="L4964" s="2"/>
      <c r="M4964" s="2"/>
    </row>
    <row r="4965" spans="11:13" x14ac:dyDescent="0.3">
      <c r="K4965" s="3"/>
      <c r="L4965" s="2"/>
      <c r="M4965" s="2"/>
    </row>
    <row r="4966" spans="11:13" x14ac:dyDescent="0.3">
      <c r="K4966" s="3"/>
      <c r="L4966" s="2"/>
      <c r="M4966" s="2"/>
    </row>
    <row r="4967" spans="11:13" x14ac:dyDescent="0.3">
      <c r="K4967" s="3"/>
      <c r="L4967" s="2"/>
      <c r="M4967" s="2"/>
    </row>
    <row r="4968" spans="11:13" x14ac:dyDescent="0.3">
      <c r="K4968" s="3"/>
      <c r="L4968" s="2"/>
      <c r="M4968" s="2"/>
    </row>
    <row r="4969" spans="11:13" x14ac:dyDescent="0.3">
      <c r="K4969" s="3"/>
      <c r="L4969" s="2"/>
      <c r="M4969" s="2"/>
    </row>
    <row r="4970" spans="11:13" x14ac:dyDescent="0.3">
      <c r="K4970" s="3"/>
      <c r="L4970" s="2"/>
      <c r="M4970" s="2"/>
    </row>
    <row r="4971" spans="11:13" x14ac:dyDescent="0.3">
      <c r="K4971" s="3"/>
      <c r="L4971" s="2"/>
      <c r="M4971" s="2"/>
    </row>
    <row r="4972" spans="11:13" x14ac:dyDescent="0.3">
      <c r="K4972" s="3"/>
      <c r="L4972" s="2"/>
      <c r="M4972" s="2"/>
    </row>
    <row r="4973" spans="11:13" x14ac:dyDescent="0.3">
      <c r="K4973" s="3"/>
      <c r="L4973" s="2"/>
      <c r="M4973" s="2"/>
    </row>
    <row r="4974" spans="11:13" x14ac:dyDescent="0.3">
      <c r="K4974" s="3"/>
      <c r="L4974" s="2"/>
      <c r="M4974" s="2"/>
    </row>
    <row r="4975" spans="11:13" x14ac:dyDescent="0.3">
      <c r="K4975" s="3"/>
      <c r="L4975" s="2"/>
      <c r="M4975" s="2"/>
    </row>
    <row r="4976" spans="11:13" x14ac:dyDescent="0.3">
      <c r="K4976" s="3"/>
      <c r="L4976" s="2"/>
      <c r="M4976" s="2"/>
    </row>
    <row r="4977" spans="11:13" x14ac:dyDescent="0.3">
      <c r="K4977" s="3"/>
      <c r="L4977" s="2"/>
      <c r="M4977" s="2"/>
    </row>
    <row r="4978" spans="11:13" x14ac:dyDescent="0.3">
      <c r="K4978" s="3"/>
      <c r="L4978" s="2"/>
      <c r="M4978" s="2"/>
    </row>
    <row r="4979" spans="11:13" x14ac:dyDescent="0.3">
      <c r="K4979" s="3"/>
      <c r="L4979" s="2"/>
      <c r="M4979" s="2"/>
    </row>
    <row r="4980" spans="11:13" x14ac:dyDescent="0.3">
      <c r="K4980" s="3"/>
      <c r="L4980" s="2"/>
      <c r="M4980" s="2"/>
    </row>
    <row r="4981" spans="11:13" x14ac:dyDescent="0.3">
      <c r="K4981" s="3"/>
      <c r="L4981" s="2"/>
      <c r="M4981" s="2"/>
    </row>
    <row r="4982" spans="11:13" x14ac:dyDescent="0.3">
      <c r="K4982" s="3"/>
      <c r="L4982" s="2"/>
      <c r="M4982" s="2"/>
    </row>
    <row r="4983" spans="11:13" x14ac:dyDescent="0.3">
      <c r="K4983" s="3"/>
      <c r="L4983" s="2"/>
      <c r="M4983" s="2"/>
    </row>
    <row r="4984" spans="11:13" x14ac:dyDescent="0.3">
      <c r="K4984" s="3"/>
      <c r="L4984" s="2"/>
      <c r="M4984" s="2"/>
    </row>
    <row r="4985" spans="11:13" x14ac:dyDescent="0.3">
      <c r="K4985" s="3"/>
      <c r="L4985" s="2"/>
      <c r="M4985" s="2"/>
    </row>
    <row r="4986" spans="11:13" x14ac:dyDescent="0.3">
      <c r="K4986" s="3"/>
      <c r="L4986" s="2"/>
      <c r="M4986" s="2"/>
    </row>
    <row r="4987" spans="11:13" x14ac:dyDescent="0.3">
      <c r="K4987" s="3"/>
      <c r="L4987" s="2"/>
      <c r="M4987" s="2"/>
    </row>
    <row r="4988" spans="11:13" x14ac:dyDescent="0.3">
      <c r="K4988" s="3"/>
      <c r="L4988" s="2"/>
      <c r="M4988" s="2"/>
    </row>
    <row r="4989" spans="11:13" x14ac:dyDescent="0.3">
      <c r="K4989" s="3"/>
      <c r="L4989" s="2"/>
      <c r="M4989" s="2"/>
    </row>
    <row r="4990" spans="11:13" x14ac:dyDescent="0.3">
      <c r="K4990" s="3"/>
      <c r="L4990" s="2"/>
      <c r="M4990" s="2"/>
    </row>
    <row r="4991" spans="11:13" x14ac:dyDescent="0.3">
      <c r="K4991" s="3"/>
      <c r="L4991" s="2"/>
      <c r="M4991" s="2"/>
    </row>
    <row r="4992" spans="11:13" x14ac:dyDescent="0.3">
      <c r="K4992" s="3"/>
      <c r="L4992" s="2"/>
      <c r="M4992" s="2"/>
    </row>
    <row r="4993" spans="11:13" x14ac:dyDescent="0.3">
      <c r="K4993" s="3"/>
      <c r="L4993" s="2"/>
      <c r="M4993" s="2"/>
    </row>
    <row r="4994" spans="11:13" x14ac:dyDescent="0.3">
      <c r="K4994" s="3"/>
      <c r="L4994" s="2"/>
      <c r="M4994" s="2"/>
    </row>
    <row r="4995" spans="11:13" x14ac:dyDescent="0.3">
      <c r="K4995" s="3"/>
      <c r="L4995" s="2"/>
      <c r="M4995" s="2"/>
    </row>
    <row r="4996" spans="11:13" x14ac:dyDescent="0.3">
      <c r="K4996" s="3"/>
      <c r="L4996" s="2"/>
      <c r="M4996" s="2"/>
    </row>
    <row r="4997" spans="11:13" x14ac:dyDescent="0.3">
      <c r="K4997" s="3"/>
      <c r="L4997" s="2"/>
      <c r="M4997" s="2"/>
    </row>
    <row r="4998" spans="11:13" x14ac:dyDescent="0.3">
      <c r="K4998" s="3"/>
      <c r="L4998" s="2"/>
      <c r="M4998" s="2"/>
    </row>
    <row r="4999" spans="11:13" x14ac:dyDescent="0.3">
      <c r="K4999" s="3"/>
      <c r="L4999" s="2"/>
      <c r="M4999" s="2"/>
    </row>
    <row r="5000" spans="11:13" x14ac:dyDescent="0.3">
      <c r="K5000" s="3"/>
      <c r="L5000" s="2"/>
      <c r="M5000" s="2"/>
    </row>
    <row r="5001" spans="11:13" x14ac:dyDescent="0.3">
      <c r="K5001" s="3"/>
      <c r="L5001" s="2"/>
      <c r="M5001" s="2"/>
    </row>
    <row r="5002" spans="11:13" x14ac:dyDescent="0.3">
      <c r="K5002" s="3"/>
      <c r="L5002" s="2"/>
      <c r="M5002" s="2"/>
    </row>
    <row r="5003" spans="11:13" x14ac:dyDescent="0.3">
      <c r="K5003" s="3"/>
      <c r="L5003" s="2"/>
      <c r="M5003" s="2"/>
    </row>
    <row r="5004" spans="11:13" x14ac:dyDescent="0.3">
      <c r="K5004" s="3"/>
      <c r="L5004" s="2"/>
      <c r="M5004" s="2"/>
    </row>
    <row r="5005" spans="11:13" x14ac:dyDescent="0.3">
      <c r="K5005" s="3"/>
      <c r="L5005" s="2"/>
      <c r="M5005" s="2"/>
    </row>
    <row r="5006" spans="11:13" x14ac:dyDescent="0.3">
      <c r="K5006" s="3"/>
      <c r="L5006" s="2"/>
      <c r="M5006" s="2"/>
    </row>
    <row r="5007" spans="11:13" x14ac:dyDescent="0.3">
      <c r="K5007" s="3"/>
      <c r="L5007" s="2"/>
      <c r="M5007" s="2"/>
    </row>
    <row r="5008" spans="11:13" x14ac:dyDescent="0.3">
      <c r="K5008" s="3"/>
      <c r="L5008" s="2"/>
      <c r="M5008" s="2"/>
    </row>
    <row r="5009" spans="11:13" x14ac:dyDescent="0.3">
      <c r="K5009" s="3"/>
      <c r="L5009" s="2"/>
      <c r="M5009" s="2"/>
    </row>
    <row r="5010" spans="11:13" x14ac:dyDescent="0.3">
      <c r="K5010" s="3"/>
      <c r="L5010" s="2"/>
      <c r="M5010" s="2"/>
    </row>
    <row r="5011" spans="11:13" x14ac:dyDescent="0.3">
      <c r="K5011" s="3"/>
      <c r="L5011" s="2"/>
      <c r="M5011" s="2"/>
    </row>
    <row r="5012" spans="11:13" x14ac:dyDescent="0.3">
      <c r="K5012" s="3"/>
      <c r="L5012" s="2"/>
      <c r="M5012" s="2"/>
    </row>
    <row r="5013" spans="11:13" x14ac:dyDescent="0.3">
      <c r="K5013" s="3"/>
      <c r="L5013" s="2"/>
      <c r="M5013" s="2"/>
    </row>
    <row r="5014" spans="11:13" x14ac:dyDescent="0.3">
      <c r="K5014" s="3"/>
      <c r="L5014" s="2"/>
      <c r="M5014" s="2"/>
    </row>
    <row r="5015" spans="11:13" x14ac:dyDescent="0.3">
      <c r="K5015" s="3"/>
      <c r="L5015" s="2"/>
      <c r="M5015" s="2"/>
    </row>
    <row r="5016" spans="11:13" x14ac:dyDescent="0.3">
      <c r="K5016" s="3"/>
      <c r="L5016" s="2"/>
      <c r="M5016" s="2"/>
    </row>
    <row r="5017" spans="11:13" x14ac:dyDescent="0.3">
      <c r="K5017" s="3"/>
      <c r="L5017" s="2"/>
      <c r="M5017" s="2"/>
    </row>
    <row r="5018" spans="11:13" x14ac:dyDescent="0.3">
      <c r="K5018" s="3"/>
      <c r="L5018" s="2"/>
      <c r="M5018" s="2"/>
    </row>
    <row r="5019" spans="11:13" x14ac:dyDescent="0.3">
      <c r="K5019" s="3"/>
      <c r="L5019" s="2"/>
      <c r="M5019" s="2"/>
    </row>
    <row r="5020" spans="11:13" x14ac:dyDescent="0.3">
      <c r="K5020" s="3"/>
      <c r="L5020" s="2"/>
      <c r="M5020" s="2"/>
    </row>
    <row r="5021" spans="11:13" x14ac:dyDescent="0.3">
      <c r="K5021" s="3"/>
      <c r="L5021" s="2"/>
      <c r="M5021" s="2"/>
    </row>
    <row r="5022" spans="11:13" x14ac:dyDescent="0.3">
      <c r="K5022" s="3"/>
      <c r="L5022" s="2"/>
      <c r="M5022" s="2"/>
    </row>
    <row r="5023" spans="11:13" x14ac:dyDescent="0.3">
      <c r="K5023" s="3"/>
      <c r="L5023" s="2"/>
      <c r="M5023" s="2"/>
    </row>
    <row r="5024" spans="11:13" x14ac:dyDescent="0.3">
      <c r="K5024" s="3"/>
      <c r="L5024" s="2"/>
      <c r="M5024" s="2"/>
    </row>
    <row r="5025" spans="11:13" x14ac:dyDescent="0.3">
      <c r="K5025" s="3"/>
      <c r="L5025" s="2"/>
      <c r="M5025" s="2"/>
    </row>
    <row r="5026" spans="11:13" x14ac:dyDescent="0.3">
      <c r="K5026" s="3"/>
      <c r="L5026" s="2"/>
      <c r="M5026" s="2"/>
    </row>
    <row r="5027" spans="11:13" x14ac:dyDescent="0.3">
      <c r="K5027" s="3"/>
      <c r="L5027" s="2"/>
      <c r="M5027" s="2"/>
    </row>
    <row r="5028" spans="11:13" x14ac:dyDescent="0.3">
      <c r="K5028" s="3"/>
      <c r="L5028" s="2"/>
      <c r="M5028" s="2"/>
    </row>
    <row r="5029" spans="11:13" x14ac:dyDescent="0.3">
      <c r="K5029" s="3"/>
      <c r="L5029" s="2"/>
      <c r="M5029" s="2"/>
    </row>
    <row r="5030" spans="11:13" x14ac:dyDescent="0.3">
      <c r="K5030" s="3"/>
      <c r="L5030" s="2"/>
      <c r="M5030" s="2"/>
    </row>
    <row r="5031" spans="11:13" x14ac:dyDescent="0.3">
      <c r="K5031" s="3"/>
      <c r="L5031" s="2"/>
      <c r="M5031" s="2"/>
    </row>
    <row r="5032" spans="11:13" x14ac:dyDescent="0.3">
      <c r="K5032" s="3"/>
      <c r="L5032" s="2"/>
      <c r="M5032" s="2"/>
    </row>
    <row r="5033" spans="11:13" x14ac:dyDescent="0.3">
      <c r="K5033" s="3"/>
      <c r="L5033" s="2"/>
      <c r="M5033" s="2"/>
    </row>
    <row r="5034" spans="11:13" x14ac:dyDescent="0.3">
      <c r="K5034" s="3"/>
      <c r="L5034" s="2"/>
      <c r="M5034" s="2"/>
    </row>
    <row r="5035" spans="11:13" x14ac:dyDescent="0.3">
      <c r="K5035" s="3"/>
      <c r="L5035" s="2"/>
      <c r="M5035" s="2"/>
    </row>
    <row r="5036" spans="11:13" x14ac:dyDescent="0.3">
      <c r="K5036" s="3"/>
      <c r="L5036" s="2"/>
      <c r="M5036" s="2"/>
    </row>
    <row r="5037" spans="11:13" x14ac:dyDescent="0.3">
      <c r="K5037" s="3"/>
      <c r="L5037" s="2"/>
      <c r="M5037" s="2"/>
    </row>
    <row r="5038" spans="11:13" x14ac:dyDescent="0.3">
      <c r="K5038" s="3"/>
      <c r="L5038" s="2"/>
      <c r="M5038" s="2"/>
    </row>
    <row r="5039" spans="11:13" x14ac:dyDescent="0.3">
      <c r="K5039" s="3"/>
      <c r="L5039" s="2"/>
      <c r="M5039" s="2"/>
    </row>
    <row r="5040" spans="11:13" x14ac:dyDescent="0.3">
      <c r="K5040" s="3"/>
      <c r="L5040" s="2"/>
      <c r="M5040" s="2"/>
    </row>
    <row r="5041" spans="11:13" x14ac:dyDescent="0.3">
      <c r="K5041" s="3"/>
      <c r="L5041" s="2"/>
      <c r="M5041" s="2"/>
    </row>
    <row r="5042" spans="11:13" x14ac:dyDescent="0.3">
      <c r="K5042" s="3"/>
      <c r="L5042" s="2"/>
      <c r="M5042" s="2"/>
    </row>
    <row r="5043" spans="11:13" x14ac:dyDescent="0.3">
      <c r="K5043" s="3"/>
      <c r="L5043" s="2"/>
      <c r="M5043" s="2"/>
    </row>
    <row r="5044" spans="11:13" x14ac:dyDescent="0.3">
      <c r="K5044" s="3"/>
      <c r="L5044" s="2"/>
      <c r="M5044" s="2"/>
    </row>
    <row r="5045" spans="11:13" x14ac:dyDescent="0.3">
      <c r="K5045" s="3"/>
      <c r="L5045" s="2"/>
      <c r="M5045" s="2"/>
    </row>
    <row r="5046" spans="11:13" x14ac:dyDescent="0.3">
      <c r="K5046" s="3"/>
      <c r="L5046" s="2"/>
      <c r="M5046" s="2"/>
    </row>
    <row r="5047" spans="11:13" x14ac:dyDescent="0.3">
      <c r="K5047" s="3"/>
      <c r="L5047" s="2"/>
      <c r="M5047" s="2"/>
    </row>
    <row r="5048" spans="11:13" x14ac:dyDescent="0.3">
      <c r="K5048" s="3"/>
      <c r="L5048" s="2"/>
      <c r="M5048" s="2"/>
    </row>
    <row r="5049" spans="11:13" x14ac:dyDescent="0.3">
      <c r="K5049" s="3"/>
      <c r="L5049" s="2"/>
      <c r="M5049" s="2"/>
    </row>
    <row r="5050" spans="11:13" x14ac:dyDescent="0.3">
      <c r="K5050" s="3"/>
      <c r="L5050" s="2"/>
      <c r="M5050" s="2"/>
    </row>
    <row r="5051" spans="11:13" x14ac:dyDescent="0.3">
      <c r="K5051" s="3"/>
      <c r="L5051" s="2"/>
      <c r="M5051" s="2"/>
    </row>
    <row r="5052" spans="11:13" x14ac:dyDescent="0.3">
      <c r="K5052" s="3"/>
      <c r="L5052" s="2"/>
      <c r="M5052" s="2"/>
    </row>
    <row r="5053" spans="11:13" x14ac:dyDescent="0.3">
      <c r="K5053" s="3"/>
      <c r="L5053" s="2"/>
      <c r="M5053" s="2"/>
    </row>
    <row r="5054" spans="11:13" x14ac:dyDescent="0.3">
      <c r="K5054" s="3"/>
      <c r="L5054" s="2"/>
      <c r="M5054" s="2"/>
    </row>
    <row r="5055" spans="11:13" x14ac:dyDescent="0.3">
      <c r="K5055" s="3"/>
      <c r="L5055" s="2"/>
      <c r="M5055" s="2"/>
    </row>
    <row r="5056" spans="11:13" x14ac:dyDescent="0.3">
      <c r="K5056" s="3"/>
      <c r="L5056" s="2"/>
      <c r="M5056" s="2"/>
    </row>
    <row r="5057" spans="11:13" x14ac:dyDescent="0.3">
      <c r="K5057" s="3"/>
      <c r="L5057" s="2"/>
      <c r="M5057" s="2"/>
    </row>
    <row r="5058" spans="11:13" x14ac:dyDescent="0.3">
      <c r="K5058" s="3"/>
      <c r="L5058" s="2"/>
      <c r="M5058" s="2"/>
    </row>
    <row r="5059" spans="11:13" x14ac:dyDescent="0.3">
      <c r="K5059" s="3"/>
      <c r="L5059" s="2"/>
      <c r="M5059" s="2"/>
    </row>
    <row r="5060" spans="11:13" x14ac:dyDescent="0.3">
      <c r="K5060" s="3"/>
      <c r="L5060" s="2"/>
      <c r="M5060" s="2"/>
    </row>
    <row r="5061" spans="11:13" x14ac:dyDescent="0.3">
      <c r="K5061" s="3"/>
      <c r="L5061" s="2"/>
      <c r="M5061" s="2"/>
    </row>
    <row r="5062" spans="11:13" x14ac:dyDescent="0.3">
      <c r="K5062" s="3"/>
      <c r="L5062" s="2"/>
      <c r="M5062" s="2"/>
    </row>
    <row r="5063" spans="11:13" x14ac:dyDescent="0.3">
      <c r="K5063" s="3"/>
      <c r="L5063" s="2"/>
      <c r="M5063" s="2"/>
    </row>
    <row r="5064" spans="11:13" x14ac:dyDescent="0.3">
      <c r="K5064" s="3"/>
      <c r="L5064" s="2"/>
      <c r="M5064" s="2"/>
    </row>
    <row r="5065" spans="11:13" x14ac:dyDescent="0.3">
      <c r="K5065" s="3"/>
      <c r="L5065" s="2"/>
      <c r="M5065" s="2"/>
    </row>
    <row r="5066" spans="11:13" x14ac:dyDescent="0.3">
      <c r="K5066" s="3"/>
      <c r="L5066" s="2"/>
      <c r="M5066" s="2"/>
    </row>
    <row r="5067" spans="11:13" x14ac:dyDescent="0.3">
      <c r="K5067" s="3"/>
      <c r="L5067" s="2"/>
      <c r="M5067" s="2"/>
    </row>
    <row r="5068" spans="11:13" x14ac:dyDescent="0.3">
      <c r="K5068" s="3"/>
      <c r="L5068" s="2"/>
      <c r="M5068" s="2"/>
    </row>
    <row r="5069" spans="11:13" x14ac:dyDescent="0.3">
      <c r="K5069" s="3"/>
      <c r="L5069" s="2"/>
      <c r="M5069" s="2"/>
    </row>
    <row r="5070" spans="11:13" x14ac:dyDescent="0.3">
      <c r="K5070" s="3"/>
      <c r="L5070" s="2"/>
      <c r="M5070" s="2"/>
    </row>
    <row r="5071" spans="11:13" x14ac:dyDescent="0.3">
      <c r="K5071" s="3"/>
      <c r="L5071" s="2"/>
      <c r="M5071" s="2"/>
    </row>
    <row r="5072" spans="11:13" x14ac:dyDescent="0.3">
      <c r="K5072" s="3"/>
      <c r="L5072" s="2"/>
      <c r="M5072" s="2"/>
    </row>
    <row r="5073" spans="11:13" x14ac:dyDescent="0.3">
      <c r="K5073" s="3"/>
      <c r="L5073" s="2"/>
      <c r="M5073" s="2"/>
    </row>
    <row r="5074" spans="11:13" x14ac:dyDescent="0.3">
      <c r="K5074" s="3"/>
      <c r="L5074" s="2"/>
      <c r="M5074" s="2"/>
    </row>
    <row r="5075" spans="11:13" x14ac:dyDescent="0.3">
      <c r="K5075" s="3"/>
      <c r="L5075" s="2"/>
      <c r="M5075" s="2"/>
    </row>
    <row r="5076" spans="11:13" x14ac:dyDescent="0.3">
      <c r="K5076" s="3"/>
      <c r="L5076" s="2"/>
      <c r="M5076" s="2"/>
    </row>
    <row r="5077" spans="11:13" x14ac:dyDescent="0.3">
      <c r="K5077" s="3"/>
      <c r="L5077" s="2"/>
      <c r="M5077" s="2"/>
    </row>
    <row r="5078" spans="11:13" x14ac:dyDescent="0.3">
      <c r="K5078" s="3"/>
      <c r="L5078" s="2"/>
      <c r="M5078" s="2"/>
    </row>
    <row r="5079" spans="11:13" x14ac:dyDescent="0.3">
      <c r="K5079" s="3"/>
      <c r="L5079" s="2"/>
      <c r="M5079" s="2"/>
    </row>
    <row r="5080" spans="11:13" x14ac:dyDescent="0.3">
      <c r="K5080" s="3"/>
      <c r="L5080" s="2"/>
      <c r="M5080" s="2"/>
    </row>
    <row r="5081" spans="11:13" x14ac:dyDescent="0.3">
      <c r="K5081" s="3"/>
      <c r="L5081" s="2"/>
      <c r="M5081" s="2"/>
    </row>
    <row r="5082" spans="11:13" x14ac:dyDescent="0.3">
      <c r="K5082" s="3"/>
      <c r="L5082" s="2"/>
      <c r="M5082" s="2"/>
    </row>
    <row r="5083" spans="11:13" x14ac:dyDescent="0.3">
      <c r="K5083" s="3"/>
      <c r="L5083" s="2"/>
      <c r="M5083" s="2"/>
    </row>
    <row r="5084" spans="11:13" x14ac:dyDescent="0.3">
      <c r="K5084" s="3"/>
      <c r="L5084" s="2"/>
      <c r="M5084" s="2"/>
    </row>
    <row r="5085" spans="11:13" x14ac:dyDescent="0.3">
      <c r="K5085" s="3"/>
      <c r="L5085" s="2"/>
      <c r="M5085" s="2"/>
    </row>
    <row r="5086" spans="11:13" x14ac:dyDescent="0.3">
      <c r="K5086" s="3"/>
      <c r="L5086" s="2"/>
      <c r="M5086" s="2"/>
    </row>
    <row r="5087" spans="11:13" x14ac:dyDescent="0.3">
      <c r="K5087" s="3"/>
      <c r="L5087" s="2"/>
      <c r="M5087" s="2"/>
    </row>
    <row r="5088" spans="11:13" x14ac:dyDescent="0.3">
      <c r="K5088" s="3"/>
      <c r="L5088" s="2"/>
      <c r="M5088" s="2"/>
    </row>
    <row r="5089" spans="11:13" x14ac:dyDescent="0.3">
      <c r="K5089" s="3"/>
      <c r="L5089" s="2"/>
      <c r="M5089" s="2"/>
    </row>
    <row r="5090" spans="11:13" x14ac:dyDescent="0.3">
      <c r="K5090" s="3"/>
      <c r="L5090" s="2"/>
      <c r="M5090" s="2"/>
    </row>
    <row r="5091" spans="11:13" x14ac:dyDescent="0.3">
      <c r="K5091" s="3"/>
      <c r="L5091" s="2"/>
      <c r="M5091" s="2"/>
    </row>
    <row r="5092" spans="11:13" x14ac:dyDescent="0.3">
      <c r="K5092" s="3"/>
      <c r="L5092" s="2"/>
      <c r="M5092" s="2"/>
    </row>
    <row r="5093" spans="11:13" x14ac:dyDescent="0.3">
      <c r="K5093" s="3"/>
      <c r="L5093" s="2"/>
      <c r="M5093" s="2"/>
    </row>
    <row r="5094" spans="11:13" x14ac:dyDescent="0.3">
      <c r="K5094" s="3"/>
      <c r="L5094" s="2"/>
      <c r="M5094" s="2"/>
    </row>
    <row r="5095" spans="11:13" x14ac:dyDescent="0.3">
      <c r="K5095" s="3"/>
      <c r="L5095" s="2"/>
      <c r="M5095" s="2"/>
    </row>
    <row r="5096" spans="11:13" x14ac:dyDescent="0.3">
      <c r="K5096" s="3"/>
      <c r="L5096" s="2"/>
      <c r="M5096" s="2"/>
    </row>
    <row r="5097" spans="11:13" x14ac:dyDescent="0.3">
      <c r="K5097" s="3"/>
      <c r="L5097" s="2"/>
      <c r="M5097" s="2"/>
    </row>
    <row r="5098" spans="11:13" x14ac:dyDescent="0.3">
      <c r="K5098" s="3"/>
      <c r="L5098" s="2"/>
      <c r="M5098" s="2"/>
    </row>
    <row r="5099" spans="11:13" x14ac:dyDescent="0.3">
      <c r="K5099" s="3"/>
      <c r="L5099" s="2"/>
      <c r="M5099" s="2"/>
    </row>
    <row r="5100" spans="11:13" x14ac:dyDescent="0.3">
      <c r="K5100" s="3"/>
      <c r="L5100" s="2"/>
      <c r="M5100" s="2"/>
    </row>
    <row r="5101" spans="11:13" x14ac:dyDescent="0.3">
      <c r="K5101" s="3"/>
      <c r="L5101" s="2"/>
      <c r="M5101" s="2"/>
    </row>
    <row r="5102" spans="11:13" x14ac:dyDescent="0.3">
      <c r="K5102" s="3"/>
      <c r="L5102" s="2"/>
      <c r="M5102" s="2"/>
    </row>
    <row r="5103" spans="11:13" x14ac:dyDescent="0.3">
      <c r="K5103" s="3"/>
      <c r="L5103" s="2"/>
      <c r="M5103" s="2"/>
    </row>
    <row r="5104" spans="11:13" x14ac:dyDescent="0.3">
      <c r="K5104" s="3"/>
      <c r="L5104" s="2"/>
      <c r="M5104" s="2"/>
    </row>
    <row r="5105" spans="11:13" x14ac:dyDescent="0.3">
      <c r="K5105" s="3"/>
      <c r="L5105" s="2"/>
      <c r="M5105" s="2"/>
    </row>
    <row r="5106" spans="11:13" x14ac:dyDescent="0.3">
      <c r="K5106" s="3"/>
      <c r="L5106" s="2"/>
      <c r="M5106" s="2"/>
    </row>
    <row r="5107" spans="11:13" x14ac:dyDescent="0.3">
      <c r="K5107" s="3"/>
      <c r="L5107" s="2"/>
      <c r="M5107" s="2"/>
    </row>
    <row r="5108" spans="11:13" x14ac:dyDescent="0.3">
      <c r="K5108" s="3"/>
      <c r="L5108" s="2"/>
      <c r="M5108" s="2"/>
    </row>
    <row r="5109" spans="11:13" x14ac:dyDescent="0.3">
      <c r="K5109" s="3"/>
      <c r="L5109" s="2"/>
      <c r="M5109" s="2"/>
    </row>
    <row r="5110" spans="11:13" x14ac:dyDescent="0.3">
      <c r="K5110" s="3"/>
      <c r="L5110" s="2"/>
      <c r="M5110" s="2"/>
    </row>
    <row r="5111" spans="11:13" x14ac:dyDescent="0.3">
      <c r="K5111" s="3"/>
      <c r="L5111" s="2"/>
      <c r="M5111" s="2"/>
    </row>
    <row r="5112" spans="11:13" x14ac:dyDescent="0.3">
      <c r="K5112" s="3"/>
      <c r="L5112" s="2"/>
      <c r="M5112" s="2"/>
    </row>
    <row r="5113" spans="11:13" x14ac:dyDescent="0.3">
      <c r="K5113" s="3"/>
      <c r="L5113" s="2"/>
      <c r="M5113" s="2"/>
    </row>
    <row r="5114" spans="11:13" x14ac:dyDescent="0.3">
      <c r="K5114" s="3"/>
      <c r="L5114" s="2"/>
      <c r="M5114" s="2"/>
    </row>
    <row r="5115" spans="11:13" x14ac:dyDescent="0.3">
      <c r="K5115" s="3"/>
      <c r="L5115" s="2"/>
      <c r="M5115" s="2"/>
    </row>
    <row r="5116" spans="11:13" x14ac:dyDescent="0.3">
      <c r="K5116" s="3"/>
      <c r="L5116" s="2"/>
      <c r="M5116" s="2"/>
    </row>
    <row r="5117" spans="11:13" x14ac:dyDescent="0.3">
      <c r="K5117" s="3"/>
      <c r="L5117" s="2"/>
      <c r="M5117" s="2"/>
    </row>
    <row r="5118" spans="11:13" x14ac:dyDescent="0.3">
      <c r="K5118" s="3"/>
      <c r="L5118" s="2"/>
      <c r="M5118" s="2"/>
    </row>
    <row r="5119" spans="11:13" x14ac:dyDescent="0.3">
      <c r="K5119" s="3"/>
      <c r="L5119" s="2"/>
      <c r="M5119" s="2"/>
    </row>
    <row r="5120" spans="11:13" x14ac:dyDescent="0.3">
      <c r="K5120" s="3"/>
      <c r="L5120" s="2"/>
      <c r="M5120" s="2"/>
    </row>
    <row r="5121" spans="11:13" x14ac:dyDescent="0.3">
      <c r="K5121" s="3"/>
      <c r="L5121" s="2"/>
      <c r="M5121" s="2"/>
    </row>
    <row r="5122" spans="11:13" x14ac:dyDescent="0.3">
      <c r="K5122" s="3"/>
      <c r="L5122" s="2"/>
      <c r="M5122" s="2"/>
    </row>
    <row r="5123" spans="11:13" x14ac:dyDescent="0.3">
      <c r="K5123" s="3"/>
      <c r="L5123" s="2"/>
      <c r="M5123" s="2"/>
    </row>
    <row r="5124" spans="11:13" x14ac:dyDescent="0.3">
      <c r="K5124" s="3"/>
      <c r="L5124" s="2"/>
      <c r="M5124" s="2"/>
    </row>
    <row r="5125" spans="11:13" x14ac:dyDescent="0.3">
      <c r="K5125" s="3"/>
      <c r="L5125" s="2"/>
      <c r="M5125" s="2"/>
    </row>
    <row r="5126" spans="11:13" x14ac:dyDescent="0.3">
      <c r="K5126" s="3"/>
      <c r="L5126" s="2"/>
      <c r="M5126" s="2"/>
    </row>
    <row r="5127" spans="11:13" x14ac:dyDescent="0.3">
      <c r="K5127" s="3"/>
      <c r="L5127" s="2"/>
      <c r="M5127" s="2"/>
    </row>
    <row r="5128" spans="11:13" x14ac:dyDescent="0.3">
      <c r="K5128" s="3"/>
      <c r="L5128" s="2"/>
      <c r="M5128" s="2"/>
    </row>
    <row r="5129" spans="11:13" x14ac:dyDescent="0.3">
      <c r="K5129" s="3"/>
      <c r="L5129" s="2"/>
      <c r="M5129" s="2"/>
    </row>
    <row r="5130" spans="11:13" x14ac:dyDescent="0.3">
      <c r="K5130" s="3"/>
      <c r="L5130" s="2"/>
      <c r="M5130" s="2"/>
    </row>
    <row r="5131" spans="11:13" x14ac:dyDescent="0.3">
      <c r="K5131" s="3"/>
      <c r="L5131" s="2"/>
      <c r="M5131" s="2"/>
    </row>
    <row r="5132" spans="11:13" x14ac:dyDescent="0.3">
      <c r="K5132" s="3"/>
      <c r="L5132" s="2"/>
      <c r="M5132" s="2"/>
    </row>
    <row r="5133" spans="11:13" x14ac:dyDescent="0.3">
      <c r="K5133" s="3"/>
      <c r="L5133" s="2"/>
      <c r="M5133" s="2"/>
    </row>
    <row r="5134" spans="11:13" x14ac:dyDescent="0.3">
      <c r="K5134" s="3"/>
      <c r="L5134" s="2"/>
      <c r="M5134" s="2"/>
    </row>
    <row r="5135" spans="11:13" x14ac:dyDescent="0.3">
      <c r="K5135" s="3"/>
      <c r="L5135" s="2"/>
      <c r="M5135" s="2"/>
    </row>
    <row r="5136" spans="11:13" x14ac:dyDescent="0.3">
      <c r="K5136" s="3"/>
      <c r="L5136" s="2"/>
      <c r="M5136" s="2"/>
    </row>
    <row r="5137" spans="11:13" x14ac:dyDescent="0.3">
      <c r="K5137" s="3"/>
      <c r="L5137" s="2"/>
      <c r="M5137" s="2"/>
    </row>
    <row r="5138" spans="11:13" x14ac:dyDescent="0.3">
      <c r="K5138" s="3"/>
      <c r="L5138" s="2"/>
      <c r="M5138" s="2"/>
    </row>
    <row r="5139" spans="11:13" x14ac:dyDescent="0.3">
      <c r="K5139" s="3"/>
      <c r="L5139" s="2"/>
      <c r="M5139" s="2"/>
    </row>
    <row r="5140" spans="11:13" x14ac:dyDescent="0.3">
      <c r="K5140" s="3"/>
      <c r="L5140" s="2"/>
      <c r="M5140" s="2"/>
    </row>
    <row r="5141" spans="11:13" x14ac:dyDescent="0.3">
      <c r="K5141" s="3"/>
      <c r="L5141" s="2"/>
      <c r="M5141" s="2"/>
    </row>
    <row r="5142" spans="11:13" x14ac:dyDescent="0.3">
      <c r="K5142" s="3"/>
      <c r="L5142" s="2"/>
      <c r="M5142" s="2"/>
    </row>
    <row r="5143" spans="11:13" x14ac:dyDescent="0.3">
      <c r="K5143" s="3"/>
      <c r="L5143" s="2"/>
      <c r="M5143" s="2"/>
    </row>
    <row r="5144" spans="11:13" x14ac:dyDescent="0.3">
      <c r="K5144" s="3"/>
      <c r="L5144" s="2"/>
      <c r="M5144" s="2"/>
    </row>
    <row r="5145" spans="11:13" x14ac:dyDescent="0.3">
      <c r="K5145" s="3"/>
      <c r="L5145" s="2"/>
      <c r="M5145" s="2"/>
    </row>
    <row r="5146" spans="11:13" x14ac:dyDescent="0.3">
      <c r="K5146" s="3"/>
      <c r="L5146" s="2"/>
      <c r="M5146" s="2"/>
    </row>
    <row r="5147" spans="11:13" x14ac:dyDescent="0.3">
      <c r="K5147" s="3"/>
      <c r="L5147" s="2"/>
      <c r="M5147" s="2"/>
    </row>
    <row r="5148" spans="11:13" x14ac:dyDescent="0.3">
      <c r="K5148" s="3"/>
      <c r="L5148" s="2"/>
      <c r="M5148" s="2"/>
    </row>
    <row r="5149" spans="11:13" x14ac:dyDescent="0.3">
      <c r="K5149" s="3"/>
      <c r="L5149" s="2"/>
      <c r="M5149" s="2"/>
    </row>
    <row r="5150" spans="11:13" x14ac:dyDescent="0.3">
      <c r="K5150" s="3"/>
      <c r="L5150" s="2"/>
      <c r="M5150" s="2"/>
    </row>
    <row r="5151" spans="11:13" x14ac:dyDescent="0.3">
      <c r="K5151" s="3"/>
      <c r="L5151" s="2"/>
      <c r="M5151" s="2"/>
    </row>
    <row r="5152" spans="11:13" x14ac:dyDescent="0.3">
      <c r="K5152" s="3"/>
      <c r="L5152" s="2"/>
      <c r="M5152" s="2"/>
    </row>
    <row r="5153" spans="11:13" x14ac:dyDescent="0.3">
      <c r="K5153" s="3"/>
      <c r="L5153" s="2"/>
      <c r="M5153" s="2"/>
    </row>
    <row r="5154" spans="11:13" x14ac:dyDescent="0.3">
      <c r="K5154" s="3"/>
      <c r="L5154" s="2"/>
      <c r="M5154" s="2"/>
    </row>
    <row r="5155" spans="11:13" x14ac:dyDescent="0.3">
      <c r="K5155" s="3"/>
      <c r="L5155" s="2"/>
      <c r="M5155" s="2"/>
    </row>
    <row r="5156" spans="11:13" x14ac:dyDescent="0.3">
      <c r="K5156" s="3"/>
      <c r="L5156" s="2"/>
      <c r="M5156" s="2"/>
    </row>
    <row r="5157" spans="11:13" x14ac:dyDescent="0.3">
      <c r="K5157" s="3"/>
      <c r="L5157" s="2"/>
      <c r="M5157" s="2"/>
    </row>
    <row r="5158" spans="11:13" x14ac:dyDescent="0.3">
      <c r="K5158" s="3"/>
      <c r="L5158" s="2"/>
      <c r="M5158" s="2"/>
    </row>
    <row r="5159" spans="11:13" x14ac:dyDescent="0.3">
      <c r="K5159" s="3"/>
      <c r="L5159" s="2"/>
      <c r="M5159" s="2"/>
    </row>
    <row r="5160" spans="11:13" x14ac:dyDescent="0.3">
      <c r="K5160" s="3"/>
      <c r="L5160" s="2"/>
      <c r="M5160" s="2"/>
    </row>
    <row r="5161" spans="11:13" x14ac:dyDescent="0.3">
      <c r="K5161" s="3"/>
      <c r="L5161" s="2"/>
      <c r="M5161" s="2"/>
    </row>
    <row r="5162" spans="11:13" x14ac:dyDescent="0.3">
      <c r="K5162" s="3"/>
      <c r="L5162" s="2"/>
      <c r="M5162" s="2"/>
    </row>
    <row r="5163" spans="11:13" x14ac:dyDescent="0.3">
      <c r="K5163" s="3"/>
      <c r="L5163" s="2"/>
      <c r="M5163" s="2"/>
    </row>
    <row r="5164" spans="11:13" x14ac:dyDescent="0.3">
      <c r="K5164" s="3"/>
      <c r="L5164" s="2"/>
      <c r="M5164" s="2"/>
    </row>
    <row r="5165" spans="11:13" x14ac:dyDescent="0.3">
      <c r="K5165" s="3"/>
      <c r="L5165" s="2"/>
      <c r="M5165" s="2"/>
    </row>
    <row r="5166" spans="11:13" x14ac:dyDescent="0.3">
      <c r="K5166" s="3"/>
      <c r="L5166" s="2"/>
      <c r="M5166" s="2"/>
    </row>
    <row r="5167" spans="11:13" x14ac:dyDescent="0.3">
      <c r="K5167" s="3"/>
      <c r="L5167" s="2"/>
      <c r="M5167" s="2"/>
    </row>
    <row r="5168" spans="11:13" x14ac:dyDescent="0.3">
      <c r="K5168" s="3"/>
      <c r="L5168" s="2"/>
      <c r="M5168" s="2"/>
    </row>
    <row r="5169" spans="11:13" x14ac:dyDescent="0.3">
      <c r="K5169" s="3"/>
      <c r="L5169" s="2"/>
      <c r="M5169" s="2"/>
    </row>
    <row r="5170" spans="11:13" x14ac:dyDescent="0.3">
      <c r="K5170" s="3"/>
      <c r="L5170" s="2"/>
      <c r="M5170" s="2"/>
    </row>
    <row r="5171" spans="11:13" x14ac:dyDescent="0.3">
      <c r="K5171" s="3"/>
      <c r="L5171" s="2"/>
      <c r="M5171" s="2"/>
    </row>
    <row r="5172" spans="11:13" x14ac:dyDescent="0.3">
      <c r="K5172" s="3"/>
      <c r="L5172" s="2"/>
      <c r="M5172" s="2"/>
    </row>
    <row r="5173" spans="11:13" x14ac:dyDescent="0.3">
      <c r="K5173" s="3"/>
      <c r="L5173" s="2"/>
      <c r="M5173" s="2"/>
    </row>
    <row r="5174" spans="11:13" x14ac:dyDescent="0.3">
      <c r="K5174" s="3"/>
      <c r="L5174" s="2"/>
      <c r="M5174" s="2"/>
    </row>
    <row r="5175" spans="11:13" x14ac:dyDescent="0.3">
      <c r="K5175" s="3"/>
      <c r="L5175" s="2"/>
      <c r="M5175" s="2"/>
    </row>
    <row r="5176" spans="11:13" x14ac:dyDescent="0.3">
      <c r="K5176" s="3"/>
      <c r="L5176" s="2"/>
      <c r="M5176" s="2"/>
    </row>
    <row r="5177" spans="11:13" x14ac:dyDescent="0.3">
      <c r="K5177" s="3"/>
      <c r="L5177" s="2"/>
      <c r="M5177" s="2"/>
    </row>
    <row r="5178" spans="11:13" x14ac:dyDescent="0.3">
      <c r="K5178" s="3"/>
      <c r="L5178" s="2"/>
      <c r="M5178" s="2"/>
    </row>
    <row r="5179" spans="11:13" x14ac:dyDescent="0.3">
      <c r="K5179" s="3"/>
      <c r="L5179" s="2"/>
      <c r="M5179" s="2"/>
    </row>
    <row r="5180" spans="11:13" x14ac:dyDescent="0.3">
      <c r="K5180" s="3"/>
      <c r="L5180" s="2"/>
      <c r="M5180" s="2"/>
    </row>
    <row r="5181" spans="11:13" x14ac:dyDescent="0.3">
      <c r="K5181" s="3"/>
      <c r="L5181" s="2"/>
      <c r="M5181" s="2"/>
    </row>
    <row r="5182" spans="11:13" x14ac:dyDescent="0.3">
      <c r="K5182" s="3"/>
      <c r="L5182" s="2"/>
      <c r="M5182" s="2"/>
    </row>
    <row r="5183" spans="11:13" x14ac:dyDescent="0.3">
      <c r="K5183" s="3"/>
      <c r="L5183" s="2"/>
      <c r="M5183" s="2"/>
    </row>
    <row r="5184" spans="11:13" x14ac:dyDescent="0.3">
      <c r="K5184" s="3"/>
      <c r="L5184" s="2"/>
      <c r="M5184" s="2"/>
    </row>
    <row r="5185" spans="11:13" x14ac:dyDescent="0.3">
      <c r="K5185" s="3"/>
      <c r="L5185" s="2"/>
      <c r="M5185" s="2"/>
    </row>
    <row r="5186" spans="11:13" x14ac:dyDescent="0.3">
      <c r="K5186" s="3"/>
      <c r="L5186" s="2"/>
      <c r="M5186" s="2"/>
    </row>
    <row r="5187" spans="11:13" x14ac:dyDescent="0.3">
      <c r="K5187" s="3"/>
      <c r="L5187" s="2"/>
      <c r="M5187" s="2"/>
    </row>
    <row r="5188" spans="11:13" x14ac:dyDescent="0.3">
      <c r="K5188" s="3"/>
      <c r="L5188" s="2"/>
      <c r="M5188" s="2"/>
    </row>
    <row r="5189" spans="11:13" x14ac:dyDescent="0.3">
      <c r="K5189" s="3"/>
      <c r="L5189" s="2"/>
      <c r="M5189" s="2"/>
    </row>
    <row r="5190" spans="11:13" x14ac:dyDescent="0.3">
      <c r="K5190" s="3"/>
      <c r="L5190" s="2"/>
      <c r="M5190" s="2"/>
    </row>
    <row r="5191" spans="11:13" x14ac:dyDescent="0.3">
      <c r="K5191" s="3"/>
      <c r="L5191" s="2"/>
      <c r="M5191" s="2"/>
    </row>
    <row r="5192" spans="11:13" x14ac:dyDescent="0.3">
      <c r="K5192" s="3"/>
      <c r="L5192" s="2"/>
      <c r="M5192" s="2"/>
    </row>
    <row r="5193" spans="11:13" x14ac:dyDescent="0.3">
      <c r="K5193" s="3"/>
      <c r="L5193" s="2"/>
      <c r="M5193" s="2"/>
    </row>
    <row r="5194" spans="11:13" x14ac:dyDescent="0.3">
      <c r="K5194" s="3"/>
      <c r="L5194" s="2"/>
      <c r="M5194" s="2"/>
    </row>
    <row r="5195" spans="11:13" x14ac:dyDescent="0.3">
      <c r="K5195" s="3"/>
      <c r="L5195" s="2"/>
      <c r="M5195" s="2"/>
    </row>
    <row r="5196" spans="11:13" x14ac:dyDescent="0.3">
      <c r="K5196" s="3"/>
      <c r="L5196" s="2"/>
      <c r="M5196" s="2"/>
    </row>
    <row r="5197" spans="11:13" x14ac:dyDescent="0.3">
      <c r="K5197" s="3"/>
      <c r="L5197" s="2"/>
      <c r="M5197" s="2"/>
    </row>
    <row r="5198" spans="11:13" x14ac:dyDescent="0.3">
      <c r="K5198" s="3"/>
      <c r="L5198" s="2"/>
      <c r="M5198" s="2"/>
    </row>
    <row r="5199" spans="11:13" x14ac:dyDescent="0.3">
      <c r="K5199" s="3"/>
      <c r="L5199" s="2"/>
      <c r="M5199" s="2"/>
    </row>
    <row r="5200" spans="11:13" x14ac:dyDescent="0.3">
      <c r="K5200" s="3"/>
      <c r="L5200" s="2"/>
      <c r="M5200" s="2"/>
    </row>
    <row r="5201" spans="11:13" x14ac:dyDescent="0.3">
      <c r="K5201" s="3"/>
      <c r="L5201" s="2"/>
      <c r="M5201" s="2"/>
    </row>
    <row r="5202" spans="11:13" x14ac:dyDescent="0.3">
      <c r="K5202" s="3"/>
      <c r="L5202" s="2"/>
      <c r="M5202" s="2"/>
    </row>
    <row r="5203" spans="11:13" x14ac:dyDescent="0.3">
      <c r="K5203" s="3"/>
      <c r="L5203" s="2"/>
      <c r="M5203" s="2"/>
    </row>
    <row r="5204" spans="11:13" x14ac:dyDescent="0.3">
      <c r="K5204" s="3"/>
      <c r="L5204" s="2"/>
      <c r="M5204" s="2"/>
    </row>
    <row r="5205" spans="11:13" x14ac:dyDescent="0.3">
      <c r="K5205" s="3"/>
      <c r="L5205" s="2"/>
      <c r="M5205" s="2"/>
    </row>
    <row r="5206" spans="11:13" x14ac:dyDescent="0.3">
      <c r="K5206" s="3"/>
      <c r="L5206" s="2"/>
      <c r="M5206" s="2"/>
    </row>
    <row r="5207" spans="11:13" x14ac:dyDescent="0.3">
      <c r="K5207" s="3"/>
      <c r="L5207" s="2"/>
      <c r="M5207" s="2"/>
    </row>
    <row r="5208" spans="11:13" x14ac:dyDescent="0.3">
      <c r="K5208" s="3"/>
      <c r="L5208" s="2"/>
      <c r="M5208" s="2"/>
    </row>
    <row r="5209" spans="11:13" x14ac:dyDescent="0.3">
      <c r="K5209" s="3"/>
      <c r="L5209" s="2"/>
      <c r="M5209" s="2"/>
    </row>
    <row r="5210" spans="11:13" x14ac:dyDescent="0.3">
      <c r="K5210" s="3"/>
      <c r="L5210" s="2"/>
      <c r="M5210" s="2"/>
    </row>
    <row r="5211" spans="11:13" x14ac:dyDescent="0.3">
      <c r="K5211" s="3"/>
      <c r="L5211" s="2"/>
      <c r="M5211" s="2"/>
    </row>
    <row r="5212" spans="11:13" x14ac:dyDescent="0.3">
      <c r="K5212" s="3"/>
      <c r="L5212" s="2"/>
      <c r="M5212" s="2"/>
    </row>
    <row r="5213" spans="11:13" x14ac:dyDescent="0.3">
      <c r="K5213" s="3"/>
      <c r="L5213" s="2"/>
      <c r="M5213" s="2"/>
    </row>
    <row r="5214" spans="11:13" x14ac:dyDescent="0.3">
      <c r="K5214" s="3"/>
      <c r="L5214" s="2"/>
      <c r="M5214" s="2"/>
    </row>
    <row r="5215" spans="11:13" x14ac:dyDescent="0.3">
      <c r="K5215" s="3"/>
      <c r="L5215" s="2"/>
      <c r="M5215" s="2"/>
    </row>
    <row r="5216" spans="11:13" x14ac:dyDescent="0.3">
      <c r="K5216" s="3"/>
      <c r="L5216" s="2"/>
      <c r="M5216" s="2"/>
    </row>
    <row r="5217" spans="11:13" x14ac:dyDescent="0.3">
      <c r="K5217" s="3"/>
      <c r="L5217" s="2"/>
      <c r="M5217" s="2"/>
    </row>
    <row r="5218" spans="11:13" x14ac:dyDescent="0.3">
      <c r="K5218" s="3"/>
      <c r="L5218" s="2"/>
      <c r="M5218" s="2"/>
    </row>
    <row r="5219" spans="11:13" x14ac:dyDescent="0.3">
      <c r="K5219" s="3"/>
      <c r="L5219" s="2"/>
      <c r="M5219" s="2"/>
    </row>
    <row r="5220" spans="11:13" x14ac:dyDescent="0.3">
      <c r="K5220" s="3"/>
      <c r="L5220" s="2"/>
      <c r="M5220" s="2"/>
    </row>
    <row r="5221" spans="11:13" x14ac:dyDescent="0.3">
      <c r="K5221" s="3"/>
      <c r="L5221" s="2"/>
      <c r="M5221" s="2"/>
    </row>
    <row r="5222" spans="11:13" x14ac:dyDescent="0.3">
      <c r="K5222" s="3"/>
      <c r="L5222" s="2"/>
      <c r="M5222" s="2"/>
    </row>
    <row r="5223" spans="11:13" x14ac:dyDescent="0.3">
      <c r="K5223" s="3"/>
      <c r="L5223" s="2"/>
      <c r="M5223" s="2"/>
    </row>
    <row r="5224" spans="11:13" x14ac:dyDescent="0.3">
      <c r="K5224" s="3"/>
      <c r="L5224" s="2"/>
      <c r="M5224" s="2"/>
    </row>
    <row r="5225" spans="11:13" x14ac:dyDescent="0.3">
      <c r="K5225" s="3"/>
      <c r="L5225" s="2"/>
      <c r="M5225" s="2"/>
    </row>
    <row r="5226" spans="11:13" x14ac:dyDescent="0.3">
      <c r="K5226" s="3"/>
      <c r="L5226" s="2"/>
      <c r="M5226" s="2"/>
    </row>
    <row r="5227" spans="11:13" x14ac:dyDescent="0.3">
      <c r="K5227" s="3"/>
      <c r="L5227" s="2"/>
      <c r="M5227" s="2"/>
    </row>
    <row r="5228" spans="11:13" x14ac:dyDescent="0.3">
      <c r="K5228" s="3"/>
      <c r="L5228" s="2"/>
      <c r="M5228" s="2"/>
    </row>
    <row r="5229" spans="11:13" x14ac:dyDescent="0.3">
      <c r="K5229" s="3"/>
      <c r="L5229" s="2"/>
      <c r="M5229" s="2"/>
    </row>
    <row r="5230" spans="11:13" x14ac:dyDescent="0.3">
      <c r="K5230" s="3"/>
      <c r="L5230" s="2"/>
      <c r="M5230" s="2"/>
    </row>
    <row r="5231" spans="11:13" x14ac:dyDescent="0.3">
      <c r="K5231" s="3"/>
      <c r="L5231" s="2"/>
      <c r="M5231" s="2"/>
    </row>
    <row r="5232" spans="11:13" x14ac:dyDescent="0.3">
      <c r="K5232" s="3"/>
      <c r="L5232" s="2"/>
      <c r="M5232" s="2"/>
    </row>
    <row r="5233" spans="11:13" x14ac:dyDescent="0.3">
      <c r="K5233" s="3"/>
      <c r="L5233" s="2"/>
      <c r="M5233" s="2"/>
    </row>
    <row r="5234" spans="11:13" x14ac:dyDescent="0.3">
      <c r="K5234" s="3"/>
      <c r="L5234" s="2"/>
      <c r="M5234" s="2"/>
    </row>
    <row r="5235" spans="11:13" x14ac:dyDescent="0.3">
      <c r="K5235" s="3"/>
      <c r="L5235" s="2"/>
      <c r="M5235" s="2"/>
    </row>
    <row r="5236" spans="11:13" x14ac:dyDescent="0.3">
      <c r="K5236" s="3"/>
      <c r="L5236" s="2"/>
      <c r="M5236" s="2"/>
    </row>
    <row r="5237" spans="11:13" x14ac:dyDescent="0.3">
      <c r="K5237" s="3"/>
      <c r="L5237" s="2"/>
      <c r="M5237" s="2"/>
    </row>
    <row r="5238" spans="11:13" x14ac:dyDescent="0.3">
      <c r="K5238" s="3"/>
      <c r="L5238" s="2"/>
      <c r="M5238" s="2"/>
    </row>
    <row r="5239" spans="11:13" x14ac:dyDescent="0.3">
      <c r="K5239" s="3"/>
      <c r="L5239" s="2"/>
      <c r="M5239" s="2"/>
    </row>
    <row r="5240" spans="11:13" x14ac:dyDescent="0.3">
      <c r="K5240" s="3"/>
      <c r="L5240" s="2"/>
      <c r="M5240" s="2"/>
    </row>
    <row r="5241" spans="11:13" x14ac:dyDescent="0.3">
      <c r="K5241" s="3"/>
      <c r="L5241" s="2"/>
      <c r="M5241" s="2"/>
    </row>
    <row r="5242" spans="11:13" x14ac:dyDescent="0.3">
      <c r="K5242" s="3"/>
      <c r="L5242" s="2"/>
      <c r="M5242" s="2"/>
    </row>
    <row r="5243" spans="11:13" x14ac:dyDescent="0.3">
      <c r="K5243" s="3"/>
      <c r="L5243" s="2"/>
      <c r="M5243" s="2"/>
    </row>
    <row r="5244" spans="11:13" x14ac:dyDescent="0.3">
      <c r="K5244" s="3"/>
      <c r="L5244" s="2"/>
      <c r="M5244" s="2"/>
    </row>
    <row r="5245" spans="11:13" x14ac:dyDescent="0.3">
      <c r="K5245" s="3"/>
      <c r="L5245" s="2"/>
      <c r="M5245" s="2"/>
    </row>
    <row r="5246" spans="11:13" x14ac:dyDescent="0.3">
      <c r="K5246" s="3"/>
      <c r="L5246" s="2"/>
      <c r="M5246" s="2"/>
    </row>
    <row r="5247" spans="11:13" x14ac:dyDescent="0.3">
      <c r="K5247" s="3"/>
      <c r="L5247" s="2"/>
      <c r="M5247" s="2"/>
    </row>
    <row r="5248" spans="11:13" x14ac:dyDescent="0.3">
      <c r="K5248" s="3"/>
      <c r="L5248" s="2"/>
      <c r="M5248" s="2"/>
    </row>
    <row r="5249" spans="11:13" x14ac:dyDescent="0.3">
      <c r="K5249" s="3"/>
      <c r="L5249" s="2"/>
      <c r="M5249" s="2"/>
    </row>
    <row r="5250" spans="11:13" x14ac:dyDescent="0.3">
      <c r="K5250" s="3"/>
      <c r="L5250" s="2"/>
      <c r="M5250" s="2"/>
    </row>
    <row r="5251" spans="11:13" x14ac:dyDescent="0.3">
      <c r="K5251" s="3"/>
      <c r="L5251" s="2"/>
      <c r="M5251" s="2"/>
    </row>
    <row r="5252" spans="11:13" x14ac:dyDescent="0.3">
      <c r="K5252" s="3"/>
      <c r="L5252" s="2"/>
      <c r="M5252" s="2"/>
    </row>
    <row r="5253" spans="11:13" x14ac:dyDescent="0.3">
      <c r="K5253" s="3"/>
      <c r="L5253" s="2"/>
      <c r="M5253" s="2"/>
    </row>
    <row r="5254" spans="11:13" x14ac:dyDescent="0.3">
      <c r="K5254" s="3"/>
      <c r="L5254" s="2"/>
      <c r="M5254" s="2"/>
    </row>
    <row r="5255" spans="11:13" x14ac:dyDescent="0.3">
      <c r="K5255" s="3"/>
      <c r="L5255" s="2"/>
      <c r="M5255" s="2"/>
    </row>
    <row r="5256" spans="11:13" x14ac:dyDescent="0.3">
      <c r="K5256" s="3"/>
      <c r="L5256" s="2"/>
      <c r="M5256" s="2"/>
    </row>
    <row r="5257" spans="11:13" x14ac:dyDescent="0.3">
      <c r="K5257" s="3"/>
      <c r="L5257" s="2"/>
      <c r="M5257" s="2"/>
    </row>
    <row r="5258" spans="11:13" x14ac:dyDescent="0.3">
      <c r="K5258" s="3"/>
      <c r="L5258" s="2"/>
      <c r="M5258" s="2"/>
    </row>
    <row r="5259" spans="11:13" x14ac:dyDescent="0.3">
      <c r="K5259" s="3"/>
      <c r="L5259" s="2"/>
      <c r="M5259" s="2"/>
    </row>
    <row r="5260" spans="11:13" x14ac:dyDescent="0.3">
      <c r="K5260" s="3"/>
      <c r="L5260" s="2"/>
      <c r="M5260" s="2"/>
    </row>
    <row r="5261" spans="11:13" x14ac:dyDescent="0.3">
      <c r="K5261" s="3"/>
      <c r="L5261" s="2"/>
      <c r="M5261" s="2"/>
    </row>
    <row r="5262" spans="11:13" x14ac:dyDescent="0.3">
      <c r="K5262" s="3"/>
      <c r="L5262" s="2"/>
      <c r="M5262" s="2"/>
    </row>
    <row r="5263" spans="11:13" x14ac:dyDescent="0.3">
      <c r="K5263" s="3"/>
      <c r="L5263" s="2"/>
      <c r="M5263" s="2"/>
    </row>
    <row r="5264" spans="11:13" x14ac:dyDescent="0.3">
      <c r="K5264" s="3"/>
      <c r="L5264" s="2"/>
      <c r="M5264" s="2"/>
    </row>
    <row r="5265" spans="11:13" x14ac:dyDescent="0.3">
      <c r="K5265" s="3"/>
      <c r="L5265" s="2"/>
      <c r="M5265" s="2"/>
    </row>
    <row r="5266" spans="11:13" x14ac:dyDescent="0.3">
      <c r="K5266" s="3"/>
      <c r="L5266" s="2"/>
      <c r="M5266" s="2"/>
    </row>
    <row r="5267" spans="11:13" x14ac:dyDescent="0.3">
      <c r="K5267" s="3"/>
      <c r="L5267" s="2"/>
      <c r="M5267" s="2"/>
    </row>
    <row r="5268" spans="11:13" x14ac:dyDescent="0.3">
      <c r="K5268" s="3"/>
      <c r="L5268" s="2"/>
      <c r="M5268" s="2"/>
    </row>
    <row r="5269" spans="11:13" x14ac:dyDescent="0.3">
      <c r="K5269" s="3"/>
      <c r="L5269" s="2"/>
      <c r="M5269" s="2"/>
    </row>
    <row r="5270" spans="11:13" x14ac:dyDescent="0.3">
      <c r="K5270" s="3"/>
      <c r="L5270" s="2"/>
      <c r="M5270" s="2"/>
    </row>
    <row r="5271" spans="11:13" x14ac:dyDescent="0.3">
      <c r="K5271" s="3"/>
      <c r="L5271" s="2"/>
      <c r="M5271" s="2"/>
    </row>
    <row r="5272" spans="11:13" x14ac:dyDescent="0.3">
      <c r="K5272" s="3"/>
      <c r="L5272" s="2"/>
      <c r="M5272" s="2"/>
    </row>
    <row r="5273" spans="11:13" x14ac:dyDescent="0.3">
      <c r="K5273" s="3"/>
      <c r="L5273" s="2"/>
      <c r="M5273" s="2"/>
    </row>
    <row r="5274" spans="11:13" x14ac:dyDescent="0.3">
      <c r="K5274" s="3"/>
      <c r="L5274" s="2"/>
      <c r="M5274" s="2"/>
    </row>
    <row r="5275" spans="11:13" x14ac:dyDescent="0.3">
      <c r="K5275" s="3"/>
      <c r="L5275" s="2"/>
      <c r="M5275" s="2"/>
    </row>
    <row r="5276" spans="11:13" x14ac:dyDescent="0.3">
      <c r="K5276" s="3"/>
      <c r="L5276" s="2"/>
      <c r="M5276" s="2"/>
    </row>
    <row r="5277" spans="11:13" x14ac:dyDescent="0.3">
      <c r="K5277" s="3"/>
      <c r="L5277" s="2"/>
      <c r="M5277" s="2"/>
    </row>
    <row r="5278" spans="11:13" x14ac:dyDescent="0.3">
      <c r="K5278" s="3"/>
      <c r="L5278" s="2"/>
      <c r="M5278" s="2"/>
    </row>
    <row r="5279" spans="11:13" x14ac:dyDescent="0.3">
      <c r="K5279" s="3"/>
      <c r="L5279" s="2"/>
      <c r="M5279" s="2"/>
    </row>
    <row r="5280" spans="11:13" x14ac:dyDescent="0.3">
      <c r="K5280" s="3"/>
      <c r="L5280" s="2"/>
      <c r="M5280" s="2"/>
    </row>
    <row r="5281" spans="11:13" x14ac:dyDescent="0.3">
      <c r="K5281" s="3"/>
      <c r="L5281" s="2"/>
      <c r="M5281" s="2"/>
    </row>
    <row r="5282" spans="11:13" x14ac:dyDescent="0.3">
      <c r="K5282" s="3"/>
      <c r="L5282" s="2"/>
      <c r="M5282" s="2"/>
    </row>
    <row r="5283" spans="11:13" x14ac:dyDescent="0.3">
      <c r="K5283" s="3"/>
      <c r="L5283" s="2"/>
      <c r="M5283" s="2"/>
    </row>
    <row r="5284" spans="11:13" x14ac:dyDescent="0.3">
      <c r="K5284" s="3"/>
      <c r="L5284" s="2"/>
      <c r="M5284" s="2"/>
    </row>
    <row r="5285" spans="11:13" x14ac:dyDescent="0.3">
      <c r="K5285" s="3"/>
      <c r="L5285" s="2"/>
      <c r="M5285" s="2"/>
    </row>
    <row r="5286" spans="11:13" x14ac:dyDescent="0.3">
      <c r="K5286" s="3"/>
      <c r="L5286" s="2"/>
      <c r="M5286" s="2"/>
    </row>
    <row r="5287" spans="11:13" x14ac:dyDescent="0.3">
      <c r="K5287" s="3"/>
      <c r="L5287" s="2"/>
      <c r="M5287" s="2"/>
    </row>
    <row r="5288" spans="11:13" x14ac:dyDescent="0.3">
      <c r="K5288" s="3"/>
      <c r="L5288" s="2"/>
      <c r="M5288" s="2"/>
    </row>
    <row r="5289" spans="11:13" x14ac:dyDescent="0.3">
      <c r="K5289" s="3"/>
      <c r="L5289" s="2"/>
      <c r="M5289" s="2"/>
    </row>
    <row r="5290" spans="11:13" x14ac:dyDescent="0.3">
      <c r="K5290" s="3"/>
      <c r="L5290" s="2"/>
      <c r="M5290" s="2"/>
    </row>
    <row r="5291" spans="11:13" x14ac:dyDescent="0.3">
      <c r="K5291" s="3"/>
      <c r="L5291" s="2"/>
      <c r="M5291" s="2"/>
    </row>
    <row r="5292" spans="11:13" x14ac:dyDescent="0.3">
      <c r="K5292" s="3"/>
      <c r="L5292" s="2"/>
      <c r="M5292" s="2"/>
    </row>
    <row r="5293" spans="11:13" x14ac:dyDescent="0.3">
      <c r="K5293" s="3"/>
      <c r="L5293" s="2"/>
      <c r="M5293" s="2"/>
    </row>
    <row r="5294" spans="11:13" x14ac:dyDescent="0.3">
      <c r="K5294" s="3"/>
      <c r="L5294" s="2"/>
      <c r="M5294" s="2"/>
    </row>
    <row r="5295" spans="11:13" x14ac:dyDescent="0.3">
      <c r="K5295" s="3"/>
      <c r="L5295" s="2"/>
      <c r="M5295" s="2"/>
    </row>
    <row r="5296" spans="11:13" x14ac:dyDescent="0.3">
      <c r="K5296" s="3"/>
      <c r="L5296" s="2"/>
      <c r="M5296" s="2"/>
    </row>
    <row r="5297" spans="11:13" x14ac:dyDescent="0.3">
      <c r="K5297" s="3"/>
      <c r="L5297" s="2"/>
      <c r="M5297" s="2"/>
    </row>
    <row r="5298" spans="11:13" x14ac:dyDescent="0.3">
      <c r="K5298" s="3"/>
      <c r="L5298" s="2"/>
      <c r="M5298" s="2"/>
    </row>
    <row r="5299" spans="11:13" x14ac:dyDescent="0.3">
      <c r="K5299" s="3"/>
      <c r="L5299" s="2"/>
      <c r="M5299" s="2"/>
    </row>
    <row r="5300" spans="11:13" x14ac:dyDescent="0.3">
      <c r="K5300" s="3"/>
      <c r="L5300" s="2"/>
      <c r="M5300" s="2"/>
    </row>
    <row r="5301" spans="11:13" x14ac:dyDescent="0.3">
      <c r="K5301" s="3"/>
      <c r="L5301" s="2"/>
      <c r="M5301" s="2"/>
    </row>
    <row r="5302" spans="11:13" x14ac:dyDescent="0.3">
      <c r="K5302" s="3"/>
      <c r="L5302" s="2"/>
      <c r="M5302" s="2"/>
    </row>
    <row r="5303" spans="11:13" x14ac:dyDescent="0.3">
      <c r="K5303" s="3"/>
      <c r="L5303" s="2"/>
      <c r="M5303" s="2"/>
    </row>
    <row r="5304" spans="11:13" x14ac:dyDescent="0.3">
      <c r="K5304" s="3"/>
      <c r="L5304" s="2"/>
      <c r="M5304" s="2"/>
    </row>
    <row r="5305" spans="11:13" x14ac:dyDescent="0.3">
      <c r="K5305" s="3"/>
      <c r="L5305" s="2"/>
      <c r="M5305" s="2"/>
    </row>
    <row r="5306" spans="11:13" x14ac:dyDescent="0.3">
      <c r="K5306" s="3"/>
      <c r="L5306" s="2"/>
      <c r="M5306" s="2"/>
    </row>
    <row r="5307" spans="11:13" x14ac:dyDescent="0.3">
      <c r="K5307" s="3"/>
      <c r="L5307" s="2"/>
      <c r="M5307" s="2"/>
    </row>
    <row r="5308" spans="11:13" x14ac:dyDescent="0.3">
      <c r="K5308" s="3"/>
      <c r="L5308" s="2"/>
      <c r="M5308" s="2"/>
    </row>
    <row r="5309" spans="11:13" x14ac:dyDescent="0.3">
      <c r="K5309" s="3"/>
      <c r="L5309" s="2"/>
      <c r="M5309" s="2"/>
    </row>
    <row r="5310" spans="11:13" x14ac:dyDescent="0.3">
      <c r="K5310" s="3"/>
      <c r="L5310" s="2"/>
      <c r="M5310" s="2"/>
    </row>
    <row r="5311" spans="11:13" x14ac:dyDescent="0.3">
      <c r="K5311" s="3"/>
      <c r="L5311" s="2"/>
      <c r="M5311" s="2"/>
    </row>
    <row r="5312" spans="11:13" x14ac:dyDescent="0.3">
      <c r="K5312" s="3"/>
      <c r="L5312" s="2"/>
      <c r="M5312" s="2"/>
    </row>
    <row r="5313" spans="11:13" x14ac:dyDescent="0.3">
      <c r="K5313" s="3"/>
      <c r="L5313" s="2"/>
      <c r="M5313" s="2"/>
    </row>
    <row r="5314" spans="11:13" x14ac:dyDescent="0.3">
      <c r="K5314" s="3"/>
      <c r="L5314" s="2"/>
      <c r="M5314" s="2"/>
    </row>
    <row r="5315" spans="11:13" x14ac:dyDescent="0.3">
      <c r="K5315" s="3"/>
      <c r="L5315" s="2"/>
      <c r="M5315" s="2"/>
    </row>
    <row r="5316" spans="11:13" x14ac:dyDescent="0.3">
      <c r="K5316" s="3"/>
      <c r="L5316" s="2"/>
      <c r="M5316" s="2"/>
    </row>
    <row r="5317" spans="11:13" x14ac:dyDescent="0.3">
      <c r="K5317" s="3"/>
      <c r="L5317" s="2"/>
      <c r="M5317" s="2"/>
    </row>
    <row r="5318" spans="11:13" x14ac:dyDescent="0.3">
      <c r="K5318" s="3"/>
      <c r="L5318" s="2"/>
      <c r="M5318" s="2"/>
    </row>
    <row r="5319" spans="11:13" x14ac:dyDescent="0.3">
      <c r="K5319" s="3"/>
      <c r="L5319" s="2"/>
      <c r="M5319" s="2"/>
    </row>
    <row r="5320" spans="11:13" x14ac:dyDescent="0.3">
      <c r="K5320" s="3"/>
      <c r="L5320" s="2"/>
      <c r="M5320" s="2"/>
    </row>
    <row r="5321" spans="11:13" x14ac:dyDescent="0.3">
      <c r="K5321" s="3"/>
      <c r="L5321" s="2"/>
      <c r="M5321" s="2"/>
    </row>
    <row r="5322" spans="11:13" x14ac:dyDescent="0.3">
      <c r="K5322" s="3"/>
      <c r="L5322" s="2"/>
      <c r="M5322" s="2"/>
    </row>
    <row r="5323" spans="11:13" x14ac:dyDescent="0.3">
      <c r="K5323" s="3"/>
      <c r="L5323" s="2"/>
      <c r="M5323" s="2"/>
    </row>
    <row r="5324" spans="11:13" x14ac:dyDescent="0.3">
      <c r="K5324" s="3"/>
      <c r="L5324" s="2"/>
      <c r="M5324" s="2"/>
    </row>
    <row r="5325" spans="11:13" x14ac:dyDescent="0.3">
      <c r="K5325" s="3"/>
      <c r="L5325" s="2"/>
      <c r="M5325" s="2"/>
    </row>
    <row r="5326" spans="11:13" x14ac:dyDescent="0.3">
      <c r="K5326" s="3"/>
      <c r="L5326" s="2"/>
      <c r="M5326" s="2"/>
    </row>
    <row r="5327" spans="11:13" x14ac:dyDescent="0.3">
      <c r="K5327" s="3"/>
      <c r="L5327" s="2"/>
      <c r="M5327" s="2"/>
    </row>
    <row r="5328" spans="11:13" x14ac:dyDescent="0.3">
      <c r="K5328" s="3"/>
      <c r="L5328" s="2"/>
      <c r="M5328" s="2"/>
    </row>
    <row r="5329" spans="11:13" x14ac:dyDescent="0.3">
      <c r="K5329" s="3"/>
      <c r="L5329" s="2"/>
      <c r="M5329" s="2"/>
    </row>
    <row r="5330" spans="11:13" x14ac:dyDescent="0.3">
      <c r="K5330" s="3"/>
      <c r="L5330" s="2"/>
      <c r="M5330" s="2"/>
    </row>
    <row r="5331" spans="11:13" x14ac:dyDescent="0.3">
      <c r="K5331" s="3"/>
      <c r="L5331" s="2"/>
      <c r="M5331" s="2"/>
    </row>
    <row r="5332" spans="11:13" x14ac:dyDescent="0.3">
      <c r="K5332" s="3"/>
      <c r="L5332" s="2"/>
      <c r="M5332" s="2"/>
    </row>
    <row r="5333" spans="11:13" x14ac:dyDescent="0.3">
      <c r="K5333" s="3"/>
      <c r="L5333" s="2"/>
      <c r="M5333" s="2"/>
    </row>
    <row r="5334" spans="11:13" x14ac:dyDescent="0.3">
      <c r="K5334" s="3"/>
      <c r="L5334" s="2"/>
      <c r="M5334" s="2"/>
    </row>
    <row r="5335" spans="11:13" x14ac:dyDescent="0.3">
      <c r="K5335" s="3"/>
      <c r="L5335" s="2"/>
      <c r="M5335" s="2"/>
    </row>
    <row r="5336" spans="11:13" x14ac:dyDescent="0.3">
      <c r="K5336" s="3"/>
      <c r="L5336" s="2"/>
      <c r="M5336" s="2"/>
    </row>
    <row r="5337" spans="11:13" x14ac:dyDescent="0.3">
      <c r="K5337" s="3"/>
      <c r="L5337" s="2"/>
      <c r="M5337" s="2"/>
    </row>
    <row r="5338" spans="11:13" x14ac:dyDescent="0.3">
      <c r="K5338" s="3"/>
      <c r="L5338" s="2"/>
      <c r="M5338" s="2"/>
    </row>
    <row r="5339" spans="11:13" x14ac:dyDescent="0.3">
      <c r="K5339" s="3"/>
      <c r="L5339" s="2"/>
      <c r="M5339" s="2"/>
    </row>
    <row r="5340" spans="11:13" x14ac:dyDescent="0.3">
      <c r="K5340" s="3"/>
      <c r="L5340" s="2"/>
      <c r="M5340" s="2"/>
    </row>
    <row r="5341" spans="11:13" x14ac:dyDescent="0.3">
      <c r="K5341" s="3"/>
      <c r="L5341" s="2"/>
      <c r="M5341" s="2"/>
    </row>
    <row r="5342" spans="11:13" x14ac:dyDescent="0.3">
      <c r="K5342" s="3"/>
      <c r="L5342" s="2"/>
      <c r="M5342" s="2"/>
    </row>
    <row r="5343" spans="11:13" x14ac:dyDescent="0.3">
      <c r="K5343" s="3"/>
      <c r="L5343" s="2"/>
      <c r="M5343" s="2"/>
    </row>
    <row r="5344" spans="11:13" x14ac:dyDescent="0.3">
      <c r="K5344" s="3"/>
      <c r="L5344" s="2"/>
      <c r="M5344" s="2"/>
    </row>
    <row r="5345" spans="11:13" x14ac:dyDescent="0.3">
      <c r="K5345" s="3"/>
      <c r="L5345" s="2"/>
      <c r="M5345" s="2"/>
    </row>
    <row r="5346" spans="11:13" x14ac:dyDescent="0.3">
      <c r="K5346" s="3"/>
      <c r="L5346" s="2"/>
      <c r="M5346" s="2"/>
    </row>
    <row r="5347" spans="11:13" x14ac:dyDescent="0.3">
      <c r="K5347" s="3"/>
      <c r="L5347" s="2"/>
      <c r="M5347" s="2"/>
    </row>
    <row r="5348" spans="11:13" x14ac:dyDescent="0.3">
      <c r="K5348" s="3"/>
      <c r="L5348" s="2"/>
      <c r="M5348" s="2"/>
    </row>
    <row r="5349" spans="11:13" x14ac:dyDescent="0.3">
      <c r="K5349" s="3"/>
      <c r="L5349" s="2"/>
      <c r="M5349" s="2"/>
    </row>
    <row r="5350" spans="11:13" x14ac:dyDescent="0.3">
      <c r="K5350" s="3"/>
      <c r="L5350" s="2"/>
      <c r="M5350" s="2"/>
    </row>
    <row r="5351" spans="11:13" x14ac:dyDescent="0.3">
      <c r="K5351" s="3"/>
      <c r="L5351" s="2"/>
      <c r="M5351" s="2"/>
    </row>
    <row r="5352" spans="11:13" x14ac:dyDescent="0.3">
      <c r="K5352" s="3"/>
      <c r="L5352" s="2"/>
      <c r="M5352" s="2"/>
    </row>
    <row r="5353" spans="11:13" x14ac:dyDescent="0.3">
      <c r="K5353" s="3"/>
      <c r="L5353" s="2"/>
      <c r="M5353" s="2"/>
    </row>
    <row r="5354" spans="11:13" x14ac:dyDescent="0.3">
      <c r="K5354" s="3"/>
      <c r="L5354" s="2"/>
      <c r="M5354" s="2"/>
    </row>
    <row r="5355" spans="11:13" x14ac:dyDescent="0.3">
      <c r="K5355" s="3"/>
      <c r="L5355" s="2"/>
      <c r="M5355" s="2"/>
    </row>
    <row r="5356" spans="11:13" x14ac:dyDescent="0.3">
      <c r="K5356" s="3"/>
      <c r="L5356" s="2"/>
      <c r="M5356" s="2"/>
    </row>
    <row r="5357" spans="11:13" x14ac:dyDescent="0.3">
      <c r="K5357" s="3"/>
      <c r="L5357" s="2"/>
      <c r="M5357" s="2"/>
    </row>
    <row r="5358" spans="11:13" x14ac:dyDescent="0.3">
      <c r="K5358" s="3"/>
      <c r="L5358" s="2"/>
      <c r="M5358" s="2"/>
    </row>
    <row r="5359" spans="11:13" x14ac:dyDescent="0.3">
      <c r="K5359" s="3"/>
      <c r="L5359" s="2"/>
      <c r="M5359" s="2"/>
    </row>
    <row r="5360" spans="11:13" x14ac:dyDescent="0.3">
      <c r="K5360" s="3"/>
      <c r="L5360" s="2"/>
      <c r="M5360" s="2"/>
    </row>
    <row r="5361" spans="11:13" x14ac:dyDescent="0.3">
      <c r="K5361" s="3"/>
      <c r="L5361" s="2"/>
      <c r="M5361" s="2"/>
    </row>
  </sheetData>
  <autoFilter ref="A1:E774" xr:uid="{E9533433-1B79-4889-B629-7ACEBB14A52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opLeftCell="A2" zoomScale="130" zoomScaleNormal="130" workbookViewId="0">
      <selection activeCell="L20" sqref="L20"/>
    </sheetView>
  </sheetViews>
  <sheetFormatPr defaultRowHeight="14.4" x14ac:dyDescent="0.3"/>
  <sheetData>
    <row r="1" spans="1:10" x14ac:dyDescent="0.3">
      <c r="A1" s="99" t="s">
        <v>67</v>
      </c>
      <c r="B1" s="99"/>
      <c r="C1" s="99"/>
      <c r="D1" s="99"/>
      <c r="E1" s="99"/>
      <c r="F1" s="99"/>
      <c r="G1" s="99"/>
      <c r="H1" s="99"/>
      <c r="I1" s="99"/>
      <c r="J1" s="99"/>
    </row>
    <row r="2" spans="1:10" x14ac:dyDescent="0.3">
      <c r="A2" s="99"/>
      <c r="B2" s="99"/>
      <c r="C2" s="99"/>
      <c r="D2" s="99"/>
      <c r="E2" s="99"/>
      <c r="F2" s="99"/>
      <c r="G2" s="99"/>
      <c r="H2" s="99"/>
      <c r="I2" s="99"/>
      <c r="J2" s="99"/>
    </row>
  </sheetData>
  <mergeCells count="1">
    <mergeCell ref="A1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zoomScale="90" zoomScaleNormal="90" workbookViewId="0">
      <selection activeCell="L13" sqref="L13"/>
    </sheetView>
  </sheetViews>
  <sheetFormatPr defaultRowHeight="14.4" x14ac:dyDescent="0.3"/>
  <cols>
    <col min="10" max="10" width="35.33203125" customWidth="1"/>
    <col min="12" max="12" width="9.33203125" bestFit="1" customWidth="1"/>
    <col min="13" max="13" width="9.6640625" customWidth="1"/>
    <col min="14" max="14" width="37.33203125" customWidth="1"/>
  </cols>
  <sheetData>
    <row r="1" spans="1:14" x14ac:dyDescent="0.3">
      <c r="A1" s="100" t="s">
        <v>68</v>
      </c>
      <c r="B1" s="100"/>
      <c r="C1" s="100"/>
      <c r="D1" s="100"/>
      <c r="E1" s="100"/>
      <c r="F1" s="100"/>
    </row>
    <row r="2" spans="1:14" ht="15" thickBot="1" x14ac:dyDescent="0.35"/>
    <row r="3" spans="1:14" ht="15" thickBot="1" x14ac:dyDescent="0.35">
      <c r="L3" s="29">
        <f>COUNT(InputData!C2:C105)</f>
        <v>104</v>
      </c>
      <c r="M3" s="30"/>
      <c r="N3" s="31" t="s">
        <v>69</v>
      </c>
    </row>
    <row r="4" spans="1:14" ht="15" thickBot="1" x14ac:dyDescent="0.35">
      <c r="N4" s="19"/>
    </row>
    <row r="5" spans="1:14" x14ac:dyDescent="0.3">
      <c r="L5" s="32">
        <f>CalcLOC!B5</f>
        <v>733.75</v>
      </c>
      <c r="M5" s="20" t="s">
        <v>13</v>
      </c>
      <c r="N5" s="21" t="s">
        <v>70</v>
      </c>
    </row>
    <row r="6" spans="1:14" ht="15" thickBot="1" x14ac:dyDescent="0.35">
      <c r="L6" s="33">
        <f>CalcLOC!B6</f>
        <v>148.47181485956284</v>
      </c>
      <c r="M6" s="24" t="s">
        <v>13</v>
      </c>
      <c r="N6" s="25" t="s">
        <v>71</v>
      </c>
    </row>
    <row r="7" spans="1:14" ht="15" thickBot="1" x14ac:dyDescent="0.35"/>
    <row r="8" spans="1:14" x14ac:dyDescent="0.3">
      <c r="L8" s="32">
        <f>CalcLOC!C31</f>
        <v>2.5576923076923075</v>
      </c>
      <c r="M8" s="20" t="s">
        <v>72</v>
      </c>
      <c r="N8" s="21" t="s">
        <v>73</v>
      </c>
    </row>
    <row r="9" spans="1:14" ht="15" thickBot="1" x14ac:dyDescent="0.35">
      <c r="L9" s="33">
        <f>CalcLOC!C30</f>
        <v>2.5241577774865678</v>
      </c>
      <c r="M9" s="24" t="s">
        <v>72</v>
      </c>
      <c r="N9" s="25" t="s">
        <v>74</v>
      </c>
    </row>
    <row r="10" spans="1:14" ht="15" thickBot="1" x14ac:dyDescent="0.35"/>
    <row r="11" spans="1:14" x14ac:dyDescent="0.3">
      <c r="L11" s="26"/>
      <c r="M11" s="20" t="s">
        <v>11</v>
      </c>
      <c r="N11" s="21" t="s">
        <v>75</v>
      </c>
    </row>
    <row r="12" spans="1:14" x14ac:dyDescent="0.3">
      <c r="L12" s="27">
        <f>CalcLOC!C29</f>
        <v>208.49726775956285</v>
      </c>
      <c r="M12" s="22" t="s">
        <v>11</v>
      </c>
      <c r="N12" s="23" t="s">
        <v>76</v>
      </c>
    </row>
    <row r="13" spans="1:14" ht="15" thickBot="1" x14ac:dyDescent="0.35">
      <c r="L13" s="28">
        <f>CalcLOC!C21</f>
        <v>3657.84</v>
      </c>
      <c r="M13" s="24" t="s">
        <v>11</v>
      </c>
      <c r="N13" s="25" t="s">
        <v>77</v>
      </c>
    </row>
    <row r="14" spans="1:14" ht="15" thickBot="1" x14ac:dyDescent="0.35">
      <c r="A14" s="100" t="s">
        <v>66</v>
      </c>
      <c r="B14" s="100"/>
      <c r="C14" s="100"/>
      <c r="D14" s="100"/>
      <c r="E14" s="100"/>
      <c r="F14" s="100"/>
    </row>
    <row r="15" spans="1:14" ht="15" thickBot="1" x14ac:dyDescent="0.35">
      <c r="L15" s="29">
        <f>CalcLOC!B3*CalcLOC!B2</f>
        <v>288</v>
      </c>
      <c r="M15" s="30" t="s">
        <v>11</v>
      </c>
      <c r="N15" s="31" t="s">
        <v>78</v>
      </c>
    </row>
    <row r="16" spans="1:14" ht="15" thickBot="1" x14ac:dyDescent="0.35"/>
    <row r="17" spans="12:14" x14ac:dyDescent="0.3">
      <c r="L17" s="26">
        <f>CalcLOC!B28</f>
        <v>526.28</v>
      </c>
      <c r="M17" s="20" t="s">
        <v>13</v>
      </c>
      <c r="N17" s="21" t="s">
        <v>79</v>
      </c>
    </row>
    <row r="18" spans="12:14" x14ac:dyDescent="0.3">
      <c r="L18" s="27">
        <f>CalcLOC!B9</f>
        <v>9157.2000000000007</v>
      </c>
      <c r="M18" s="22" t="s">
        <v>13</v>
      </c>
      <c r="N18" s="23" t="s">
        <v>80</v>
      </c>
    </row>
    <row r="19" spans="12:14" ht="15" thickBot="1" x14ac:dyDescent="0.35">
      <c r="L19" s="33">
        <f>CalcLOC!J21</f>
        <v>5.7</v>
      </c>
      <c r="M19" s="24" t="s">
        <v>56</v>
      </c>
      <c r="N19" s="25" t="s">
        <v>81</v>
      </c>
    </row>
    <row r="20" spans="12:14" ht="15" thickBot="1" x14ac:dyDescent="0.35"/>
    <row r="21" spans="12:14" ht="15" thickBot="1" x14ac:dyDescent="0.35">
      <c r="L21" s="34">
        <f>CalcLOC!J24</f>
        <v>5.7</v>
      </c>
      <c r="M21" s="35" t="s">
        <v>56</v>
      </c>
      <c r="N21" s="31" t="s">
        <v>82</v>
      </c>
    </row>
    <row r="22" spans="12:14" ht="15" thickBot="1" x14ac:dyDescent="0.35"/>
    <row r="23" spans="12:14" ht="15" thickBot="1" x14ac:dyDescent="0.35">
      <c r="L23" s="89">
        <f>MAX(calcSROC!Q5:Q37)</f>
        <v>0.53353235303498581</v>
      </c>
      <c r="M23" s="35" t="s">
        <v>56</v>
      </c>
      <c r="N23" s="31" t="s">
        <v>127</v>
      </c>
    </row>
  </sheetData>
  <mergeCells count="2">
    <mergeCell ref="A14:F14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topLeftCell="A6" zoomScale="90" zoomScaleNormal="90" workbookViewId="0">
      <selection activeCell="Q28" sqref="Q28"/>
    </sheetView>
  </sheetViews>
  <sheetFormatPr defaultRowHeight="14.4" x14ac:dyDescent="0.3"/>
  <sheetData>
    <row r="1" spans="1:10" x14ac:dyDescent="0.3">
      <c r="A1" s="99" t="s">
        <v>65</v>
      </c>
      <c r="B1" s="99"/>
      <c r="C1" s="99"/>
      <c r="D1" s="99"/>
      <c r="E1" s="99"/>
      <c r="F1" s="99"/>
      <c r="G1" s="99"/>
      <c r="H1" s="99"/>
      <c r="I1" s="99"/>
      <c r="J1" s="99"/>
    </row>
    <row r="2" spans="1:10" x14ac:dyDescent="0.3">
      <c r="A2" s="99"/>
      <c r="B2" s="99"/>
      <c r="C2" s="99"/>
      <c r="D2" s="99"/>
      <c r="E2" s="99"/>
      <c r="F2" s="99"/>
      <c r="G2" s="99"/>
      <c r="H2" s="99"/>
      <c r="I2" s="99"/>
      <c r="J2" s="99"/>
    </row>
  </sheetData>
  <mergeCells count="1">
    <mergeCell ref="A1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61"/>
  <sheetViews>
    <sheetView workbookViewId="0">
      <selection activeCell="K105" sqref="K105"/>
    </sheetView>
  </sheetViews>
  <sheetFormatPr defaultRowHeight="14.4" x14ac:dyDescent="0.3"/>
  <cols>
    <col min="1" max="1" width="12.109375" style="78" customWidth="1"/>
    <col min="4" max="4" width="9.109375" style="39"/>
    <col min="6" max="6" width="26.6640625" customWidth="1"/>
    <col min="8" max="8" width="13.109375" customWidth="1"/>
    <col min="10" max="10" width="6.44140625" customWidth="1"/>
    <col min="11" max="11" width="12.5546875" customWidth="1"/>
    <col min="16" max="16" width="11.109375" customWidth="1"/>
  </cols>
  <sheetData>
    <row r="1" spans="1:16" x14ac:dyDescent="0.3">
      <c r="A1" s="73" t="s">
        <v>57</v>
      </c>
      <c r="B1" s="5" t="s">
        <v>5</v>
      </c>
      <c r="C1" s="5" t="s">
        <v>6</v>
      </c>
      <c r="D1" s="79" t="s">
        <v>7</v>
      </c>
      <c r="F1" s="5" t="s">
        <v>19</v>
      </c>
      <c r="G1" s="2">
        <f>MIN(InputData!B:B)</f>
        <v>43830</v>
      </c>
      <c r="I1" s="5" t="s">
        <v>55</v>
      </c>
      <c r="J1" s="5" t="s">
        <v>43</v>
      </c>
      <c r="K1" s="5" t="s">
        <v>44</v>
      </c>
    </row>
    <row r="2" spans="1:16" x14ac:dyDescent="0.3">
      <c r="A2" s="74">
        <f>A3-1</f>
        <v>43829</v>
      </c>
      <c r="B2" s="15">
        <v>0</v>
      </c>
      <c r="C2" s="16">
        <f>InputData!H8</f>
        <v>0</v>
      </c>
      <c r="D2" s="80">
        <f>InputData!H8</f>
        <v>0</v>
      </c>
      <c r="F2" s="5" t="s">
        <v>20</v>
      </c>
      <c r="G2" s="2">
        <f>MAX(InputData!C:C)</f>
        <v>44195</v>
      </c>
      <c r="I2" s="3">
        <f>CalcLOC!$B$5</f>
        <v>733.75</v>
      </c>
      <c r="J2" s="2">
        <f>InputData!D2</f>
        <v>414</v>
      </c>
      <c r="K2" s="2">
        <f>(I2-J2)^2</f>
        <v>102240.0625</v>
      </c>
    </row>
    <row r="3" spans="1:16" x14ac:dyDescent="0.3">
      <c r="A3" s="75">
        <f>MIN(InputData!B2:B105)</f>
        <v>43830</v>
      </c>
      <c r="B3" s="15">
        <f>B2</f>
        <v>0</v>
      </c>
      <c r="C3" s="15">
        <f>C2</f>
        <v>0</v>
      </c>
      <c r="D3" s="81">
        <f>D2</f>
        <v>0</v>
      </c>
      <c r="F3" s="6" t="s">
        <v>21</v>
      </c>
      <c r="G3" s="2">
        <f>InputData!H9</f>
        <v>0</v>
      </c>
      <c r="I3" s="3">
        <f>CalcLOC!$B$5</f>
        <v>733.75</v>
      </c>
      <c r="J3" s="2">
        <f>InputData!D3</f>
        <v>576</v>
      </c>
      <c r="K3" s="2">
        <f t="shared" ref="K3:K7" si="0">(I3-J3)^2</f>
        <v>24885.0625</v>
      </c>
    </row>
    <row r="4" spans="1:16" x14ac:dyDescent="0.3">
      <c r="A4" s="76">
        <f>A3</f>
        <v>43830</v>
      </c>
      <c r="B4" s="17">
        <f>SUMIF(InputData!C2:C105,CalcThroughput!A4,InputData!D2:D105)</f>
        <v>0</v>
      </c>
      <c r="C4" s="17">
        <f>SUMIF(InputData!$B$2:$B$105,"&lt;="&amp;CalcThroughput!A4,InputData!$D$2:$D$105)-CalcThroughput!$G$3</f>
        <v>414</v>
      </c>
      <c r="D4" s="82">
        <f>C4-B4</f>
        <v>414</v>
      </c>
      <c r="I4" s="3">
        <f>CalcLOC!$B$5</f>
        <v>733.75</v>
      </c>
      <c r="J4" s="2">
        <f>InputData!D4</f>
        <v>686</v>
      </c>
      <c r="K4" s="2">
        <f t="shared" si="0"/>
        <v>2280.0625</v>
      </c>
    </row>
    <row r="5" spans="1:16" x14ac:dyDescent="0.3">
      <c r="A5" s="77">
        <f>A4+1</f>
        <v>43831</v>
      </c>
      <c r="B5" s="18">
        <f>B4</f>
        <v>0</v>
      </c>
      <c r="C5" s="18">
        <f>C4</f>
        <v>414</v>
      </c>
      <c r="D5" s="83">
        <f>D4</f>
        <v>414</v>
      </c>
      <c r="F5" s="7" t="s">
        <v>22</v>
      </c>
      <c r="G5" s="7"/>
      <c r="I5" s="3">
        <f>CalcLOC!$B$5</f>
        <v>733.75</v>
      </c>
      <c r="J5" s="2">
        <f>InputData!D5</f>
        <v>872</v>
      </c>
      <c r="K5" s="2">
        <f t="shared" si="0"/>
        <v>19113.0625</v>
      </c>
    </row>
    <row r="6" spans="1:16" x14ac:dyDescent="0.3">
      <c r="A6" s="76">
        <f>A5</f>
        <v>43831</v>
      </c>
      <c r="B6" s="17">
        <f>SUMIF(InputData!$C$2:$C$105,"&lt;="&amp;CalcThroughput!A6,InputData!$D$2:$D$105)-$G$3</f>
        <v>414</v>
      </c>
      <c r="C6" s="17">
        <f>SUMIF(InputData!$B$2:$B$105,"&lt;="&amp;CalcThroughput!A6,InputData!$D$2:$D$105)-CalcThroughput!$G$3</f>
        <v>414</v>
      </c>
      <c r="D6" s="82">
        <f>C6-B6</f>
        <v>0</v>
      </c>
      <c r="F6" s="92">
        <f>MIN(InputData!B:B)-1</f>
        <v>43829</v>
      </c>
      <c r="G6" s="2">
        <v>0</v>
      </c>
      <c r="I6" s="3">
        <f>CalcLOC!$B$5</f>
        <v>733.75</v>
      </c>
      <c r="J6" s="2">
        <f>InputData!D6</f>
        <v>564</v>
      </c>
      <c r="K6" s="2">
        <f t="shared" si="0"/>
        <v>28815.0625</v>
      </c>
    </row>
    <row r="7" spans="1:16" x14ac:dyDescent="0.3">
      <c r="A7" s="77">
        <f>A6+1</f>
        <v>43832</v>
      </c>
      <c r="B7" s="18">
        <f>B6</f>
        <v>414</v>
      </c>
      <c r="C7" s="18">
        <f>C6</f>
        <v>414</v>
      </c>
      <c r="D7" s="83">
        <f>D6</f>
        <v>0</v>
      </c>
      <c r="F7" s="92">
        <f>MAX(InputData!C:C)</f>
        <v>44195</v>
      </c>
      <c r="G7" s="2">
        <f>(F7-F6)*InputData!H2*InputData!H3</f>
        <v>105408</v>
      </c>
      <c r="I7" s="3">
        <f>CalcLOC!$B$5</f>
        <v>733.75</v>
      </c>
      <c r="J7" s="2">
        <f>InputData!D7</f>
        <v>616</v>
      </c>
      <c r="K7" s="2">
        <f t="shared" si="0"/>
        <v>13865.0625</v>
      </c>
    </row>
    <row r="8" spans="1:16" x14ac:dyDescent="0.3">
      <c r="A8" s="76">
        <f>A7</f>
        <v>43832</v>
      </c>
      <c r="B8" s="17">
        <f>SUMIF(InputData!$C$2:$C$105,"&lt;="&amp;CalcThroughput!A8,InputData!$D$2:$D$105)-$G$3</f>
        <v>414</v>
      </c>
      <c r="C8" s="17">
        <f>SUMIF(InputData!$B$2:$B$105,"&lt;="&amp;CalcThroughput!A8,InputData!$D$2:$D$105)-CalcThroughput!$G$3</f>
        <v>414</v>
      </c>
      <c r="D8" s="82">
        <f>C8-B8</f>
        <v>0</v>
      </c>
      <c r="F8">
        <f>F7-F6</f>
        <v>366</v>
      </c>
      <c r="I8" s="3">
        <f>CalcLOC!$B$5</f>
        <v>733.75</v>
      </c>
      <c r="J8" s="2">
        <f>InputData!D8</f>
        <v>550</v>
      </c>
      <c r="K8" s="2">
        <f t="shared" ref="K8:K12" si="1">(I8-J8)^2</f>
        <v>33764.0625</v>
      </c>
    </row>
    <row r="9" spans="1:16" x14ac:dyDescent="0.3">
      <c r="A9" s="77">
        <f>A8+1</f>
        <v>43833</v>
      </c>
      <c r="B9" s="18">
        <f>B8</f>
        <v>414</v>
      </c>
      <c r="C9" s="18">
        <f>C8</f>
        <v>414</v>
      </c>
      <c r="D9" s="83">
        <f>D8</f>
        <v>0</v>
      </c>
      <c r="I9" s="3">
        <f>CalcLOC!$B$5</f>
        <v>733.75</v>
      </c>
      <c r="J9" s="2">
        <f>InputData!D9</f>
        <v>686</v>
      </c>
      <c r="K9" s="2">
        <f t="shared" si="1"/>
        <v>2280.0625</v>
      </c>
    </row>
    <row r="10" spans="1:16" x14ac:dyDescent="0.3">
      <c r="A10" s="76">
        <f>A9</f>
        <v>43833</v>
      </c>
      <c r="B10" s="17">
        <f>SUMIF(InputData!$C$2:$C$105,"&lt;="&amp;CalcThroughput!A10,InputData!$D$2:$D$105)-$G$3</f>
        <v>414</v>
      </c>
      <c r="C10" s="17">
        <f>SUMIF(InputData!$B$2:$B$105,"&lt;="&amp;CalcThroughput!A10,InputData!$D$2:$D$105)-CalcThroughput!$G$3</f>
        <v>414</v>
      </c>
      <c r="D10" s="82">
        <f>C10-B10</f>
        <v>0</v>
      </c>
      <c r="I10" s="3">
        <f>CalcLOC!$B$5</f>
        <v>733.75</v>
      </c>
      <c r="J10" s="2">
        <f>InputData!D10</f>
        <v>632</v>
      </c>
      <c r="K10" s="2">
        <f t="shared" si="1"/>
        <v>10353.0625</v>
      </c>
      <c r="P10" s="69"/>
    </row>
    <row r="11" spans="1:16" x14ac:dyDescent="0.3">
      <c r="A11" s="77">
        <f>A10+1</f>
        <v>43834</v>
      </c>
      <c r="B11" s="18">
        <f>B10</f>
        <v>414</v>
      </c>
      <c r="C11" s="18">
        <f>C10</f>
        <v>414</v>
      </c>
      <c r="D11" s="83">
        <f>D10</f>
        <v>0</v>
      </c>
      <c r="I11" s="3">
        <f>CalcLOC!$B$5</f>
        <v>733.75</v>
      </c>
      <c r="J11" s="2">
        <f>InputData!D11</f>
        <v>470</v>
      </c>
      <c r="K11" s="2">
        <f t="shared" si="1"/>
        <v>69564.0625</v>
      </c>
    </row>
    <row r="12" spans="1:16" x14ac:dyDescent="0.3">
      <c r="A12" s="76">
        <f>A11</f>
        <v>43834</v>
      </c>
      <c r="B12" s="17">
        <f>SUMIF(InputData!$C$2:$C$105,"&lt;="&amp;CalcThroughput!A12,InputData!$D$2:$D$105)-$G$3</f>
        <v>414</v>
      </c>
      <c r="C12" s="17">
        <f>SUMIF(InputData!$B$2:$B$105,"&lt;="&amp;CalcThroughput!A12,InputData!$D$2:$D$105)-CalcThroughput!$G$3</f>
        <v>414</v>
      </c>
      <c r="D12" s="82">
        <f>C12-B12</f>
        <v>0</v>
      </c>
      <c r="I12" s="3">
        <f>CalcLOC!$B$5</f>
        <v>733.75</v>
      </c>
      <c r="J12" s="2">
        <f>InputData!D12</f>
        <v>698</v>
      </c>
      <c r="K12" s="2">
        <f t="shared" si="1"/>
        <v>1278.0625</v>
      </c>
    </row>
    <row r="13" spans="1:16" x14ac:dyDescent="0.3">
      <c r="A13" s="77">
        <f>A12+1</f>
        <v>43835</v>
      </c>
      <c r="B13" s="18">
        <f>B12</f>
        <v>414</v>
      </c>
      <c r="C13" s="18">
        <f>C12</f>
        <v>414</v>
      </c>
      <c r="D13" s="83">
        <f>D12</f>
        <v>0</v>
      </c>
      <c r="I13" s="3">
        <f>CalcLOC!$B$5</f>
        <v>733.75</v>
      </c>
      <c r="J13" s="2">
        <f>InputData!D13</f>
        <v>680</v>
      </c>
      <c r="K13" s="2">
        <f t="shared" ref="K13:K21" si="2">(I13-J13)^2</f>
        <v>2889.0625</v>
      </c>
    </row>
    <row r="14" spans="1:16" x14ac:dyDescent="0.3">
      <c r="A14" s="76">
        <f>A13</f>
        <v>43835</v>
      </c>
      <c r="B14" s="17">
        <f>SUMIF(InputData!$C$2:$C$105,"&lt;="&amp;CalcThroughput!A14,InputData!$D$2:$D$105)-$G$3</f>
        <v>414</v>
      </c>
      <c r="C14" s="17">
        <f>SUMIF(InputData!$B$2:$B$105,"&lt;="&amp;CalcThroughput!A14,InputData!$D$2:$D$105)-CalcThroughput!$G$3</f>
        <v>414</v>
      </c>
      <c r="D14" s="82">
        <f>C14-B14</f>
        <v>0</v>
      </c>
      <c r="I14" s="3">
        <f>CalcLOC!$B$5</f>
        <v>733.75</v>
      </c>
      <c r="J14" s="2">
        <f>InputData!D14</f>
        <v>574</v>
      </c>
      <c r="K14" s="2">
        <f t="shared" si="2"/>
        <v>25520.0625</v>
      </c>
    </row>
    <row r="15" spans="1:16" x14ac:dyDescent="0.3">
      <c r="A15" s="77">
        <f>A14+1</f>
        <v>43836</v>
      </c>
      <c r="B15" s="18">
        <f>B14</f>
        <v>414</v>
      </c>
      <c r="C15" s="18">
        <f>C14</f>
        <v>414</v>
      </c>
      <c r="D15" s="83">
        <f>D14</f>
        <v>0</v>
      </c>
      <c r="I15" s="3">
        <f>CalcLOC!$B$5</f>
        <v>733.75</v>
      </c>
      <c r="J15" s="2">
        <f>InputData!D15</f>
        <v>790</v>
      </c>
      <c r="K15" s="2">
        <f t="shared" si="2"/>
        <v>3164.0625</v>
      </c>
    </row>
    <row r="16" spans="1:16" x14ac:dyDescent="0.3">
      <c r="A16" s="76">
        <f>A15</f>
        <v>43836</v>
      </c>
      <c r="B16" s="17">
        <f>SUMIF(InputData!$C$2:$C$105,"&lt;="&amp;CalcThroughput!A16,InputData!$D$2:$D$105)-$G$3</f>
        <v>414</v>
      </c>
      <c r="C16" s="17">
        <f>SUMIF(InputData!$B$2:$B$105,"&lt;="&amp;CalcThroughput!A16,InputData!$D$2:$D$105)-CalcThroughput!$G$3</f>
        <v>1094</v>
      </c>
      <c r="D16" s="82">
        <f>C16-B16</f>
        <v>680</v>
      </c>
      <c r="F16" s="1"/>
      <c r="I16" s="3">
        <f>CalcLOC!$B$5</f>
        <v>733.75</v>
      </c>
      <c r="J16" s="2">
        <f>InputData!D16</f>
        <v>670</v>
      </c>
      <c r="K16" s="2">
        <f t="shared" si="2"/>
        <v>4064.0625</v>
      </c>
    </row>
    <row r="17" spans="1:11" x14ac:dyDescent="0.3">
      <c r="A17" s="77">
        <f>A16+1</f>
        <v>43837</v>
      </c>
      <c r="B17" s="18">
        <f>B16</f>
        <v>414</v>
      </c>
      <c r="C17" s="18">
        <f>C16</f>
        <v>1094</v>
      </c>
      <c r="D17" s="83">
        <f>D16</f>
        <v>680</v>
      </c>
      <c r="I17" s="3">
        <f>CalcLOC!$B$5</f>
        <v>733.75</v>
      </c>
      <c r="J17" s="2">
        <f>InputData!D17</f>
        <v>556</v>
      </c>
      <c r="K17" s="2">
        <f t="shared" si="2"/>
        <v>31595.0625</v>
      </c>
    </row>
    <row r="18" spans="1:11" x14ac:dyDescent="0.3">
      <c r="A18" s="76">
        <f>A17</f>
        <v>43837</v>
      </c>
      <c r="B18" s="17">
        <f>SUMIF(InputData!$C$2:$C$105,"&lt;="&amp;CalcThroughput!A18,InputData!$D$2:$D$105)-$G$3</f>
        <v>414</v>
      </c>
      <c r="C18" s="17">
        <f>SUMIF(InputData!$B$2:$B$105,"&lt;="&amp;CalcThroughput!A18,InputData!$D$2:$D$105)-CalcThroughput!$G$3</f>
        <v>1094</v>
      </c>
      <c r="D18" s="82">
        <f>C18-B18</f>
        <v>680</v>
      </c>
      <c r="I18" s="3">
        <f>CalcLOC!$B$5</f>
        <v>733.75</v>
      </c>
      <c r="J18" s="2">
        <f>InputData!D18</f>
        <v>770</v>
      </c>
      <c r="K18" s="2">
        <f t="shared" si="2"/>
        <v>1314.0625</v>
      </c>
    </row>
    <row r="19" spans="1:11" x14ac:dyDescent="0.3">
      <c r="A19" s="77">
        <f>A18+1</f>
        <v>43838</v>
      </c>
      <c r="B19" s="18">
        <f>B18</f>
        <v>414</v>
      </c>
      <c r="C19" s="18">
        <f>C18</f>
        <v>1094</v>
      </c>
      <c r="D19" s="83">
        <f>D18</f>
        <v>680</v>
      </c>
      <c r="I19" s="3">
        <f>CalcLOC!$B$5</f>
        <v>733.75</v>
      </c>
      <c r="J19" s="2">
        <f>InputData!D19</f>
        <v>184</v>
      </c>
      <c r="K19" s="2">
        <f t="shared" si="2"/>
        <v>302225.0625</v>
      </c>
    </row>
    <row r="20" spans="1:11" x14ac:dyDescent="0.3">
      <c r="A20" s="76">
        <f>A19</f>
        <v>43838</v>
      </c>
      <c r="B20" s="17">
        <f>SUMIF(InputData!$C$2:$C$105,"&lt;="&amp;CalcThroughput!A20,InputData!$D$2:$D$105)-$G$3</f>
        <v>1094</v>
      </c>
      <c r="C20" s="17">
        <f>SUMIF(InputData!$B$2:$B$105,"&lt;="&amp;CalcThroughput!A20,InputData!$D$2:$D$105)-CalcThroughput!$G$3</f>
        <v>1094</v>
      </c>
      <c r="D20" s="82">
        <f>C20-B20</f>
        <v>0</v>
      </c>
      <c r="I20" s="3">
        <f>CalcLOC!$B$5</f>
        <v>733.75</v>
      </c>
      <c r="J20" s="2">
        <f>InputData!D20</f>
        <v>652</v>
      </c>
      <c r="K20" s="2">
        <f t="shared" si="2"/>
        <v>6683.0625</v>
      </c>
    </row>
    <row r="21" spans="1:11" x14ac:dyDescent="0.3">
      <c r="A21" s="77">
        <f>A20+1</f>
        <v>43839</v>
      </c>
      <c r="B21" s="18">
        <f>B20</f>
        <v>1094</v>
      </c>
      <c r="C21" s="18">
        <f>C20</f>
        <v>1094</v>
      </c>
      <c r="D21" s="83">
        <f>D20</f>
        <v>0</v>
      </c>
      <c r="I21" s="3">
        <f>CalcLOC!$B$5</f>
        <v>733.75</v>
      </c>
      <c r="J21" s="2">
        <f>InputData!D21</f>
        <v>520</v>
      </c>
      <c r="K21" s="2">
        <f t="shared" si="2"/>
        <v>45689.0625</v>
      </c>
    </row>
    <row r="22" spans="1:11" x14ac:dyDescent="0.3">
      <c r="A22" s="76">
        <f>A21</f>
        <v>43839</v>
      </c>
      <c r="B22" s="17">
        <f>SUMIF(InputData!$C$2:$C$105,"&lt;="&amp;CalcThroughput!A22,InputData!$D$2:$D$105)-$G$3</f>
        <v>1094</v>
      </c>
      <c r="C22" s="17">
        <f>SUMIF(InputData!$B$2:$B$105,"&lt;="&amp;CalcThroughput!A22,InputData!$D$2:$D$105)-CalcThroughput!$G$3</f>
        <v>1094</v>
      </c>
      <c r="D22" s="82">
        <f>C22-B22</f>
        <v>0</v>
      </c>
      <c r="I22" s="3">
        <f>CalcLOC!$B$5</f>
        <v>733.75</v>
      </c>
      <c r="J22" s="2">
        <f>InputData!D22</f>
        <v>698</v>
      </c>
      <c r="K22" s="2">
        <f t="shared" ref="K22:K26" si="3">(I22-J22)^2</f>
        <v>1278.0625</v>
      </c>
    </row>
    <row r="23" spans="1:11" x14ac:dyDescent="0.3">
      <c r="A23" s="77">
        <f>A22+1</f>
        <v>43840</v>
      </c>
      <c r="B23" s="18">
        <f>B22</f>
        <v>1094</v>
      </c>
      <c r="C23" s="18">
        <f>C22</f>
        <v>1094</v>
      </c>
      <c r="D23" s="83">
        <f>D22</f>
        <v>0</v>
      </c>
      <c r="I23" s="3">
        <f>CalcLOC!$B$5</f>
        <v>733.75</v>
      </c>
      <c r="J23" s="2">
        <f>InputData!D23</f>
        <v>880</v>
      </c>
      <c r="K23" s="2">
        <f t="shared" si="3"/>
        <v>21389.0625</v>
      </c>
    </row>
    <row r="24" spans="1:11" x14ac:dyDescent="0.3">
      <c r="A24" s="76">
        <f>A23</f>
        <v>43840</v>
      </c>
      <c r="B24" s="17">
        <f>SUMIF(InputData!$C$2:$C$105,"&lt;="&amp;CalcThroughput!A24,InputData!$D$2:$D$105)-$G$3</f>
        <v>1094</v>
      </c>
      <c r="C24" s="17">
        <f>SUMIF(InputData!$B$2:$B$105,"&lt;="&amp;CalcThroughput!A24,InputData!$D$2:$D$105)-CalcThroughput!$G$3</f>
        <v>1094</v>
      </c>
      <c r="D24" s="82">
        <f>C24-B24</f>
        <v>0</v>
      </c>
      <c r="I24" s="3">
        <f>CalcLOC!$B$5</f>
        <v>733.75</v>
      </c>
      <c r="J24" s="2">
        <f>InputData!D24</f>
        <v>400</v>
      </c>
      <c r="K24" s="2">
        <f t="shared" si="3"/>
        <v>111389.0625</v>
      </c>
    </row>
    <row r="25" spans="1:11" x14ac:dyDescent="0.3">
      <c r="A25" s="77">
        <f>A24+1</f>
        <v>43841</v>
      </c>
      <c r="B25" s="18">
        <f>B24</f>
        <v>1094</v>
      </c>
      <c r="C25" s="18">
        <f>C24</f>
        <v>1094</v>
      </c>
      <c r="D25" s="83">
        <f>D24</f>
        <v>0</v>
      </c>
      <c r="I25" s="3">
        <f>CalcLOC!$B$5</f>
        <v>733.75</v>
      </c>
      <c r="J25" s="2">
        <f>InputData!D25</f>
        <v>488</v>
      </c>
      <c r="K25" s="2">
        <f t="shared" si="3"/>
        <v>60393.0625</v>
      </c>
    </row>
    <row r="26" spans="1:11" x14ac:dyDescent="0.3">
      <c r="A26" s="76">
        <f>A25</f>
        <v>43841</v>
      </c>
      <c r="B26" s="17">
        <f>SUMIF(InputData!$C$2:$C$105,"&lt;="&amp;CalcThroughput!A26,InputData!$D$2:$D$105)-$G$3</f>
        <v>1094</v>
      </c>
      <c r="C26" s="17">
        <f>SUMIF(InputData!$B$2:$B$105,"&lt;="&amp;CalcThroughput!A26,InputData!$D$2:$D$105)-CalcThroughput!$G$3</f>
        <v>1094</v>
      </c>
      <c r="D26" s="82">
        <f>C26-B26</f>
        <v>0</v>
      </c>
      <c r="I26" s="3">
        <f>CalcLOC!$B$5</f>
        <v>733.75</v>
      </c>
      <c r="J26" s="2">
        <f>InputData!D26</f>
        <v>802</v>
      </c>
      <c r="K26" s="2">
        <f t="shared" si="3"/>
        <v>4658.0625</v>
      </c>
    </row>
    <row r="27" spans="1:11" x14ac:dyDescent="0.3">
      <c r="A27" s="77">
        <f>A26+1</f>
        <v>43842</v>
      </c>
      <c r="B27" s="18">
        <f>B26</f>
        <v>1094</v>
      </c>
      <c r="C27" s="18">
        <f>C26</f>
        <v>1094</v>
      </c>
      <c r="D27" s="83">
        <f>D26</f>
        <v>0</v>
      </c>
      <c r="I27" s="3">
        <f>CalcLOC!$B$5</f>
        <v>733.75</v>
      </c>
      <c r="J27" s="2">
        <f>InputData!D27</f>
        <v>782</v>
      </c>
      <c r="K27" s="2">
        <f t="shared" ref="K27:K78" si="4">(I27-J27)^2</f>
        <v>2328.0625</v>
      </c>
    </row>
    <row r="28" spans="1:11" x14ac:dyDescent="0.3">
      <c r="A28" s="76">
        <f>A27</f>
        <v>43842</v>
      </c>
      <c r="B28" s="17">
        <f>SUMIF(InputData!$C$2:$C$105,"&lt;="&amp;CalcThroughput!A28,InputData!$D$2:$D$105)-$G$3</f>
        <v>1094</v>
      </c>
      <c r="C28" s="17">
        <f>SUMIF(InputData!$B$2:$B$105,"&lt;="&amp;CalcThroughput!A28,InputData!$D$2:$D$105)-CalcThroughput!$G$3</f>
        <v>1094</v>
      </c>
      <c r="D28" s="82">
        <f>C28-B28</f>
        <v>0</v>
      </c>
      <c r="I28" s="3">
        <f>CalcLOC!$B$5</f>
        <v>733.75</v>
      </c>
      <c r="J28" s="2">
        <f>InputData!D28</f>
        <v>680</v>
      </c>
      <c r="K28" s="2">
        <f t="shared" si="4"/>
        <v>2889.0625</v>
      </c>
    </row>
    <row r="29" spans="1:11" x14ac:dyDescent="0.3">
      <c r="A29" s="77">
        <f>A28+1</f>
        <v>43843</v>
      </c>
      <c r="B29" s="18">
        <f>B28</f>
        <v>1094</v>
      </c>
      <c r="C29" s="18">
        <f>C28</f>
        <v>1094</v>
      </c>
      <c r="D29" s="83">
        <f>D28</f>
        <v>0</v>
      </c>
      <c r="I29" s="3">
        <f>CalcLOC!$B$5</f>
        <v>733.75</v>
      </c>
      <c r="J29" s="2">
        <f>InputData!D29</f>
        <v>494</v>
      </c>
      <c r="K29" s="2">
        <f t="shared" si="4"/>
        <v>57480.0625</v>
      </c>
    </row>
    <row r="30" spans="1:11" x14ac:dyDescent="0.3">
      <c r="A30" s="76">
        <f>A29</f>
        <v>43843</v>
      </c>
      <c r="B30" s="17">
        <f>SUMIF(InputData!$C$2:$C$105,"&lt;="&amp;CalcThroughput!A30,InputData!$D$2:$D$105)-$G$3</f>
        <v>1094</v>
      </c>
      <c r="C30" s="17">
        <f>SUMIF(InputData!$B$2:$B$105,"&lt;="&amp;CalcThroughput!A30,InputData!$D$2:$D$105)-CalcThroughput!$G$3</f>
        <v>2360</v>
      </c>
      <c r="D30" s="82">
        <f>C30-B30</f>
        <v>1266</v>
      </c>
      <c r="I30" s="3">
        <f>CalcLOC!$B$5</f>
        <v>733.75</v>
      </c>
      <c r="J30" s="2">
        <f>InputData!D30</f>
        <v>740</v>
      </c>
      <c r="K30" s="2">
        <f t="shared" si="4"/>
        <v>39.0625</v>
      </c>
    </row>
    <row r="31" spans="1:11" x14ac:dyDescent="0.3">
      <c r="A31" s="77">
        <f>A30+1</f>
        <v>43844</v>
      </c>
      <c r="B31" s="18">
        <f>B30</f>
        <v>1094</v>
      </c>
      <c r="C31" s="18">
        <f>C30</f>
        <v>2360</v>
      </c>
      <c r="D31" s="83">
        <f>D30</f>
        <v>1266</v>
      </c>
      <c r="I31" s="3">
        <f>CalcLOC!$B$5</f>
        <v>733.75</v>
      </c>
      <c r="J31" s="2">
        <f>InputData!D31</f>
        <v>698</v>
      </c>
      <c r="K31" s="2">
        <f t="shared" si="4"/>
        <v>1278.0625</v>
      </c>
    </row>
    <row r="32" spans="1:11" x14ac:dyDescent="0.3">
      <c r="A32" s="76">
        <f>A31</f>
        <v>43844</v>
      </c>
      <c r="B32" s="17">
        <f>SUMIF(InputData!$C$2:$C$105,"&lt;="&amp;CalcThroughput!A32,InputData!$D$2:$D$105)-$G$3</f>
        <v>1094</v>
      </c>
      <c r="C32" s="17">
        <f>SUMIF(InputData!$B$2:$B$105,"&lt;="&amp;CalcThroughput!A32,InputData!$D$2:$D$105)-CalcThroughput!$G$3</f>
        <v>2360</v>
      </c>
      <c r="D32" s="82">
        <f>C32-B32</f>
        <v>1266</v>
      </c>
      <c r="I32" s="3">
        <f>CalcLOC!$B$5</f>
        <v>733.75</v>
      </c>
      <c r="J32" s="2">
        <f>InputData!D32</f>
        <v>810</v>
      </c>
      <c r="K32" s="2">
        <f t="shared" si="4"/>
        <v>5814.0625</v>
      </c>
    </row>
    <row r="33" spans="1:11" x14ac:dyDescent="0.3">
      <c r="A33" s="77">
        <f>A32+1</f>
        <v>43845</v>
      </c>
      <c r="B33" s="18">
        <f>B32</f>
        <v>1094</v>
      </c>
      <c r="C33" s="18">
        <f>C32</f>
        <v>2360</v>
      </c>
      <c r="D33" s="83">
        <f>D32</f>
        <v>1266</v>
      </c>
      <c r="I33" s="3">
        <f>CalcLOC!$B$5</f>
        <v>733.75</v>
      </c>
      <c r="J33" s="2">
        <f>InputData!D33</f>
        <v>526</v>
      </c>
      <c r="K33" s="2">
        <f t="shared" si="4"/>
        <v>43160.0625</v>
      </c>
    </row>
    <row r="34" spans="1:11" x14ac:dyDescent="0.3">
      <c r="A34" s="76">
        <f>A33</f>
        <v>43845</v>
      </c>
      <c r="B34" s="17">
        <f>SUMIF(InputData!$C$2:$C$105,"&lt;="&amp;CalcThroughput!A34,InputData!$D$2:$D$105)-$G$3</f>
        <v>2360</v>
      </c>
      <c r="C34" s="17">
        <f>SUMIF(InputData!$B$2:$B$105,"&lt;="&amp;CalcThroughput!A34,InputData!$D$2:$D$105)-CalcThroughput!$G$3</f>
        <v>2360</v>
      </c>
      <c r="D34" s="82">
        <f>C34-B34</f>
        <v>0</v>
      </c>
      <c r="I34" s="3">
        <f>CalcLOC!$B$5</f>
        <v>733.75</v>
      </c>
      <c r="J34" s="2">
        <f>InputData!D34</f>
        <v>582</v>
      </c>
      <c r="K34" s="2">
        <f t="shared" si="4"/>
        <v>23028.0625</v>
      </c>
    </row>
    <row r="35" spans="1:11" x14ac:dyDescent="0.3">
      <c r="A35" s="77">
        <f>A34+1</f>
        <v>43846</v>
      </c>
      <c r="B35" s="18">
        <f>B34</f>
        <v>2360</v>
      </c>
      <c r="C35" s="18">
        <f>C34</f>
        <v>2360</v>
      </c>
      <c r="D35" s="83">
        <f>D34</f>
        <v>0</v>
      </c>
      <c r="I35" s="3">
        <f>CalcLOC!$B$5</f>
        <v>733.75</v>
      </c>
      <c r="J35" s="2">
        <f>InputData!D35</f>
        <v>660</v>
      </c>
      <c r="K35" s="2">
        <f t="shared" si="4"/>
        <v>5439.0625</v>
      </c>
    </row>
    <row r="36" spans="1:11" x14ac:dyDescent="0.3">
      <c r="A36" s="76">
        <f>A35</f>
        <v>43846</v>
      </c>
      <c r="B36" s="17">
        <f>SUMIF(InputData!$C$2:$C$105,"&lt;="&amp;CalcThroughput!A36,InputData!$D$2:$D$105)-$G$3</f>
        <v>2360</v>
      </c>
      <c r="C36" s="17">
        <f>SUMIF(InputData!$B$2:$B$105,"&lt;="&amp;CalcThroughput!A36,InputData!$D$2:$D$105)-CalcThroughput!$G$3</f>
        <v>2360</v>
      </c>
      <c r="D36" s="82">
        <f>C36-B36</f>
        <v>0</v>
      </c>
      <c r="I36" s="3">
        <f>CalcLOC!$B$5</f>
        <v>733.75</v>
      </c>
      <c r="J36" s="2">
        <f>InputData!D36</f>
        <v>768</v>
      </c>
      <c r="K36" s="2">
        <f t="shared" si="4"/>
        <v>1173.0625</v>
      </c>
    </row>
    <row r="37" spans="1:11" x14ac:dyDescent="0.3">
      <c r="A37" s="77">
        <f>A36+1</f>
        <v>43847</v>
      </c>
      <c r="B37" s="18">
        <f>B36</f>
        <v>2360</v>
      </c>
      <c r="C37" s="18">
        <f>C36</f>
        <v>2360</v>
      </c>
      <c r="D37" s="83">
        <f>D36</f>
        <v>0</v>
      </c>
      <c r="I37" s="3">
        <f>CalcLOC!$B$5</f>
        <v>733.75</v>
      </c>
      <c r="J37" s="2">
        <f>InputData!D37</f>
        <v>608</v>
      </c>
      <c r="K37" s="2">
        <f t="shared" si="4"/>
        <v>15813.0625</v>
      </c>
    </row>
    <row r="38" spans="1:11" x14ac:dyDescent="0.3">
      <c r="A38" s="76">
        <f>A37</f>
        <v>43847</v>
      </c>
      <c r="B38" s="17">
        <f>SUMIF(InputData!$C$2:$C$105,"&lt;="&amp;CalcThroughput!A38,InputData!$D$2:$D$105)-$G$3</f>
        <v>2360</v>
      </c>
      <c r="C38" s="17">
        <f>SUMIF(InputData!$B$2:$B$105,"&lt;="&amp;CalcThroughput!A38,InputData!$D$2:$D$105)-CalcThroughput!$G$3</f>
        <v>2360</v>
      </c>
      <c r="D38" s="82">
        <f>C38-B38</f>
        <v>0</v>
      </c>
      <c r="I38" s="3">
        <f>CalcLOC!$B$5</f>
        <v>733.75</v>
      </c>
      <c r="J38" s="2">
        <f>InputData!D38</f>
        <v>626</v>
      </c>
      <c r="K38" s="2">
        <f t="shared" si="4"/>
        <v>11610.0625</v>
      </c>
    </row>
    <row r="39" spans="1:11" x14ac:dyDescent="0.3">
      <c r="A39" s="77">
        <f>A38+1</f>
        <v>43848</v>
      </c>
      <c r="B39" s="18">
        <f>B38</f>
        <v>2360</v>
      </c>
      <c r="C39" s="18">
        <f>C38</f>
        <v>2360</v>
      </c>
      <c r="D39" s="83">
        <f>D38</f>
        <v>0</v>
      </c>
      <c r="I39" s="3">
        <f>CalcLOC!$B$5</f>
        <v>733.75</v>
      </c>
      <c r="J39" s="2">
        <f>InputData!D39</f>
        <v>604</v>
      </c>
      <c r="K39" s="2">
        <f t="shared" si="4"/>
        <v>16835.0625</v>
      </c>
    </row>
    <row r="40" spans="1:11" x14ac:dyDescent="0.3">
      <c r="A40" s="76">
        <f>A39</f>
        <v>43848</v>
      </c>
      <c r="B40" s="17">
        <f>SUMIF(InputData!$C$2:$C$105,"&lt;="&amp;CalcThroughput!A40,InputData!$D$2:$D$105)-$G$3</f>
        <v>2360</v>
      </c>
      <c r="C40" s="17">
        <f>SUMIF(InputData!$B$2:$B$105,"&lt;="&amp;CalcThroughput!A40,InputData!$D$2:$D$105)-CalcThroughput!$G$3</f>
        <v>2360</v>
      </c>
      <c r="D40" s="82">
        <f>C40-B40</f>
        <v>0</v>
      </c>
      <c r="I40" s="3">
        <f>CalcLOC!$B$5</f>
        <v>733.75</v>
      </c>
      <c r="J40" s="2">
        <f>InputData!D40</f>
        <v>560</v>
      </c>
      <c r="K40" s="2">
        <f t="shared" si="4"/>
        <v>30189.0625</v>
      </c>
    </row>
    <row r="41" spans="1:11" x14ac:dyDescent="0.3">
      <c r="A41" s="77">
        <f>A40+1</f>
        <v>43849</v>
      </c>
      <c r="B41" s="18">
        <f>B40</f>
        <v>2360</v>
      </c>
      <c r="C41" s="18">
        <f>C40</f>
        <v>2360</v>
      </c>
      <c r="D41" s="83">
        <f>D40</f>
        <v>0</v>
      </c>
      <c r="I41" s="3">
        <f>CalcLOC!$B$5</f>
        <v>733.75</v>
      </c>
      <c r="J41" s="2">
        <f>InputData!D41</f>
        <v>792</v>
      </c>
      <c r="K41" s="2">
        <f t="shared" si="4"/>
        <v>3393.0625</v>
      </c>
    </row>
    <row r="42" spans="1:11" x14ac:dyDescent="0.3">
      <c r="A42" s="76">
        <f>A41</f>
        <v>43849</v>
      </c>
      <c r="B42" s="17">
        <f>SUMIF(InputData!$C$2:$C$105,"&lt;="&amp;CalcThroughput!A42,InputData!$D$2:$D$105)-$G$3</f>
        <v>2360</v>
      </c>
      <c r="C42" s="17">
        <f>SUMIF(InputData!$B$2:$B$105,"&lt;="&amp;CalcThroughput!A42,InputData!$D$2:$D$105)-CalcThroughput!$G$3</f>
        <v>3080</v>
      </c>
      <c r="D42" s="82">
        <f>C42-B42</f>
        <v>720</v>
      </c>
      <c r="I42" s="3">
        <f>CalcLOC!$B$5</f>
        <v>733.75</v>
      </c>
      <c r="J42" s="2">
        <f>InputData!D42</f>
        <v>242</v>
      </c>
      <c r="K42" s="2">
        <f t="shared" si="4"/>
        <v>241818.0625</v>
      </c>
    </row>
    <row r="43" spans="1:11" x14ac:dyDescent="0.3">
      <c r="A43" s="77">
        <f>A42+1</f>
        <v>43850</v>
      </c>
      <c r="B43" s="18">
        <f>B42</f>
        <v>2360</v>
      </c>
      <c r="C43" s="18">
        <f>C42</f>
        <v>3080</v>
      </c>
      <c r="D43" s="83">
        <f>D42</f>
        <v>720</v>
      </c>
      <c r="I43" s="3">
        <f>CalcLOC!$B$5</f>
        <v>733.75</v>
      </c>
      <c r="J43" s="2">
        <f>InputData!D43</f>
        <v>554</v>
      </c>
      <c r="K43" s="2">
        <f t="shared" si="4"/>
        <v>32310.0625</v>
      </c>
    </row>
    <row r="44" spans="1:11" x14ac:dyDescent="0.3">
      <c r="A44" s="76">
        <f>A43</f>
        <v>43850</v>
      </c>
      <c r="B44" s="17">
        <f>SUMIF(InputData!$C$2:$C$105,"&lt;="&amp;CalcThroughput!A44,InputData!$D$2:$D$105)-$G$3</f>
        <v>2360</v>
      </c>
      <c r="C44" s="17">
        <f>SUMIF(InputData!$B$2:$B$105,"&lt;="&amp;CalcThroughput!A44,InputData!$D$2:$D$105)-CalcThroughput!$G$3</f>
        <v>3766</v>
      </c>
      <c r="D44" s="82">
        <f>C44-B44</f>
        <v>1406</v>
      </c>
      <c r="I44" s="3">
        <f>CalcLOC!$B$5</f>
        <v>733.75</v>
      </c>
      <c r="J44" s="2">
        <f>InputData!D44</f>
        <v>602</v>
      </c>
      <c r="K44" s="2">
        <f t="shared" si="4"/>
        <v>17358.0625</v>
      </c>
    </row>
    <row r="45" spans="1:11" x14ac:dyDescent="0.3">
      <c r="A45" s="77">
        <f>A44+1</f>
        <v>43851</v>
      </c>
      <c r="B45" s="18">
        <f>B44</f>
        <v>2360</v>
      </c>
      <c r="C45" s="18">
        <f>C44</f>
        <v>3766</v>
      </c>
      <c r="D45" s="83">
        <f>D44</f>
        <v>1406</v>
      </c>
      <c r="I45" s="3">
        <f>CalcLOC!$B$5</f>
        <v>733.75</v>
      </c>
      <c r="J45" s="2">
        <f>InputData!D45</f>
        <v>684</v>
      </c>
      <c r="K45" s="2">
        <f t="shared" si="4"/>
        <v>2475.0625</v>
      </c>
    </row>
    <row r="46" spans="1:11" x14ac:dyDescent="0.3">
      <c r="A46" s="76">
        <f>A45</f>
        <v>43851</v>
      </c>
      <c r="B46" s="17">
        <f>SUMIF(InputData!$C$2:$C$105,"&lt;="&amp;CalcThroughput!A46,InputData!$D$2:$D$105)-$G$3</f>
        <v>2360</v>
      </c>
      <c r="C46" s="17">
        <f>SUMIF(InputData!$B$2:$B$105,"&lt;="&amp;CalcThroughput!A46,InputData!$D$2:$D$105)-CalcThroughput!$G$3</f>
        <v>3766</v>
      </c>
      <c r="D46" s="82">
        <f>C46-B46</f>
        <v>1406</v>
      </c>
      <c r="I46" s="3">
        <f>CalcLOC!$B$5</f>
        <v>733.75</v>
      </c>
      <c r="J46" s="2">
        <f>InputData!D46</f>
        <v>796</v>
      </c>
      <c r="K46" s="2">
        <f t="shared" si="4"/>
        <v>3875.0625</v>
      </c>
    </row>
    <row r="47" spans="1:11" x14ac:dyDescent="0.3">
      <c r="A47" s="77">
        <f>A46+1</f>
        <v>43852</v>
      </c>
      <c r="B47" s="18">
        <f>B46</f>
        <v>2360</v>
      </c>
      <c r="C47" s="18">
        <f>C46</f>
        <v>3766</v>
      </c>
      <c r="D47" s="83">
        <f>D46</f>
        <v>1406</v>
      </c>
      <c r="I47" s="3">
        <f>CalcLOC!$B$5</f>
        <v>733.75</v>
      </c>
      <c r="J47" s="2">
        <f>InputData!D47</f>
        <v>632</v>
      </c>
      <c r="K47" s="2">
        <f t="shared" si="4"/>
        <v>10353.0625</v>
      </c>
    </row>
    <row r="48" spans="1:11" x14ac:dyDescent="0.3">
      <c r="A48" s="76">
        <f>A47</f>
        <v>43852</v>
      </c>
      <c r="B48" s="17">
        <f>SUMIF(InputData!$C$2:$C$105,"&lt;="&amp;CalcThroughput!A48,InputData!$D$2:$D$105)-$G$3</f>
        <v>3766</v>
      </c>
      <c r="C48" s="17">
        <f>SUMIF(InputData!$B$2:$B$105,"&lt;="&amp;CalcThroughput!A48,InputData!$D$2:$D$105)-CalcThroughput!$G$3</f>
        <v>3766</v>
      </c>
      <c r="D48" s="82">
        <f>C48-B48</f>
        <v>0</v>
      </c>
      <c r="I48" s="3">
        <f>CalcLOC!$B$5</f>
        <v>733.75</v>
      </c>
      <c r="J48" s="2">
        <f>InputData!D48</f>
        <v>648</v>
      </c>
      <c r="K48" s="2">
        <f t="shared" si="4"/>
        <v>7353.0625</v>
      </c>
    </row>
    <row r="49" spans="1:11" x14ac:dyDescent="0.3">
      <c r="A49" s="77">
        <f>A48+1</f>
        <v>43853</v>
      </c>
      <c r="B49" s="18">
        <f>B48</f>
        <v>3766</v>
      </c>
      <c r="C49" s="18">
        <f>C48</f>
        <v>3766</v>
      </c>
      <c r="D49" s="83">
        <f>D48</f>
        <v>0</v>
      </c>
      <c r="I49" s="3">
        <f>CalcLOC!$B$5</f>
        <v>733.75</v>
      </c>
      <c r="J49" s="2">
        <f>InputData!D49</f>
        <v>784</v>
      </c>
      <c r="K49" s="2">
        <f t="shared" si="4"/>
        <v>2525.0625</v>
      </c>
    </row>
    <row r="50" spans="1:11" x14ac:dyDescent="0.3">
      <c r="A50" s="76">
        <f>A49</f>
        <v>43853</v>
      </c>
      <c r="B50" s="17">
        <f>SUMIF(InputData!$C$2:$C$105,"&lt;="&amp;CalcThroughput!A50,InputData!$D$2:$D$105)-$G$3</f>
        <v>3766</v>
      </c>
      <c r="C50" s="17">
        <f>SUMIF(InputData!$B$2:$B$105,"&lt;="&amp;CalcThroughput!A50,InputData!$D$2:$D$105)-CalcThroughput!$G$3</f>
        <v>3766</v>
      </c>
      <c r="D50" s="82">
        <f>C50-B50</f>
        <v>0</v>
      </c>
      <c r="I50" s="3">
        <f>CalcLOC!$B$5</f>
        <v>733.75</v>
      </c>
      <c r="J50" s="2">
        <f>InputData!D50</f>
        <v>766</v>
      </c>
      <c r="K50" s="2">
        <f t="shared" si="4"/>
        <v>1040.0625</v>
      </c>
    </row>
    <row r="51" spans="1:11" x14ac:dyDescent="0.3">
      <c r="A51" s="77">
        <f>A50+1</f>
        <v>43854</v>
      </c>
      <c r="B51" s="18">
        <f>B50</f>
        <v>3766</v>
      </c>
      <c r="C51" s="18">
        <f>C50</f>
        <v>3766</v>
      </c>
      <c r="D51" s="83">
        <f>D50</f>
        <v>0</v>
      </c>
      <c r="I51" s="3">
        <f>CalcLOC!$B$5</f>
        <v>733.75</v>
      </c>
      <c r="J51" s="2">
        <f>InputData!D51</f>
        <v>648</v>
      </c>
      <c r="K51" s="2">
        <f t="shared" si="4"/>
        <v>7353.0625</v>
      </c>
    </row>
    <row r="52" spans="1:11" x14ac:dyDescent="0.3">
      <c r="A52" s="76">
        <f>A51</f>
        <v>43854</v>
      </c>
      <c r="B52" s="17">
        <f>SUMIF(InputData!$C$2:$C$105,"&lt;="&amp;CalcThroughput!A52,InputData!$D$2:$D$105)-$G$3</f>
        <v>3766</v>
      </c>
      <c r="C52" s="17">
        <f>SUMIF(InputData!$B$2:$B$105,"&lt;="&amp;CalcThroughput!A52,InputData!$D$2:$D$105)-CalcThroughput!$G$3</f>
        <v>3766</v>
      </c>
      <c r="D52" s="82">
        <f>C52-B52</f>
        <v>0</v>
      </c>
      <c r="I52" s="3">
        <f>CalcLOC!$B$5</f>
        <v>733.75</v>
      </c>
      <c r="J52" s="2">
        <f>InputData!D52</f>
        <v>746</v>
      </c>
      <c r="K52" s="2">
        <f t="shared" si="4"/>
        <v>150.0625</v>
      </c>
    </row>
    <row r="53" spans="1:11" x14ac:dyDescent="0.3">
      <c r="A53" s="77">
        <f>A52+1</f>
        <v>43855</v>
      </c>
      <c r="B53" s="18">
        <f>B52</f>
        <v>3766</v>
      </c>
      <c r="C53" s="18">
        <f>C52</f>
        <v>3766</v>
      </c>
      <c r="D53" s="83">
        <f>D52</f>
        <v>0</v>
      </c>
      <c r="I53" s="3">
        <f>CalcLOC!$B$5</f>
        <v>733.75</v>
      </c>
      <c r="J53" s="2">
        <f>InputData!D53</f>
        <v>630</v>
      </c>
      <c r="K53" s="2">
        <f t="shared" si="4"/>
        <v>10764.0625</v>
      </c>
    </row>
    <row r="54" spans="1:11" x14ac:dyDescent="0.3">
      <c r="A54" s="76">
        <f>A53</f>
        <v>43855</v>
      </c>
      <c r="B54" s="17">
        <f>SUMIF(InputData!$C$2:$C$105,"&lt;="&amp;CalcThroughput!A54,InputData!$D$2:$D$105)-$G$3</f>
        <v>3766</v>
      </c>
      <c r="C54" s="17">
        <f>SUMIF(InputData!$B$2:$B$105,"&lt;="&amp;CalcThroughput!A54,InputData!$D$2:$D$105)-CalcThroughput!$G$3</f>
        <v>3766</v>
      </c>
      <c r="D54" s="82">
        <f>C54-B54</f>
        <v>0</v>
      </c>
      <c r="I54" s="3">
        <f>CalcLOC!$B$5</f>
        <v>733.75</v>
      </c>
      <c r="J54" s="2">
        <f>InputData!D54</f>
        <v>680</v>
      </c>
      <c r="K54" s="2">
        <f t="shared" si="4"/>
        <v>2889.0625</v>
      </c>
    </row>
    <row r="55" spans="1:11" x14ac:dyDescent="0.3">
      <c r="A55" s="77">
        <f>A54+1</f>
        <v>43856</v>
      </c>
      <c r="B55" s="18">
        <f>B54</f>
        <v>3766</v>
      </c>
      <c r="C55" s="18">
        <f>C54</f>
        <v>3766</v>
      </c>
      <c r="D55" s="83">
        <f>D54</f>
        <v>0</v>
      </c>
      <c r="I55" s="3">
        <f>CalcLOC!$B$5</f>
        <v>733.75</v>
      </c>
      <c r="J55" s="2">
        <f>InputData!D55</f>
        <v>690</v>
      </c>
      <c r="K55" s="2">
        <f t="shared" si="4"/>
        <v>1914.0625</v>
      </c>
    </row>
    <row r="56" spans="1:11" x14ac:dyDescent="0.3">
      <c r="A56" s="76">
        <f>A55</f>
        <v>43856</v>
      </c>
      <c r="B56" s="17">
        <f>SUMIF(InputData!$C$2:$C$105,"&lt;="&amp;CalcThroughput!A56,InputData!$D$2:$D$105)-$G$3</f>
        <v>3766</v>
      </c>
      <c r="C56" s="17">
        <f>SUMIF(InputData!$B$2:$B$105,"&lt;="&amp;CalcThroughput!A56,InputData!$D$2:$D$105)-CalcThroughput!$G$3</f>
        <v>5363</v>
      </c>
      <c r="D56" s="82">
        <f>C56-B56</f>
        <v>1597</v>
      </c>
      <c r="F56">
        <f>C56-C55</f>
        <v>1597</v>
      </c>
      <c r="I56" s="3">
        <f>CalcLOC!$B$5</f>
        <v>733.75</v>
      </c>
      <c r="J56" s="2">
        <f>InputData!D56</f>
        <v>720</v>
      </c>
      <c r="K56" s="2">
        <f t="shared" si="4"/>
        <v>189.0625</v>
      </c>
    </row>
    <row r="57" spans="1:11" x14ac:dyDescent="0.3">
      <c r="A57" s="77">
        <f>A56+1</f>
        <v>43857</v>
      </c>
      <c r="B57" s="18">
        <f>B56</f>
        <v>3766</v>
      </c>
      <c r="C57" s="18">
        <f>C56</f>
        <v>5363</v>
      </c>
      <c r="D57" s="83">
        <f>D56</f>
        <v>1597</v>
      </c>
      <c r="I57" s="3">
        <f>CalcLOC!$B$5</f>
        <v>733.75</v>
      </c>
      <c r="J57" s="2">
        <f>InputData!D57</f>
        <v>725</v>
      </c>
      <c r="K57" s="2">
        <f t="shared" si="4"/>
        <v>76.5625</v>
      </c>
    </row>
    <row r="58" spans="1:11" x14ac:dyDescent="0.3">
      <c r="A58" s="76">
        <f>A57</f>
        <v>43857</v>
      </c>
      <c r="B58" s="17">
        <f>SUMIF(InputData!$C$2:$C$105,"&lt;="&amp;CalcThroughput!A58,InputData!$D$2:$D$105)-$G$3</f>
        <v>3766</v>
      </c>
      <c r="C58" s="17">
        <f>SUMIF(InputData!$B$2:$B$105,"&lt;="&amp;CalcThroughput!A58,InputData!$D$2:$D$105)-CalcThroughput!$G$3</f>
        <v>5363</v>
      </c>
      <c r="D58" s="82">
        <f>C58-B58</f>
        <v>1597</v>
      </c>
      <c r="I58" s="3">
        <f>CalcLOC!$B$5</f>
        <v>733.75</v>
      </c>
      <c r="J58" s="2">
        <f>InputData!D58</f>
        <v>770</v>
      </c>
      <c r="K58" s="2">
        <f t="shared" si="4"/>
        <v>1314.0625</v>
      </c>
    </row>
    <row r="59" spans="1:11" x14ac:dyDescent="0.3">
      <c r="A59" s="77">
        <f>A58+1</f>
        <v>43858</v>
      </c>
      <c r="B59" s="18">
        <f>B58</f>
        <v>3766</v>
      </c>
      <c r="C59" s="18">
        <f>C58</f>
        <v>5363</v>
      </c>
      <c r="D59" s="83">
        <f>D58</f>
        <v>1597</v>
      </c>
      <c r="I59" s="3">
        <f>CalcLOC!$B$5</f>
        <v>733.75</v>
      </c>
      <c r="J59" s="2">
        <f>InputData!D59</f>
        <v>775</v>
      </c>
      <c r="K59" s="2">
        <f t="shared" si="4"/>
        <v>1701.5625</v>
      </c>
    </row>
    <row r="60" spans="1:11" x14ac:dyDescent="0.3">
      <c r="A60" s="76">
        <f>A59</f>
        <v>43858</v>
      </c>
      <c r="B60" s="17">
        <f>SUMIF(InputData!$C$2:$C$105,"&lt;="&amp;CalcThroughput!A60,InputData!$D$2:$D$105)-$G$3</f>
        <v>3766</v>
      </c>
      <c r="C60" s="17">
        <f>SUMIF(InputData!$B$2:$B$105,"&lt;="&amp;CalcThroughput!A60,InputData!$D$2:$D$105)-CalcThroughput!$G$3</f>
        <v>5363</v>
      </c>
      <c r="D60" s="82">
        <f>C60-B60</f>
        <v>1597</v>
      </c>
      <c r="I60" s="3">
        <f>CalcLOC!$B$5</f>
        <v>733.75</v>
      </c>
      <c r="J60" s="2">
        <f>InputData!D60</f>
        <v>800</v>
      </c>
      <c r="K60" s="2">
        <f t="shared" si="4"/>
        <v>4389.0625</v>
      </c>
    </row>
    <row r="61" spans="1:11" x14ac:dyDescent="0.3">
      <c r="A61" s="77">
        <f>A60+1</f>
        <v>43859</v>
      </c>
      <c r="B61" s="18">
        <f>B60</f>
        <v>3766</v>
      </c>
      <c r="C61" s="18">
        <f>C60</f>
        <v>5363</v>
      </c>
      <c r="D61" s="83">
        <f>D60</f>
        <v>1597</v>
      </c>
      <c r="I61" s="3">
        <f>CalcLOC!$B$5</f>
        <v>733.75</v>
      </c>
      <c r="J61" s="2">
        <f>InputData!D61</f>
        <v>805</v>
      </c>
      <c r="K61" s="2">
        <f t="shared" si="4"/>
        <v>5076.5625</v>
      </c>
    </row>
    <row r="62" spans="1:11" x14ac:dyDescent="0.3">
      <c r="A62" s="76">
        <f>A61</f>
        <v>43859</v>
      </c>
      <c r="B62" s="17">
        <f>SUMIF(InputData!$C$2:$C$105,"&lt;="&amp;CalcThroughput!A62,InputData!$D$2:$D$105)-$G$3</f>
        <v>5363</v>
      </c>
      <c r="C62" s="17">
        <f>SUMIF(InputData!$B$2:$B$105,"&lt;="&amp;CalcThroughput!A62,InputData!$D$2:$D$105)-CalcThroughput!$G$3</f>
        <v>5363</v>
      </c>
      <c r="D62" s="82">
        <f>C62-B62</f>
        <v>0</v>
      </c>
      <c r="I62" s="3">
        <f>CalcLOC!$B$5</f>
        <v>733.75</v>
      </c>
      <c r="J62" s="2">
        <f>InputData!D62</f>
        <v>810</v>
      </c>
      <c r="K62" s="2">
        <f t="shared" si="4"/>
        <v>5814.0625</v>
      </c>
    </row>
    <row r="63" spans="1:11" x14ac:dyDescent="0.3">
      <c r="A63" s="77">
        <f>A62+1</f>
        <v>43860</v>
      </c>
      <c r="B63" s="18">
        <f>B62</f>
        <v>5363</v>
      </c>
      <c r="C63" s="18">
        <f>C62</f>
        <v>5363</v>
      </c>
      <c r="D63" s="83">
        <f>D62</f>
        <v>0</v>
      </c>
      <c r="I63" s="3">
        <f>CalcLOC!$B$5</f>
        <v>733.75</v>
      </c>
      <c r="J63" s="2">
        <f>InputData!D63</f>
        <v>800</v>
      </c>
      <c r="K63" s="2">
        <f t="shared" si="4"/>
        <v>4389.0625</v>
      </c>
    </row>
    <row r="64" spans="1:11" x14ac:dyDescent="0.3">
      <c r="A64" s="76">
        <f>A63</f>
        <v>43860</v>
      </c>
      <c r="B64" s="17">
        <f>SUMIF(InputData!$C$2:$C$105,"&lt;="&amp;CalcThroughput!A64,InputData!$D$2:$D$105)-$G$3</f>
        <v>5363</v>
      </c>
      <c r="C64" s="17">
        <f>SUMIF(InputData!$B$2:$B$105,"&lt;="&amp;CalcThroughput!A64,InputData!$D$2:$D$105)-CalcThroughput!$G$3</f>
        <v>5363</v>
      </c>
      <c r="D64" s="82">
        <f>C64-B64</f>
        <v>0</v>
      </c>
      <c r="I64" s="3">
        <f>CalcLOC!$B$5</f>
        <v>733.75</v>
      </c>
      <c r="J64" s="2">
        <f>InputData!D64</f>
        <v>805</v>
      </c>
      <c r="K64" s="2">
        <f t="shared" si="4"/>
        <v>5076.5625</v>
      </c>
    </row>
    <row r="65" spans="1:11" x14ac:dyDescent="0.3">
      <c r="A65" s="77">
        <f>A64+1</f>
        <v>43861</v>
      </c>
      <c r="B65" s="18">
        <f>B64</f>
        <v>5363</v>
      </c>
      <c r="C65" s="18">
        <f>C64</f>
        <v>5363</v>
      </c>
      <c r="D65" s="83">
        <f>D64</f>
        <v>0</v>
      </c>
      <c r="I65" s="3">
        <f>CalcLOC!$B$5</f>
        <v>733.75</v>
      </c>
      <c r="J65" s="2">
        <f>InputData!D65</f>
        <v>830</v>
      </c>
      <c r="K65" s="2">
        <f t="shared" si="4"/>
        <v>9264.0625</v>
      </c>
    </row>
    <row r="66" spans="1:11" x14ac:dyDescent="0.3">
      <c r="A66" s="76">
        <f>A65</f>
        <v>43861</v>
      </c>
      <c r="B66" s="17">
        <f>SUMIF(InputData!$C$2:$C$105,"&lt;="&amp;CalcThroughput!A66,InputData!$D$2:$D$105)-$G$3</f>
        <v>5363</v>
      </c>
      <c r="C66" s="17">
        <f>SUMIF(InputData!$B$2:$B$105,"&lt;="&amp;CalcThroughput!A66,InputData!$D$2:$D$105)-CalcThroughput!$G$3</f>
        <v>5363</v>
      </c>
      <c r="D66" s="82">
        <f>C66-B66</f>
        <v>0</v>
      </c>
      <c r="I66" s="3">
        <f>CalcLOC!$B$5</f>
        <v>733.75</v>
      </c>
      <c r="J66" s="2">
        <f>InputData!D66</f>
        <v>825</v>
      </c>
      <c r="K66" s="2">
        <f t="shared" si="4"/>
        <v>8326.5625</v>
      </c>
    </row>
    <row r="67" spans="1:11" x14ac:dyDescent="0.3">
      <c r="A67" s="77">
        <f>A66+1</f>
        <v>43862</v>
      </c>
      <c r="B67" s="18">
        <f>B66</f>
        <v>5363</v>
      </c>
      <c r="C67" s="18">
        <f>C66</f>
        <v>5363</v>
      </c>
      <c r="D67" s="83">
        <f>D66</f>
        <v>0</v>
      </c>
      <c r="I67" s="3">
        <f>CalcLOC!$B$5</f>
        <v>733.75</v>
      </c>
      <c r="J67" s="2">
        <f>InputData!D67</f>
        <v>855</v>
      </c>
      <c r="K67" s="2">
        <f t="shared" si="4"/>
        <v>14701.5625</v>
      </c>
    </row>
    <row r="68" spans="1:11" x14ac:dyDescent="0.3">
      <c r="A68" s="76">
        <f>A67</f>
        <v>43862</v>
      </c>
      <c r="B68" s="17">
        <f>SUMIF(InputData!$C$2:$C$105,"&lt;="&amp;CalcThroughput!A68,InputData!$D$2:$D$105)-$G$3</f>
        <v>5363</v>
      </c>
      <c r="C68" s="17">
        <f>SUMIF(InputData!$B$2:$B$105,"&lt;="&amp;CalcThroughput!A68,InputData!$D$2:$D$105)-CalcThroughput!$G$3</f>
        <v>5363</v>
      </c>
      <c r="D68" s="82">
        <f>C68-B68</f>
        <v>0</v>
      </c>
      <c r="I68" s="3">
        <f>CalcLOC!$B$5</f>
        <v>733.75</v>
      </c>
      <c r="J68" s="2">
        <f>InputData!D68</f>
        <v>830</v>
      </c>
      <c r="K68" s="2">
        <f t="shared" si="4"/>
        <v>9264.0625</v>
      </c>
    </row>
    <row r="69" spans="1:11" x14ac:dyDescent="0.3">
      <c r="A69" s="77">
        <f>A68+1</f>
        <v>43863</v>
      </c>
      <c r="B69" s="18">
        <f>B68</f>
        <v>5363</v>
      </c>
      <c r="C69" s="18">
        <f>C68</f>
        <v>5363</v>
      </c>
      <c r="D69" s="83">
        <f>D68</f>
        <v>0</v>
      </c>
      <c r="I69" s="3">
        <f>CalcLOC!$B$5</f>
        <v>733.75</v>
      </c>
      <c r="J69" s="2">
        <f>InputData!D69</f>
        <v>815</v>
      </c>
      <c r="K69" s="2">
        <f t="shared" si="4"/>
        <v>6601.5625</v>
      </c>
    </row>
    <row r="70" spans="1:11" x14ac:dyDescent="0.3">
      <c r="A70" s="76">
        <f>A69</f>
        <v>43863</v>
      </c>
      <c r="B70" s="17">
        <f>SUMIF(InputData!$C$2:$C$105,"&lt;="&amp;CalcThroughput!A70,InputData!$D$2:$D$105)-$G$3</f>
        <v>5363</v>
      </c>
      <c r="C70" s="17">
        <f>SUMIF(InputData!$B$2:$B$105,"&lt;="&amp;CalcThroughput!A70,InputData!$D$2:$D$105)-CalcThroughput!$G$3</f>
        <v>6133</v>
      </c>
      <c r="D70" s="82">
        <f>C70-B70</f>
        <v>770</v>
      </c>
      <c r="I70" s="3">
        <f>CalcLOC!$B$5</f>
        <v>733.75</v>
      </c>
      <c r="J70" s="2">
        <f>InputData!D70</f>
        <v>645</v>
      </c>
      <c r="K70" s="2">
        <f t="shared" si="4"/>
        <v>7876.5625</v>
      </c>
    </row>
    <row r="71" spans="1:11" x14ac:dyDescent="0.3">
      <c r="A71" s="77">
        <f>A70+1</f>
        <v>43864</v>
      </c>
      <c r="B71" s="18">
        <f>B70</f>
        <v>5363</v>
      </c>
      <c r="C71" s="18">
        <f>C70</f>
        <v>6133</v>
      </c>
      <c r="D71" s="83">
        <f>D70</f>
        <v>770</v>
      </c>
      <c r="I71" s="3">
        <f>CalcLOC!$B$5</f>
        <v>733.75</v>
      </c>
      <c r="J71" s="2">
        <f>InputData!D71</f>
        <v>625</v>
      </c>
      <c r="K71" s="2">
        <f t="shared" si="4"/>
        <v>11826.5625</v>
      </c>
    </row>
    <row r="72" spans="1:11" x14ac:dyDescent="0.3">
      <c r="A72" s="76">
        <f>A71</f>
        <v>43864</v>
      </c>
      <c r="B72" s="17">
        <f>SUMIF(InputData!$C$2:$C$105,"&lt;="&amp;CalcThroughput!A72,InputData!$D$2:$D$105)-$G$3</f>
        <v>5363</v>
      </c>
      <c r="C72" s="17">
        <f>SUMIF(InputData!$B$2:$B$105,"&lt;="&amp;CalcThroughput!A72,InputData!$D$2:$D$105)-CalcThroughput!$G$3</f>
        <v>6697</v>
      </c>
      <c r="D72" s="82">
        <f>C72-B72</f>
        <v>1334</v>
      </c>
      <c r="I72" s="3">
        <f>CalcLOC!$B$5</f>
        <v>733.75</v>
      </c>
      <c r="J72" s="2">
        <f>InputData!D72</f>
        <v>940</v>
      </c>
      <c r="K72" s="2">
        <f t="shared" si="4"/>
        <v>42539.0625</v>
      </c>
    </row>
    <row r="73" spans="1:11" x14ac:dyDescent="0.3">
      <c r="A73" s="77">
        <f>A72+1</f>
        <v>43865</v>
      </c>
      <c r="B73" s="18">
        <f>B72</f>
        <v>5363</v>
      </c>
      <c r="C73" s="18">
        <f>C72</f>
        <v>6697</v>
      </c>
      <c r="D73" s="83">
        <f>D72</f>
        <v>1334</v>
      </c>
      <c r="I73" s="3">
        <f>CalcLOC!$B$5</f>
        <v>733.75</v>
      </c>
      <c r="J73" s="2">
        <f>InputData!D73</f>
        <v>825</v>
      </c>
      <c r="K73" s="2">
        <f t="shared" si="4"/>
        <v>8326.5625</v>
      </c>
    </row>
    <row r="74" spans="1:11" x14ac:dyDescent="0.3">
      <c r="A74" s="76">
        <f>A73</f>
        <v>43865</v>
      </c>
      <c r="B74" s="17">
        <f>SUMIF(InputData!$C$2:$C$105,"&lt;="&amp;CalcThroughput!A74,InputData!$D$2:$D$105)-$G$3</f>
        <v>5363</v>
      </c>
      <c r="C74" s="17">
        <f>SUMIF(InputData!$B$2:$B$105,"&lt;="&amp;CalcThroughput!A74,InputData!$D$2:$D$105)-CalcThroughput!$G$3</f>
        <v>6697</v>
      </c>
      <c r="D74" s="82">
        <f>C74-B74</f>
        <v>1334</v>
      </c>
      <c r="I74" s="3">
        <f>CalcLOC!$B$5</f>
        <v>733.75</v>
      </c>
      <c r="J74" s="2">
        <f>InputData!D74</f>
        <v>780</v>
      </c>
      <c r="K74" s="2">
        <f t="shared" si="4"/>
        <v>2139.0625</v>
      </c>
    </row>
    <row r="75" spans="1:11" x14ac:dyDescent="0.3">
      <c r="A75" s="77">
        <f>A74+1</f>
        <v>43866</v>
      </c>
      <c r="B75" s="18">
        <f>B74</f>
        <v>5363</v>
      </c>
      <c r="C75" s="18">
        <f>C74</f>
        <v>6697</v>
      </c>
      <c r="D75" s="83">
        <f>D74</f>
        <v>1334</v>
      </c>
      <c r="I75" s="3">
        <f>CalcLOC!$B$5</f>
        <v>733.75</v>
      </c>
      <c r="J75" s="2">
        <f>InputData!D75</f>
        <v>835</v>
      </c>
      <c r="K75" s="2">
        <f t="shared" si="4"/>
        <v>10251.5625</v>
      </c>
    </row>
    <row r="76" spans="1:11" x14ac:dyDescent="0.3">
      <c r="A76" s="76">
        <f>A75</f>
        <v>43866</v>
      </c>
      <c r="B76" s="17">
        <f>SUMIF(InputData!$C$2:$C$105,"&lt;="&amp;CalcThroughput!A76,InputData!$D$2:$D$105)-$G$3</f>
        <v>6697</v>
      </c>
      <c r="C76" s="17">
        <f>SUMIF(InputData!$B$2:$B$105,"&lt;="&amp;CalcThroughput!A76,InputData!$D$2:$D$105)-CalcThroughput!$G$3</f>
        <v>6697</v>
      </c>
      <c r="D76" s="82">
        <f>C76-B76</f>
        <v>0</v>
      </c>
      <c r="I76" s="3">
        <f>CalcLOC!$B$5</f>
        <v>733.75</v>
      </c>
      <c r="J76" s="2">
        <f>InputData!D76</f>
        <v>815</v>
      </c>
      <c r="K76" s="2">
        <f t="shared" si="4"/>
        <v>6601.5625</v>
      </c>
    </row>
    <row r="77" spans="1:11" x14ac:dyDescent="0.3">
      <c r="A77" s="77">
        <f>A76+1</f>
        <v>43867</v>
      </c>
      <c r="B77" s="18">
        <f>B76</f>
        <v>6697</v>
      </c>
      <c r="C77" s="18">
        <f>C76</f>
        <v>6697</v>
      </c>
      <c r="D77" s="83">
        <f>D76</f>
        <v>0</v>
      </c>
      <c r="I77" s="3">
        <f>CalcLOC!$B$5</f>
        <v>733.75</v>
      </c>
      <c r="J77" s="2">
        <f>InputData!D77</f>
        <v>855</v>
      </c>
      <c r="K77" s="2">
        <f t="shared" si="4"/>
        <v>14701.5625</v>
      </c>
    </row>
    <row r="78" spans="1:11" x14ac:dyDescent="0.3">
      <c r="A78" s="76">
        <f>A77</f>
        <v>43867</v>
      </c>
      <c r="B78" s="17">
        <f>SUMIF(InputData!$C$2:$C$105,"&lt;="&amp;CalcThroughput!A78,InputData!$D$2:$D$105)-$G$3</f>
        <v>6697</v>
      </c>
      <c r="C78" s="17">
        <f>SUMIF(InputData!$B$2:$B$105,"&lt;="&amp;CalcThroughput!A78,InputData!$D$2:$D$105)-CalcThroughput!$G$3</f>
        <v>6697</v>
      </c>
      <c r="D78" s="82">
        <f>C78-B78</f>
        <v>0</v>
      </c>
      <c r="I78" s="3">
        <f>CalcLOC!$B$5</f>
        <v>733.75</v>
      </c>
      <c r="J78" s="2">
        <f>InputData!D78</f>
        <v>850</v>
      </c>
      <c r="K78" s="2">
        <f t="shared" si="4"/>
        <v>13514.0625</v>
      </c>
    </row>
    <row r="79" spans="1:11" x14ac:dyDescent="0.3">
      <c r="A79" s="77">
        <f>A78+1</f>
        <v>43868</v>
      </c>
      <c r="B79" s="18">
        <f>B78</f>
        <v>6697</v>
      </c>
      <c r="C79" s="18">
        <f>C78</f>
        <v>6697</v>
      </c>
      <c r="D79" s="83">
        <f>D78</f>
        <v>0</v>
      </c>
      <c r="I79" s="3">
        <f>CalcLOC!$B$5</f>
        <v>733.75</v>
      </c>
      <c r="J79" s="2">
        <f>InputData!D79</f>
        <v>855</v>
      </c>
      <c r="K79" s="2">
        <f t="shared" ref="K79:K105" si="5">(I79-J79)^2</f>
        <v>14701.5625</v>
      </c>
    </row>
    <row r="80" spans="1:11" x14ac:dyDescent="0.3">
      <c r="A80" s="76">
        <f>A79</f>
        <v>43868</v>
      </c>
      <c r="B80" s="17">
        <f>SUMIF(InputData!$C$2:$C$105,"&lt;="&amp;CalcThroughput!A80,InputData!$D$2:$D$105)-$G$3</f>
        <v>6697</v>
      </c>
      <c r="C80" s="17">
        <f>SUMIF(InputData!$B$2:$B$105,"&lt;="&amp;CalcThroughput!A80,InputData!$D$2:$D$105)-CalcThroughput!$G$3</f>
        <v>6697</v>
      </c>
      <c r="D80" s="82">
        <f>C80-B80</f>
        <v>0</v>
      </c>
      <c r="I80" s="3">
        <f>CalcLOC!$B$5</f>
        <v>733.75</v>
      </c>
      <c r="J80" s="2">
        <f>InputData!D80</f>
        <v>910</v>
      </c>
      <c r="K80" s="2">
        <f t="shared" si="5"/>
        <v>31064.0625</v>
      </c>
    </row>
    <row r="81" spans="1:11" x14ac:dyDescent="0.3">
      <c r="A81" s="77">
        <f>A80+1</f>
        <v>43869</v>
      </c>
      <c r="B81" s="18">
        <f>B80</f>
        <v>6697</v>
      </c>
      <c r="C81" s="18">
        <f>C80</f>
        <v>6697</v>
      </c>
      <c r="D81" s="83">
        <f>D80</f>
        <v>0</v>
      </c>
      <c r="I81" s="3">
        <f>CalcLOC!$B$5</f>
        <v>733.75</v>
      </c>
      <c r="J81" s="2">
        <f>InputData!D81</f>
        <v>905</v>
      </c>
      <c r="K81" s="2">
        <f t="shared" si="5"/>
        <v>29326.5625</v>
      </c>
    </row>
    <row r="82" spans="1:11" x14ac:dyDescent="0.3">
      <c r="A82" s="76">
        <f>A81</f>
        <v>43869</v>
      </c>
      <c r="B82" s="17">
        <f>SUMIF(InputData!$C$2:$C$105,"&lt;="&amp;CalcThroughput!A82,InputData!$D$2:$D$105)-$G$3</f>
        <v>6697</v>
      </c>
      <c r="C82" s="17">
        <f>SUMIF(InputData!$B$2:$B$105,"&lt;="&amp;CalcThroughput!A82,InputData!$D$2:$D$105)-CalcThroughput!$G$3</f>
        <v>6697</v>
      </c>
      <c r="D82" s="82">
        <f>C82-B82</f>
        <v>0</v>
      </c>
      <c r="I82" s="3">
        <f>CalcLOC!$B$5</f>
        <v>733.75</v>
      </c>
      <c r="J82" s="2">
        <f>InputData!D82</f>
        <v>880</v>
      </c>
      <c r="K82" s="2">
        <f t="shared" si="5"/>
        <v>21389.0625</v>
      </c>
    </row>
    <row r="83" spans="1:11" x14ac:dyDescent="0.3">
      <c r="A83" s="77">
        <f>A82+1</f>
        <v>43870</v>
      </c>
      <c r="B83" s="18">
        <f>B82</f>
        <v>6697</v>
      </c>
      <c r="C83" s="18">
        <f>C82</f>
        <v>6697</v>
      </c>
      <c r="D83" s="83">
        <f>D82</f>
        <v>0</v>
      </c>
      <c r="I83" s="3">
        <f>CalcLOC!$B$5</f>
        <v>733.75</v>
      </c>
      <c r="J83" s="2">
        <f>InputData!D83</f>
        <v>880</v>
      </c>
      <c r="K83" s="2">
        <f t="shared" si="5"/>
        <v>21389.0625</v>
      </c>
    </row>
    <row r="84" spans="1:11" x14ac:dyDescent="0.3">
      <c r="A84" s="76">
        <f>A83</f>
        <v>43870</v>
      </c>
      <c r="B84" s="17">
        <f>SUMIF(InputData!$C$2:$C$105,"&lt;="&amp;CalcThroughput!A84,InputData!$D$2:$D$105)-$G$3</f>
        <v>6697</v>
      </c>
      <c r="C84" s="17">
        <f>SUMIF(InputData!$B$2:$B$105,"&lt;="&amp;CalcThroughput!A84,InputData!$D$2:$D$105)-CalcThroughput!$G$3</f>
        <v>7472</v>
      </c>
      <c r="D84" s="82">
        <f>C84-B84</f>
        <v>775</v>
      </c>
      <c r="I84" s="3">
        <f>CalcLOC!$B$5</f>
        <v>733.75</v>
      </c>
      <c r="J84" s="2">
        <f>InputData!D84</f>
        <v>840</v>
      </c>
      <c r="K84" s="2">
        <f t="shared" si="5"/>
        <v>11289.0625</v>
      </c>
    </row>
    <row r="85" spans="1:11" x14ac:dyDescent="0.3">
      <c r="A85" s="77">
        <f>A84+1</f>
        <v>43871</v>
      </c>
      <c r="B85" s="18">
        <f>B84</f>
        <v>6697</v>
      </c>
      <c r="C85" s="18">
        <f>C84</f>
        <v>7472</v>
      </c>
      <c r="D85" s="83">
        <f>D84</f>
        <v>775</v>
      </c>
      <c r="I85" s="3">
        <f>CalcLOC!$B$5</f>
        <v>733.75</v>
      </c>
      <c r="J85" s="2">
        <f>InputData!D85</f>
        <v>800</v>
      </c>
      <c r="K85" s="2">
        <f t="shared" si="5"/>
        <v>4389.0625</v>
      </c>
    </row>
    <row r="86" spans="1:11" x14ac:dyDescent="0.3">
      <c r="A86" s="76">
        <f>A85</f>
        <v>43871</v>
      </c>
      <c r="B86" s="17">
        <f>SUMIF(InputData!$C$2:$C$105,"&lt;="&amp;CalcThroughput!A86,InputData!$D$2:$D$105)-$G$3</f>
        <v>6697</v>
      </c>
      <c r="C86" s="17">
        <f>SUMIF(InputData!$B$2:$B$105,"&lt;="&amp;CalcThroughput!A86,InputData!$D$2:$D$105)-CalcThroughput!$G$3</f>
        <v>8088</v>
      </c>
      <c r="D86" s="82">
        <f>C86-B86</f>
        <v>1391</v>
      </c>
      <c r="I86" s="3">
        <f>CalcLOC!$B$5</f>
        <v>733.75</v>
      </c>
      <c r="J86" s="2">
        <f>InputData!D86</f>
        <v>845</v>
      </c>
      <c r="K86" s="2">
        <f t="shared" si="5"/>
        <v>12376.5625</v>
      </c>
    </row>
    <row r="87" spans="1:11" x14ac:dyDescent="0.3">
      <c r="A87" s="77">
        <f>A86+1</f>
        <v>43872</v>
      </c>
      <c r="B87" s="18">
        <f>B86</f>
        <v>6697</v>
      </c>
      <c r="C87" s="18">
        <f>C86</f>
        <v>8088</v>
      </c>
      <c r="D87" s="83">
        <f>D86</f>
        <v>1391</v>
      </c>
      <c r="I87" s="3">
        <f>CalcLOC!$B$5</f>
        <v>733.75</v>
      </c>
      <c r="J87" s="2">
        <f>InputData!D87</f>
        <v>845</v>
      </c>
      <c r="K87" s="2">
        <f t="shared" si="5"/>
        <v>12376.5625</v>
      </c>
    </row>
    <row r="88" spans="1:11" x14ac:dyDescent="0.3">
      <c r="A88" s="76">
        <f>A87</f>
        <v>43872</v>
      </c>
      <c r="B88" s="17">
        <f>SUMIF(InputData!$C$2:$C$105,"&lt;="&amp;CalcThroughput!A88,InputData!$D$2:$D$105)-$G$3</f>
        <v>6697</v>
      </c>
      <c r="C88" s="17">
        <f>SUMIF(InputData!$B$2:$B$105,"&lt;="&amp;CalcThroughput!A88,InputData!$D$2:$D$105)-CalcThroughput!$G$3</f>
        <v>8088</v>
      </c>
      <c r="D88" s="82">
        <f>C88-B88</f>
        <v>1391</v>
      </c>
      <c r="I88" s="3">
        <f>CalcLOC!$B$5</f>
        <v>733.75</v>
      </c>
      <c r="J88" s="2">
        <f>InputData!D88</f>
        <v>830</v>
      </c>
      <c r="K88" s="2">
        <f t="shared" si="5"/>
        <v>9264.0625</v>
      </c>
    </row>
    <row r="89" spans="1:11" x14ac:dyDescent="0.3">
      <c r="A89" s="77">
        <f>A88+1</f>
        <v>43873</v>
      </c>
      <c r="B89" s="18">
        <f>B88</f>
        <v>6697</v>
      </c>
      <c r="C89" s="18">
        <f>C88</f>
        <v>8088</v>
      </c>
      <c r="D89" s="83">
        <f>D88</f>
        <v>1391</v>
      </c>
      <c r="I89" s="3">
        <f>CalcLOC!$B$5</f>
        <v>733.75</v>
      </c>
      <c r="J89" s="2">
        <f>InputData!D89</f>
        <v>855</v>
      </c>
      <c r="K89" s="2">
        <f t="shared" si="5"/>
        <v>14701.5625</v>
      </c>
    </row>
    <row r="90" spans="1:11" x14ac:dyDescent="0.3">
      <c r="A90" s="76">
        <f>A89</f>
        <v>43873</v>
      </c>
      <c r="B90" s="17">
        <f>SUMIF(InputData!$C$2:$C$105,"&lt;="&amp;CalcThroughput!A90,InputData!$D$2:$D$105)-$G$3</f>
        <v>8088</v>
      </c>
      <c r="C90" s="17">
        <f>SUMIF(InputData!$B$2:$B$105,"&lt;="&amp;CalcThroughput!A90,InputData!$D$2:$D$105)-CalcThroughput!$G$3</f>
        <v>8088</v>
      </c>
      <c r="D90" s="82">
        <f>C90-B90</f>
        <v>0</v>
      </c>
      <c r="I90" s="3">
        <f>CalcLOC!$B$5</f>
        <v>733.75</v>
      </c>
      <c r="J90" s="2">
        <f>InputData!D90</f>
        <v>815</v>
      </c>
      <c r="K90" s="2">
        <f t="shared" si="5"/>
        <v>6601.5625</v>
      </c>
    </row>
    <row r="91" spans="1:11" x14ac:dyDescent="0.3">
      <c r="A91" s="77">
        <f>A90+1</f>
        <v>43874</v>
      </c>
      <c r="B91" s="18">
        <f>B90</f>
        <v>8088</v>
      </c>
      <c r="C91" s="18">
        <f>C90</f>
        <v>8088</v>
      </c>
      <c r="D91" s="83">
        <f>D90</f>
        <v>0</v>
      </c>
      <c r="I91" s="3">
        <f>CalcLOC!$B$5</f>
        <v>733.75</v>
      </c>
      <c r="J91" s="2">
        <f>InputData!D91</f>
        <v>825</v>
      </c>
      <c r="K91" s="2">
        <f t="shared" si="5"/>
        <v>8326.5625</v>
      </c>
    </row>
    <row r="92" spans="1:11" x14ac:dyDescent="0.3">
      <c r="A92" s="76">
        <f>A91</f>
        <v>43874</v>
      </c>
      <c r="B92" s="17">
        <f>SUMIF(InputData!$C$2:$C$105,"&lt;="&amp;CalcThroughput!A92,InputData!$D$2:$D$105)-$G$3</f>
        <v>8088</v>
      </c>
      <c r="C92" s="17">
        <f>SUMIF(InputData!$B$2:$B$105,"&lt;="&amp;CalcThroughput!A92,InputData!$D$2:$D$105)-CalcThroughput!$G$3</f>
        <v>8088</v>
      </c>
      <c r="D92" s="82">
        <f>C92-B92</f>
        <v>0</v>
      </c>
      <c r="I92" s="3">
        <f>CalcLOC!$B$5</f>
        <v>733.75</v>
      </c>
      <c r="J92" s="2">
        <f>InputData!D92</f>
        <v>825</v>
      </c>
      <c r="K92" s="2">
        <f t="shared" si="5"/>
        <v>8326.5625</v>
      </c>
    </row>
    <row r="93" spans="1:11" x14ac:dyDescent="0.3">
      <c r="A93" s="77">
        <f>A92+1</f>
        <v>43875</v>
      </c>
      <c r="B93" s="18">
        <f>B92</f>
        <v>8088</v>
      </c>
      <c r="C93" s="18">
        <f>C92</f>
        <v>8088</v>
      </c>
      <c r="D93" s="83">
        <f>D92</f>
        <v>0</v>
      </c>
      <c r="I93" s="3">
        <f>CalcLOC!$B$5</f>
        <v>733.75</v>
      </c>
      <c r="J93" s="2">
        <f>InputData!D93</f>
        <v>880</v>
      </c>
      <c r="K93" s="2">
        <f t="shared" si="5"/>
        <v>21389.0625</v>
      </c>
    </row>
    <row r="94" spans="1:11" x14ac:dyDescent="0.3">
      <c r="A94" s="76">
        <f>A93</f>
        <v>43875</v>
      </c>
      <c r="B94" s="17">
        <f>SUMIF(InputData!$C$2:$C$105,"&lt;="&amp;CalcThroughput!A94,InputData!$D$2:$D$105)-$G$3</f>
        <v>8088</v>
      </c>
      <c r="C94" s="17">
        <f>SUMIF(InputData!$B$2:$B$105,"&lt;="&amp;CalcThroughput!A94,InputData!$D$2:$D$105)-CalcThroughput!$G$3</f>
        <v>8088</v>
      </c>
      <c r="D94" s="82">
        <f>C94-B94</f>
        <v>0</v>
      </c>
      <c r="I94" s="3">
        <f>CalcLOC!$B$5</f>
        <v>733.75</v>
      </c>
      <c r="J94" s="2">
        <f>InputData!D94</f>
        <v>890</v>
      </c>
      <c r="K94" s="2">
        <f t="shared" si="5"/>
        <v>24414.0625</v>
      </c>
    </row>
    <row r="95" spans="1:11" x14ac:dyDescent="0.3">
      <c r="A95" s="77">
        <f>A94+1</f>
        <v>43876</v>
      </c>
      <c r="B95" s="18">
        <f>B94</f>
        <v>8088</v>
      </c>
      <c r="C95" s="18">
        <f>C94</f>
        <v>8088</v>
      </c>
      <c r="D95" s="83">
        <f>D94</f>
        <v>0</v>
      </c>
      <c r="F95">
        <f>B96-B95</f>
        <v>0</v>
      </c>
      <c r="I95" s="3">
        <f>CalcLOC!$B$5</f>
        <v>733.75</v>
      </c>
      <c r="J95" s="2">
        <f>InputData!D95</f>
        <v>830</v>
      </c>
      <c r="K95" s="2">
        <f t="shared" si="5"/>
        <v>9264.0625</v>
      </c>
    </row>
    <row r="96" spans="1:11" x14ac:dyDescent="0.3">
      <c r="A96" s="76">
        <f>A95</f>
        <v>43876</v>
      </c>
      <c r="B96" s="17">
        <f>SUMIF(InputData!$C$2:$C$105,"&lt;="&amp;CalcThroughput!A96,InputData!$D$2:$D$105)-$G$3</f>
        <v>8088</v>
      </c>
      <c r="C96" s="17">
        <f>SUMIF(InputData!$B$2:$B$105,"&lt;="&amp;CalcThroughput!A96,InputData!$D$2:$D$105)-CalcThroughput!$G$3</f>
        <v>8088</v>
      </c>
      <c r="D96" s="82">
        <f>C96-B96</f>
        <v>0</v>
      </c>
      <c r="F96">
        <f>C96-C95</f>
        <v>0</v>
      </c>
      <c r="I96" s="3">
        <f>CalcLOC!$B$5</f>
        <v>733.75</v>
      </c>
      <c r="J96" s="2">
        <f>InputData!D96</f>
        <v>865</v>
      </c>
      <c r="K96" s="2">
        <f t="shared" si="5"/>
        <v>17226.5625</v>
      </c>
    </row>
    <row r="97" spans="1:11" x14ac:dyDescent="0.3">
      <c r="A97" s="77">
        <f>A96+1</f>
        <v>43877</v>
      </c>
      <c r="B97" s="18">
        <f>B96</f>
        <v>8088</v>
      </c>
      <c r="C97" s="18">
        <f>C96</f>
        <v>8088</v>
      </c>
      <c r="D97" s="83">
        <f>D96</f>
        <v>0</v>
      </c>
      <c r="I97" s="3">
        <f>CalcLOC!$B$5</f>
        <v>733.75</v>
      </c>
      <c r="J97" s="2">
        <f>InputData!D97</f>
        <v>910</v>
      </c>
      <c r="K97" s="2">
        <f t="shared" si="5"/>
        <v>31064.0625</v>
      </c>
    </row>
    <row r="98" spans="1:11" x14ac:dyDescent="0.3">
      <c r="A98" s="76">
        <f>A97</f>
        <v>43877</v>
      </c>
      <c r="B98" s="17">
        <f>SUMIF(InputData!$C$2:$C$105,"&lt;="&amp;CalcThroughput!A98,InputData!$D$2:$D$105)-$G$3</f>
        <v>8088</v>
      </c>
      <c r="C98" s="17">
        <f>SUMIF(InputData!$B$2:$B$105,"&lt;="&amp;CalcThroughput!A98,InputData!$D$2:$D$105)-CalcThroughput!$G$3</f>
        <v>8888</v>
      </c>
      <c r="D98" s="82">
        <f>C98-B98</f>
        <v>800</v>
      </c>
      <c r="I98" s="3">
        <f>CalcLOC!$B$5</f>
        <v>733.75</v>
      </c>
      <c r="J98" s="2">
        <f>InputData!D98</f>
        <v>910</v>
      </c>
      <c r="K98" s="2">
        <f t="shared" si="5"/>
        <v>31064.0625</v>
      </c>
    </row>
    <row r="99" spans="1:11" x14ac:dyDescent="0.3">
      <c r="A99" s="77">
        <f>A98+1</f>
        <v>43878</v>
      </c>
      <c r="B99" s="18">
        <f>B98</f>
        <v>8088</v>
      </c>
      <c r="C99" s="18">
        <f>C98</f>
        <v>8888</v>
      </c>
      <c r="D99" s="83">
        <f>D98</f>
        <v>800</v>
      </c>
      <c r="I99" s="3">
        <f>CalcLOC!$B$5</f>
        <v>733.75</v>
      </c>
      <c r="J99" s="2">
        <f>InputData!D99</f>
        <v>895</v>
      </c>
      <c r="K99" s="2">
        <f t="shared" si="5"/>
        <v>26001.5625</v>
      </c>
    </row>
    <row r="100" spans="1:11" x14ac:dyDescent="0.3">
      <c r="A100" s="76">
        <f>A99</f>
        <v>43878</v>
      </c>
      <c r="B100" s="17">
        <f>SUMIF(InputData!$C$2:$C$105,"&lt;="&amp;CalcThroughput!A100,InputData!$D$2:$D$105)-$G$3</f>
        <v>8088</v>
      </c>
      <c r="C100" s="17">
        <f>SUMIF(InputData!$B$2:$B$105,"&lt;="&amp;CalcThroughput!A100,InputData!$D$2:$D$105)-CalcThroughput!$G$3</f>
        <v>9438</v>
      </c>
      <c r="D100" s="82">
        <f>C100-B100</f>
        <v>1350</v>
      </c>
      <c r="I100" s="3">
        <f>CalcLOC!$B$5</f>
        <v>733.75</v>
      </c>
      <c r="J100" s="2">
        <f>InputData!D100</f>
        <v>915</v>
      </c>
      <c r="K100" s="2">
        <f t="shared" si="5"/>
        <v>32851.5625</v>
      </c>
    </row>
    <row r="101" spans="1:11" x14ac:dyDescent="0.3">
      <c r="A101" s="77">
        <f>A100+1</f>
        <v>43879</v>
      </c>
      <c r="B101" s="18">
        <f>B100</f>
        <v>8088</v>
      </c>
      <c r="C101" s="18">
        <f>C100</f>
        <v>9438</v>
      </c>
      <c r="D101" s="83">
        <f>D100</f>
        <v>1350</v>
      </c>
      <c r="I101" s="3">
        <f>CalcLOC!$B$5</f>
        <v>733.75</v>
      </c>
      <c r="J101" s="2">
        <f>InputData!D101</f>
        <v>705</v>
      </c>
      <c r="K101" s="2">
        <f t="shared" si="5"/>
        <v>826.5625</v>
      </c>
    </row>
    <row r="102" spans="1:11" x14ac:dyDescent="0.3">
      <c r="A102" s="76">
        <f>A101</f>
        <v>43879</v>
      </c>
      <c r="B102" s="17">
        <f>SUMIF(InputData!$C$2:$C$105,"&lt;="&amp;CalcThroughput!A102,InputData!$D$2:$D$105)-$G$3</f>
        <v>8088</v>
      </c>
      <c r="C102" s="17">
        <f>SUMIF(InputData!$B$2:$B$105,"&lt;="&amp;CalcThroughput!A102,InputData!$D$2:$D$105)-CalcThroughput!$G$3</f>
        <v>9438</v>
      </c>
      <c r="D102" s="82">
        <f>C102-B102</f>
        <v>1350</v>
      </c>
      <c r="I102" s="3">
        <f>CalcLOC!$B$5</f>
        <v>733.75</v>
      </c>
      <c r="J102" s="2">
        <f>InputData!D102</f>
        <v>1055</v>
      </c>
      <c r="K102" s="2">
        <f t="shared" si="5"/>
        <v>103201.5625</v>
      </c>
    </row>
    <row r="103" spans="1:11" x14ac:dyDescent="0.3">
      <c r="A103" s="77">
        <f>A102+1</f>
        <v>43880</v>
      </c>
      <c r="B103" s="18">
        <f>B102</f>
        <v>8088</v>
      </c>
      <c r="C103" s="18">
        <f>C102</f>
        <v>9438</v>
      </c>
      <c r="D103" s="83">
        <f>D102</f>
        <v>1350</v>
      </c>
      <c r="I103" s="3">
        <f>CalcLOC!$B$5</f>
        <v>733.75</v>
      </c>
      <c r="J103" s="2">
        <f>InputData!D103</f>
        <v>930</v>
      </c>
      <c r="K103" s="2">
        <f t="shared" si="5"/>
        <v>38514.0625</v>
      </c>
    </row>
    <row r="104" spans="1:11" x14ac:dyDescent="0.3">
      <c r="A104" s="76">
        <f>A103</f>
        <v>43880</v>
      </c>
      <c r="B104" s="17">
        <f>SUMIF(InputData!$C$2:$C$105,"&lt;="&amp;CalcThroughput!A104,InputData!$D$2:$D$105)-$G$3</f>
        <v>9438</v>
      </c>
      <c r="C104" s="17">
        <f>SUMIF(InputData!$B$2:$B$105,"&lt;="&amp;CalcThroughput!A104,InputData!$D$2:$D$105)-CalcThroughput!$G$3</f>
        <v>9438</v>
      </c>
      <c r="D104" s="82">
        <f>C104-B104</f>
        <v>0</v>
      </c>
      <c r="I104" s="3">
        <f>CalcLOC!$B$5</f>
        <v>733.75</v>
      </c>
      <c r="J104" s="2">
        <f>InputData!D104</f>
        <v>880</v>
      </c>
      <c r="K104" s="2">
        <f t="shared" si="5"/>
        <v>21389.0625</v>
      </c>
    </row>
    <row r="105" spans="1:11" x14ac:dyDescent="0.3">
      <c r="A105" s="77">
        <f>A104+1</f>
        <v>43881</v>
      </c>
      <c r="B105" s="18">
        <f>B104</f>
        <v>9438</v>
      </c>
      <c r="C105" s="18">
        <f>C104</f>
        <v>9438</v>
      </c>
      <c r="D105" s="83">
        <f>D104</f>
        <v>0</v>
      </c>
      <c r="I105" s="3">
        <f>CalcLOC!$B$5</f>
        <v>733.75</v>
      </c>
      <c r="J105" s="2">
        <f>InputData!D105</f>
        <v>940</v>
      </c>
      <c r="K105" s="2">
        <f t="shared" si="5"/>
        <v>42539.0625</v>
      </c>
    </row>
    <row r="106" spans="1:11" x14ac:dyDescent="0.3">
      <c r="A106" s="76">
        <f>A105</f>
        <v>43881</v>
      </c>
      <c r="B106" s="17">
        <f>SUMIF(InputData!$C$2:$C$105,"&lt;="&amp;CalcThroughput!A106,InputData!$D$2:$D$105)-$G$3</f>
        <v>9438</v>
      </c>
      <c r="C106" s="17">
        <f>SUMIF(InputData!$B$2:$B$105,"&lt;="&amp;CalcThroughput!A106,InputData!$D$2:$D$105)-CalcThroughput!$G$3</f>
        <v>9438</v>
      </c>
      <c r="D106" s="82">
        <f>C106-B106</f>
        <v>0</v>
      </c>
      <c r="I106" s="3"/>
      <c r="J106" s="2"/>
      <c r="K106" s="2"/>
    </row>
    <row r="107" spans="1:11" x14ac:dyDescent="0.3">
      <c r="A107" s="77">
        <f>A106+1</f>
        <v>43882</v>
      </c>
      <c r="B107" s="18">
        <f>B106</f>
        <v>9438</v>
      </c>
      <c r="C107" s="18">
        <f>C106</f>
        <v>9438</v>
      </c>
      <c r="D107" s="83">
        <f>D106</f>
        <v>0</v>
      </c>
      <c r="I107" s="3"/>
      <c r="J107" s="2"/>
      <c r="K107" s="2"/>
    </row>
    <row r="108" spans="1:11" x14ac:dyDescent="0.3">
      <c r="A108" s="76">
        <f>A107</f>
        <v>43882</v>
      </c>
      <c r="B108" s="17">
        <f>SUMIF(InputData!$C$2:$C$105,"&lt;="&amp;CalcThroughput!A108,InputData!$D$2:$D$105)-$G$3</f>
        <v>9438</v>
      </c>
      <c r="C108" s="17">
        <f>SUMIF(InputData!$B$2:$B$105,"&lt;="&amp;CalcThroughput!A108,InputData!$D$2:$D$105)-CalcThroughput!$G$3</f>
        <v>9438</v>
      </c>
      <c r="D108" s="82">
        <f>C108-B108</f>
        <v>0</v>
      </c>
      <c r="I108" s="3"/>
      <c r="J108" s="2"/>
      <c r="K108" s="2"/>
    </row>
    <row r="109" spans="1:11" x14ac:dyDescent="0.3">
      <c r="A109" s="77">
        <f>A108+1</f>
        <v>43883</v>
      </c>
      <c r="B109" s="18">
        <f>B108</f>
        <v>9438</v>
      </c>
      <c r="C109" s="18">
        <f>C108</f>
        <v>9438</v>
      </c>
      <c r="D109" s="83">
        <f>D108</f>
        <v>0</v>
      </c>
      <c r="I109" s="3"/>
      <c r="J109" s="2"/>
      <c r="K109" s="2"/>
    </row>
    <row r="110" spans="1:11" x14ac:dyDescent="0.3">
      <c r="A110" s="76">
        <f>A109</f>
        <v>43883</v>
      </c>
      <c r="B110" s="17">
        <f>SUMIF(InputData!$C$2:$C$105,"&lt;="&amp;CalcThroughput!A110,InputData!$D$2:$D$105)-$G$3</f>
        <v>9438</v>
      </c>
      <c r="C110" s="17">
        <f>SUMIF(InputData!$B$2:$B$105,"&lt;="&amp;CalcThroughput!A110,InputData!$D$2:$D$105)-CalcThroughput!$G$3</f>
        <v>9438</v>
      </c>
      <c r="D110" s="82">
        <f>C110-B110</f>
        <v>0</v>
      </c>
      <c r="I110" s="3"/>
      <c r="J110" s="2"/>
      <c r="K110" s="2"/>
    </row>
    <row r="111" spans="1:11" x14ac:dyDescent="0.3">
      <c r="A111" s="77">
        <f>A110+1</f>
        <v>43884</v>
      </c>
      <c r="B111" s="18">
        <f>B110</f>
        <v>9438</v>
      </c>
      <c r="C111" s="18">
        <f>C110</f>
        <v>9438</v>
      </c>
      <c r="D111" s="83">
        <f>D110</f>
        <v>0</v>
      </c>
      <c r="I111" s="3"/>
      <c r="J111" s="2"/>
      <c r="K111" s="2"/>
    </row>
    <row r="112" spans="1:11" x14ac:dyDescent="0.3">
      <c r="A112" s="76">
        <f>A111</f>
        <v>43884</v>
      </c>
      <c r="B112" s="17">
        <f>SUMIF(InputData!$C$2:$C$105,"&lt;="&amp;CalcThroughput!A112,InputData!$D$2:$D$105)-$G$3</f>
        <v>9438</v>
      </c>
      <c r="C112" s="17">
        <f>SUMIF(InputData!$B$2:$B$105,"&lt;="&amp;CalcThroughput!A112,InputData!$D$2:$D$105)-CalcThroughput!$G$3</f>
        <v>10243</v>
      </c>
      <c r="D112" s="82">
        <f>C112-B112</f>
        <v>805</v>
      </c>
      <c r="I112" s="3"/>
      <c r="J112" s="2"/>
      <c r="K112" s="2"/>
    </row>
    <row r="113" spans="1:11" x14ac:dyDescent="0.3">
      <c r="A113" s="77">
        <f>A112+1</f>
        <v>43885</v>
      </c>
      <c r="B113" s="18">
        <f>B112</f>
        <v>9438</v>
      </c>
      <c r="C113" s="18">
        <f>C112</f>
        <v>10243</v>
      </c>
      <c r="D113" s="83">
        <f>D112</f>
        <v>805</v>
      </c>
      <c r="I113" s="3"/>
      <c r="J113" s="2"/>
      <c r="K113" s="2"/>
    </row>
    <row r="114" spans="1:11" x14ac:dyDescent="0.3">
      <c r="A114" s="76">
        <f>A113</f>
        <v>43885</v>
      </c>
      <c r="B114" s="17">
        <f>SUMIF(InputData!$C$2:$C$105,"&lt;="&amp;CalcThroughput!A114,InputData!$D$2:$D$105)-$G$3</f>
        <v>9438</v>
      </c>
      <c r="C114" s="17">
        <f>SUMIF(InputData!$B$2:$B$105,"&lt;="&amp;CalcThroughput!A114,InputData!$D$2:$D$105)-CalcThroughput!$G$3</f>
        <v>10929</v>
      </c>
      <c r="D114" s="82">
        <f>C114-B114</f>
        <v>1491</v>
      </c>
      <c r="I114" s="3"/>
      <c r="J114" s="2"/>
      <c r="K114" s="2"/>
    </row>
    <row r="115" spans="1:11" x14ac:dyDescent="0.3">
      <c r="A115" s="77">
        <f>A114+1</f>
        <v>43886</v>
      </c>
      <c r="B115" s="18">
        <f>B114</f>
        <v>9438</v>
      </c>
      <c r="C115" s="18">
        <f>C114</f>
        <v>10929</v>
      </c>
      <c r="D115" s="83">
        <f>D114</f>
        <v>1491</v>
      </c>
      <c r="I115" s="3"/>
      <c r="J115" s="2"/>
      <c r="K115" s="2"/>
    </row>
    <row r="116" spans="1:11" x14ac:dyDescent="0.3">
      <c r="A116" s="76">
        <f>A115</f>
        <v>43886</v>
      </c>
      <c r="B116" s="17">
        <f>SUMIF(InputData!$C$2:$C$105,"&lt;="&amp;CalcThroughput!A116,InputData!$D$2:$D$105)-$G$3</f>
        <v>9438</v>
      </c>
      <c r="C116" s="17">
        <f>SUMIF(InputData!$B$2:$B$105,"&lt;="&amp;CalcThroughput!A116,InputData!$D$2:$D$105)-CalcThroughput!$G$3</f>
        <v>10929</v>
      </c>
      <c r="D116" s="82">
        <f>C116-B116</f>
        <v>1491</v>
      </c>
      <c r="I116" s="3"/>
      <c r="J116" s="2"/>
      <c r="K116" s="2"/>
    </row>
    <row r="117" spans="1:11" x14ac:dyDescent="0.3">
      <c r="A117" s="77">
        <f>A116+1</f>
        <v>43887</v>
      </c>
      <c r="B117" s="18">
        <f>B116</f>
        <v>9438</v>
      </c>
      <c r="C117" s="18">
        <f>C116</f>
        <v>10929</v>
      </c>
      <c r="D117" s="83">
        <f>D116</f>
        <v>1491</v>
      </c>
      <c r="I117" s="3"/>
      <c r="J117" s="2"/>
      <c r="K117" s="2"/>
    </row>
    <row r="118" spans="1:11" x14ac:dyDescent="0.3">
      <c r="A118" s="76">
        <f>A117</f>
        <v>43887</v>
      </c>
      <c r="B118" s="17">
        <f>SUMIF(InputData!$C$2:$C$105,"&lt;="&amp;CalcThroughput!A118,InputData!$D$2:$D$105)-$G$3</f>
        <v>10929</v>
      </c>
      <c r="C118" s="17">
        <f>SUMIF(InputData!$B$2:$B$105,"&lt;="&amp;CalcThroughput!A118,InputData!$D$2:$D$105)-CalcThroughput!$G$3</f>
        <v>10929</v>
      </c>
      <c r="D118" s="82">
        <f>C118-B118</f>
        <v>0</v>
      </c>
      <c r="I118" s="3"/>
      <c r="J118" s="2"/>
      <c r="K118" s="2"/>
    </row>
    <row r="119" spans="1:11" x14ac:dyDescent="0.3">
      <c r="A119" s="77">
        <f>A118+1</f>
        <v>43888</v>
      </c>
      <c r="B119" s="18">
        <f>B118</f>
        <v>10929</v>
      </c>
      <c r="C119" s="18">
        <f>C118</f>
        <v>10929</v>
      </c>
      <c r="D119" s="83">
        <f>D118</f>
        <v>0</v>
      </c>
      <c r="I119" s="3"/>
      <c r="J119" s="2"/>
      <c r="K119" s="2"/>
    </row>
    <row r="120" spans="1:11" x14ac:dyDescent="0.3">
      <c r="A120" s="76">
        <f>A119</f>
        <v>43888</v>
      </c>
      <c r="B120" s="17">
        <f>SUMIF(InputData!$C$2:$C$105,"&lt;="&amp;CalcThroughput!A120,InputData!$D$2:$D$105)-$G$3</f>
        <v>10929</v>
      </c>
      <c r="C120" s="17">
        <f>SUMIF(InputData!$B$2:$B$105,"&lt;="&amp;CalcThroughput!A120,InputData!$D$2:$D$105)-CalcThroughput!$G$3</f>
        <v>10929</v>
      </c>
      <c r="D120" s="82">
        <f>C120-B120</f>
        <v>0</v>
      </c>
      <c r="I120" s="3"/>
      <c r="J120" s="2"/>
      <c r="K120" s="2"/>
    </row>
    <row r="121" spans="1:11" x14ac:dyDescent="0.3">
      <c r="A121" s="77">
        <f>A120+1</f>
        <v>43889</v>
      </c>
      <c r="B121" s="18">
        <f>B120</f>
        <v>10929</v>
      </c>
      <c r="C121" s="18">
        <f>C120</f>
        <v>10929</v>
      </c>
      <c r="D121" s="83">
        <f>D120</f>
        <v>0</v>
      </c>
      <c r="I121" s="3"/>
      <c r="J121" s="2"/>
      <c r="K121" s="2"/>
    </row>
    <row r="122" spans="1:11" x14ac:dyDescent="0.3">
      <c r="A122" s="76">
        <f>A121</f>
        <v>43889</v>
      </c>
      <c r="B122" s="17">
        <f>SUMIF(InputData!$C$2:$C$105,"&lt;="&amp;CalcThroughput!A122,InputData!$D$2:$D$105)-$G$3</f>
        <v>10929</v>
      </c>
      <c r="C122" s="17">
        <f>SUMIF(InputData!$B$2:$B$105,"&lt;="&amp;CalcThroughput!A122,InputData!$D$2:$D$105)-CalcThroughput!$G$3</f>
        <v>10929</v>
      </c>
      <c r="D122" s="82">
        <f>C122-B122</f>
        <v>0</v>
      </c>
      <c r="I122" s="3"/>
      <c r="J122" s="2"/>
      <c r="K122" s="2"/>
    </row>
    <row r="123" spans="1:11" x14ac:dyDescent="0.3">
      <c r="A123" s="77">
        <f>A122+1</f>
        <v>43890</v>
      </c>
      <c r="B123" s="18">
        <f>B122</f>
        <v>10929</v>
      </c>
      <c r="C123" s="18">
        <f>C122</f>
        <v>10929</v>
      </c>
      <c r="D123" s="83">
        <f>D122</f>
        <v>0</v>
      </c>
      <c r="I123" s="3"/>
      <c r="J123" s="2"/>
      <c r="K123" s="2"/>
    </row>
    <row r="124" spans="1:11" x14ac:dyDescent="0.3">
      <c r="A124" s="76">
        <f>A123</f>
        <v>43890</v>
      </c>
      <c r="B124" s="17">
        <f>SUMIF(InputData!$C$2:$C$105,"&lt;="&amp;CalcThroughput!A124,InputData!$D$2:$D$105)-$G$3</f>
        <v>10929</v>
      </c>
      <c r="C124" s="17">
        <f>SUMIF(InputData!$B$2:$B$105,"&lt;="&amp;CalcThroughput!A124,InputData!$D$2:$D$105)-CalcThroughput!$G$3</f>
        <v>10929</v>
      </c>
      <c r="D124" s="82">
        <f>C124-B124</f>
        <v>0</v>
      </c>
      <c r="I124" s="3"/>
      <c r="J124" s="2"/>
      <c r="K124" s="2"/>
    </row>
    <row r="125" spans="1:11" x14ac:dyDescent="0.3">
      <c r="A125" s="77">
        <f>A124+1</f>
        <v>43891</v>
      </c>
      <c r="B125" s="18">
        <f>B124</f>
        <v>10929</v>
      </c>
      <c r="C125" s="18">
        <f>C124</f>
        <v>10929</v>
      </c>
      <c r="D125" s="83">
        <f>D124</f>
        <v>0</v>
      </c>
      <c r="I125" s="3"/>
      <c r="J125" s="2"/>
      <c r="K125" s="2"/>
    </row>
    <row r="126" spans="1:11" x14ac:dyDescent="0.3">
      <c r="A126" s="76">
        <f>A125</f>
        <v>43891</v>
      </c>
      <c r="B126" s="17">
        <f>SUMIF(InputData!$C$2:$C$105,"&lt;="&amp;CalcThroughput!A126,InputData!$D$2:$D$105)-$G$3</f>
        <v>10929</v>
      </c>
      <c r="C126" s="17">
        <f>SUMIF(InputData!$B$2:$B$105,"&lt;="&amp;CalcThroughput!A126,InputData!$D$2:$D$105)-CalcThroughput!$G$3</f>
        <v>11739</v>
      </c>
      <c r="D126" s="82">
        <f>C126-B126</f>
        <v>810</v>
      </c>
      <c r="I126" s="3"/>
      <c r="J126" s="2"/>
      <c r="K126" s="2"/>
    </row>
    <row r="127" spans="1:11" x14ac:dyDescent="0.3">
      <c r="A127" s="77">
        <f>A126+1</f>
        <v>43892</v>
      </c>
      <c r="B127" s="18">
        <f>B126</f>
        <v>10929</v>
      </c>
      <c r="C127" s="18">
        <f>C126</f>
        <v>11739</v>
      </c>
      <c r="D127" s="83">
        <f>D126</f>
        <v>810</v>
      </c>
      <c r="I127" s="3"/>
      <c r="J127" s="2"/>
      <c r="K127" s="2"/>
    </row>
    <row r="128" spans="1:11" x14ac:dyDescent="0.3">
      <c r="A128" s="76">
        <f>A127</f>
        <v>43892</v>
      </c>
      <c r="B128" s="17">
        <f>SUMIF(InputData!$C$2:$C$105,"&lt;="&amp;CalcThroughput!A128,InputData!$D$2:$D$105)-$G$3</f>
        <v>10929</v>
      </c>
      <c r="C128" s="17">
        <f>SUMIF(InputData!$B$2:$B$105,"&lt;="&amp;CalcThroughput!A128,InputData!$D$2:$D$105)-CalcThroughput!$G$3</f>
        <v>12371</v>
      </c>
      <c r="D128" s="82">
        <f>C128-B128</f>
        <v>1442</v>
      </c>
      <c r="I128" s="3"/>
      <c r="J128" s="2"/>
      <c r="K128" s="2"/>
    </row>
    <row r="129" spans="1:11" x14ac:dyDescent="0.3">
      <c r="A129" s="77">
        <f>A128+1</f>
        <v>43893</v>
      </c>
      <c r="B129" s="18">
        <f>B128</f>
        <v>10929</v>
      </c>
      <c r="C129" s="18">
        <f>C128</f>
        <v>12371</v>
      </c>
      <c r="D129" s="83">
        <f>D128</f>
        <v>1442</v>
      </c>
      <c r="I129" s="3"/>
      <c r="J129" s="2"/>
      <c r="K129" s="2"/>
    </row>
    <row r="130" spans="1:11" x14ac:dyDescent="0.3">
      <c r="A130" s="76">
        <f>A129</f>
        <v>43893</v>
      </c>
      <c r="B130" s="17">
        <f>SUMIF(InputData!$C$2:$C$105,"&lt;="&amp;CalcThroughput!A130,InputData!$D$2:$D$105)-$G$3</f>
        <v>10929</v>
      </c>
      <c r="C130" s="17">
        <f>SUMIF(InputData!$B$2:$B$105,"&lt;="&amp;CalcThroughput!A130,InputData!$D$2:$D$105)-CalcThroughput!$G$3</f>
        <v>12371</v>
      </c>
      <c r="D130" s="82">
        <f>C130-B130</f>
        <v>1442</v>
      </c>
      <c r="I130" s="3"/>
      <c r="J130" s="2"/>
      <c r="K130" s="2"/>
    </row>
    <row r="131" spans="1:11" x14ac:dyDescent="0.3">
      <c r="A131" s="77">
        <f>A130+1</f>
        <v>43894</v>
      </c>
      <c r="B131" s="18">
        <f>B130</f>
        <v>10929</v>
      </c>
      <c r="C131" s="18">
        <f>C130</f>
        <v>12371</v>
      </c>
      <c r="D131" s="83">
        <f>D130</f>
        <v>1442</v>
      </c>
      <c r="I131" s="3"/>
      <c r="J131" s="2"/>
      <c r="K131" s="2"/>
    </row>
    <row r="132" spans="1:11" x14ac:dyDescent="0.3">
      <c r="A132" s="76">
        <f>A131</f>
        <v>43894</v>
      </c>
      <c r="B132" s="17">
        <f>SUMIF(InputData!$C$2:$C$105,"&lt;="&amp;CalcThroughput!A132,InputData!$D$2:$D$105)-$G$3</f>
        <v>12371</v>
      </c>
      <c r="C132" s="17">
        <f>SUMIF(InputData!$B$2:$B$105,"&lt;="&amp;CalcThroughput!A132,InputData!$D$2:$D$105)-CalcThroughput!$G$3</f>
        <v>12371</v>
      </c>
      <c r="D132" s="82">
        <f>C132-B132</f>
        <v>0</v>
      </c>
      <c r="I132" s="3"/>
      <c r="J132" s="2"/>
      <c r="K132" s="2"/>
    </row>
    <row r="133" spans="1:11" x14ac:dyDescent="0.3">
      <c r="A133" s="77">
        <f>A132+1</f>
        <v>43895</v>
      </c>
      <c r="B133" s="18">
        <f>B132</f>
        <v>12371</v>
      </c>
      <c r="C133" s="18">
        <f>C132</f>
        <v>12371</v>
      </c>
      <c r="D133" s="83">
        <f>D132</f>
        <v>0</v>
      </c>
      <c r="I133" s="3"/>
      <c r="J133" s="2"/>
      <c r="K133" s="2"/>
    </row>
    <row r="134" spans="1:11" x14ac:dyDescent="0.3">
      <c r="A134" s="76">
        <f>A133</f>
        <v>43895</v>
      </c>
      <c r="B134" s="17">
        <f>SUMIF(InputData!$C$2:$C$105,"&lt;="&amp;CalcThroughput!A134,InputData!$D$2:$D$105)-$G$3</f>
        <v>12371</v>
      </c>
      <c r="C134" s="17">
        <f>SUMIF(InputData!$B$2:$B$105,"&lt;="&amp;CalcThroughput!A134,InputData!$D$2:$D$105)-CalcThroughput!$G$3</f>
        <v>12371</v>
      </c>
      <c r="D134" s="82">
        <f>C134-B134</f>
        <v>0</v>
      </c>
      <c r="I134" s="3"/>
      <c r="J134" s="2"/>
      <c r="K134" s="2"/>
    </row>
    <row r="135" spans="1:11" x14ac:dyDescent="0.3">
      <c r="A135" s="77">
        <f>A134+1</f>
        <v>43896</v>
      </c>
      <c r="B135" s="18">
        <f>B134</f>
        <v>12371</v>
      </c>
      <c r="C135" s="18">
        <f>C134</f>
        <v>12371</v>
      </c>
      <c r="D135" s="83">
        <f>D134</f>
        <v>0</v>
      </c>
      <c r="I135" s="3"/>
      <c r="J135" s="2"/>
      <c r="K135" s="2"/>
    </row>
    <row r="136" spans="1:11" x14ac:dyDescent="0.3">
      <c r="A136" s="76">
        <f>A135</f>
        <v>43896</v>
      </c>
      <c r="B136" s="17">
        <f>SUMIF(InputData!$C$2:$C$105,"&lt;="&amp;CalcThroughput!A136,InputData!$D$2:$D$105)-$G$3</f>
        <v>12371</v>
      </c>
      <c r="C136" s="17">
        <f>SUMIF(InputData!$B$2:$B$105,"&lt;="&amp;CalcThroughput!A136,InputData!$D$2:$D$105)-CalcThroughput!$G$3</f>
        <v>12371</v>
      </c>
      <c r="D136" s="82">
        <f>C136-B136</f>
        <v>0</v>
      </c>
      <c r="I136" s="3"/>
      <c r="J136" s="2"/>
      <c r="K136" s="2"/>
    </row>
    <row r="137" spans="1:11" x14ac:dyDescent="0.3">
      <c r="A137" s="77">
        <f>A136+1</f>
        <v>43897</v>
      </c>
      <c r="B137" s="18">
        <f>B136</f>
        <v>12371</v>
      </c>
      <c r="C137" s="18">
        <f>C136</f>
        <v>12371</v>
      </c>
      <c r="D137" s="83">
        <f>D136</f>
        <v>0</v>
      </c>
      <c r="I137" s="3"/>
      <c r="J137" s="2"/>
      <c r="K137" s="2"/>
    </row>
    <row r="138" spans="1:11" x14ac:dyDescent="0.3">
      <c r="A138" s="76">
        <f>A137</f>
        <v>43897</v>
      </c>
      <c r="B138" s="17">
        <f>SUMIF(InputData!$C$2:$C$105,"&lt;="&amp;CalcThroughput!A138,InputData!$D$2:$D$105)-$G$3</f>
        <v>12371</v>
      </c>
      <c r="C138" s="17">
        <f>SUMIF(InputData!$B$2:$B$105,"&lt;="&amp;CalcThroughput!A138,InputData!$D$2:$D$105)-CalcThroughput!$G$3</f>
        <v>12371</v>
      </c>
      <c r="D138" s="82">
        <f>C138-B138</f>
        <v>0</v>
      </c>
      <c r="I138" s="3"/>
      <c r="J138" s="2"/>
      <c r="K138" s="2"/>
    </row>
    <row r="139" spans="1:11" x14ac:dyDescent="0.3">
      <c r="A139" s="77">
        <f>A138+1</f>
        <v>43898</v>
      </c>
      <c r="B139" s="18">
        <f>B138</f>
        <v>12371</v>
      </c>
      <c r="C139" s="18">
        <f>C138</f>
        <v>12371</v>
      </c>
      <c r="D139" s="83">
        <f>D138</f>
        <v>0</v>
      </c>
      <c r="I139" s="3"/>
      <c r="J139" s="2"/>
      <c r="K139" s="2"/>
    </row>
    <row r="140" spans="1:11" x14ac:dyDescent="0.3">
      <c r="A140" s="76">
        <f>A139</f>
        <v>43898</v>
      </c>
      <c r="B140" s="17">
        <f>SUMIF(InputData!$C$2:$C$105,"&lt;="&amp;CalcThroughput!A140,InputData!$D$2:$D$105)-$G$3</f>
        <v>12371</v>
      </c>
      <c r="C140" s="17">
        <f>SUMIF(InputData!$B$2:$B$105,"&lt;="&amp;CalcThroughput!A140,InputData!$D$2:$D$105)-CalcThroughput!$G$3</f>
        <v>13171</v>
      </c>
      <c r="D140" s="82">
        <f>C140-B140</f>
        <v>800</v>
      </c>
      <c r="I140" s="3"/>
      <c r="J140" s="2"/>
      <c r="K140" s="2"/>
    </row>
    <row r="141" spans="1:11" x14ac:dyDescent="0.3">
      <c r="A141" s="77">
        <f>A140+1</f>
        <v>43899</v>
      </c>
      <c r="B141" s="18">
        <f>B140</f>
        <v>12371</v>
      </c>
      <c r="C141" s="18">
        <f>C140</f>
        <v>13171</v>
      </c>
      <c r="D141" s="83">
        <f>D140</f>
        <v>800</v>
      </c>
      <c r="I141" s="3"/>
      <c r="J141" s="2"/>
      <c r="K141" s="2"/>
    </row>
    <row r="142" spans="1:11" x14ac:dyDescent="0.3">
      <c r="A142" s="76">
        <f>A141</f>
        <v>43899</v>
      </c>
      <c r="B142" s="17">
        <f>SUMIF(InputData!$C$2:$C$105,"&lt;="&amp;CalcThroughput!A142,InputData!$D$2:$D$105)-$G$3</f>
        <v>12371</v>
      </c>
      <c r="C142" s="17">
        <f>SUMIF(InputData!$B$2:$B$105,"&lt;="&amp;CalcThroughput!A142,InputData!$D$2:$D$105)-CalcThroughput!$G$3</f>
        <v>13641</v>
      </c>
      <c r="D142" s="82">
        <f>C142-B142</f>
        <v>1270</v>
      </c>
      <c r="I142" s="3"/>
      <c r="J142" s="2"/>
      <c r="K142" s="2"/>
    </row>
    <row r="143" spans="1:11" x14ac:dyDescent="0.3">
      <c r="A143" s="77">
        <f>A142+1</f>
        <v>43900</v>
      </c>
      <c r="B143" s="18">
        <f>B142</f>
        <v>12371</v>
      </c>
      <c r="C143" s="18">
        <f>C142</f>
        <v>13641</v>
      </c>
      <c r="D143" s="83">
        <f>D142</f>
        <v>1270</v>
      </c>
      <c r="I143" s="3"/>
      <c r="J143" s="2"/>
      <c r="K143" s="2"/>
    </row>
    <row r="144" spans="1:11" x14ac:dyDescent="0.3">
      <c r="A144" s="76">
        <f>A143</f>
        <v>43900</v>
      </c>
      <c r="B144" s="17">
        <f>SUMIF(InputData!$C$2:$C$105,"&lt;="&amp;CalcThroughput!A144,InputData!$D$2:$D$105)-$G$3</f>
        <v>12371</v>
      </c>
      <c r="C144" s="17">
        <f>SUMIF(InputData!$B$2:$B$105,"&lt;="&amp;CalcThroughput!A144,InputData!$D$2:$D$105)-CalcThroughput!$G$3</f>
        <v>13641</v>
      </c>
      <c r="D144" s="82">
        <f>C144-B144</f>
        <v>1270</v>
      </c>
      <c r="I144" s="3"/>
      <c r="J144" s="2"/>
      <c r="K144" s="2"/>
    </row>
    <row r="145" spans="1:11" x14ac:dyDescent="0.3">
      <c r="A145" s="77">
        <f>A144+1</f>
        <v>43901</v>
      </c>
      <c r="B145" s="18">
        <f>B144</f>
        <v>12371</v>
      </c>
      <c r="C145" s="18">
        <f>C144</f>
        <v>13641</v>
      </c>
      <c r="D145" s="83">
        <f>D144</f>
        <v>1270</v>
      </c>
      <c r="I145" s="3"/>
      <c r="J145" s="2"/>
      <c r="K145" s="2"/>
    </row>
    <row r="146" spans="1:11" x14ac:dyDescent="0.3">
      <c r="A146" s="76">
        <f>A145</f>
        <v>43901</v>
      </c>
      <c r="B146" s="17">
        <f>SUMIF(InputData!$C$2:$C$105,"&lt;="&amp;CalcThroughput!A146,InputData!$D$2:$D$105)-$G$3</f>
        <v>13641</v>
      </c>
      <c r="C146" s="17">
        <f>SUMIF(InputData!$B$2:$B$105,"&lt;="&amp;CalcThroughput!A146,InputData!$D$2:$D$105)-CalcThroughput!$G$3</f>
        <v>13641</v>
      </c>
      <c r="D146" s="82">
        <f>C146-B146</f>
        <v>0</v>
      </c>
      <c r="I146" s="3"/>
      <c r="J146" s="2"/>
      <c r="K146" s="2"/>
    </row>
    <row r="147" spans="1:11" x14ac:dyDescent="0.3">
      <c r="A147" s="77">
        <f>A146+1</f>
        <v>43902</v>
      </c>
      <c r="B147" s="18">
        <f>B146</f>
        <v>13641</v>
      </c>
      <c r="C147" s="18">
        <f>C146</f>
        <v>13641</v>
      </c>
      <c r="D147" s="83">
        <f>D146</f>
        <v>0</v>
      </c>
      <c r="I147" s="3"/>
      <c r="J147" s="2"/>
      <c r="K147" s="2"/>
    </row>
    <row r="148" spans="1:11" x14ac:dyDescent="0.3">
      <c r="A148" s="76">
        <f>A147</f>
        <v>43902</v>
      </c>
      <c r="B148" s="17">
        <f>SUMIF(InputData!$C$2:$C$105,"&lt;="&amp;CalcThroughput!A148,InputData!$D$2:$D$105)-$G$3</f>
        <v>13641</v>
      </c>
      <c r="C148" s="17">
        <f>SUMIF(InputData!$B$2:$B$105,"&lt;="&amp;CalcThroughput!A148,InputData!$D$2:$D$105)-CalcThroughput!$G$3</f>
        <v>13641</v>
      </c>
      <c r="D148" s="82">
        <f>C148-B148</f>
        <v>0</v>
      </c>
      <c r="I148" s="3"/>
      <c r="J148" s="2"/>
      <c r="K148" s="2"/>
    </row>
    <row r="149" spans="1:11" x14ac:dyDescent="0.3">
      <c r="A149" s="77">
        <f>A148+1</f>
        <v>43903</v>
      </c>
      <c r="B149" s="18">
        <f>B148</f>
        <v>13641</v>
      </c>
      <c r="C149" s="18">
        <f>C148</f>
        <v>13641</v>
      </c>
      <c r="D149" s="83">
        <f>D148</f>
        <v>0</v>
      </c>
      <c r="I149" s="3"/>
      <c r="J149" s="2"/>
      <c r="K149" s="2"/>
    </row>
    <row r="150" spans="1:11" x14ac:dyDescent="0.3">
      <c r="A150" s="76">
        <f>A149</f>
        <v>43903</v>
      </c>
      <c r="B150" s="17">
        <f>SUMIF(InputData!$C$2:$C$105,"&lt;="&amp;CalcThroughput!A150,InputData!$D$2:$D$105)-$G$3</f>
        <v>13641</v>
      </c>
      <c r="C150" s="17">
        <f>SUMIF(InputData!$B$2:$B$105,"&lt;="&amp;CalcThroughput!A150,InputData!$D$2:$D$105)-CalcThroughput!$G$3</f>
        <v>13641</v>
      </c>
      <c r="D150" s="82">
        <f>C150-B150</f>
        <v>0</v>
      </c>
      <c r="I150" s="3"/>
      <c r="J150" s="2"/>
      <c r="K150" s="2"/>
    </row>
    <row r="151" spans="1:11" x14ac:dyDescent="0.3">
      <c r="A151" s="77">
        <f>A150+1</f>
        <v>43904</v>
      </c>
      <c r="B151" s="18">
        <f>B150</f>
        <v>13641</v>
      </c>
      <c r="C151" s="18">
        <f>C150</f>
        <v>13641</v>
      </c>
      <c r="D151" s="83">
        <f>D150</f>
        <v>0</v>
      </c>
      <c r="I151" s="3"/>
      <c r="J151" s="2"/>
      <c r="K151" s="2"/>
    </row>
    <row r="152" spans="1:11" x14ac:dyDescent="0.3">
      <c r="A152" s="76">
        <f>A151</f>
        <v>43904</v>
      </c>
      <c r="B152" s="17">
        <f>SUMIF(InputData!$C$2:$C$105,"&lt;="&amp;CalcThroughput!A152,InputData!$D$2:$D$105)-$G$3</f>
        <v>13641</v>
      </c>
      <c r="C152" s="17">
        <f>SUMIF(InputData!$B$2:$B$105,"&lt;="&amp;CalcThroughput!A152,InputData!$D$2:$D$105)-CalcThroughput!$G$3</f>
        <v>13641</v>
      </c>
      <c r="D152" s="82">
        <f>C152-B152</f>
        <v>0</v>
      </c>
      <c r="I152" s="3"/>
      <c r="J152" s="2"/>
      <c r="K152" s="2"/>
    </row>
    <row r="153" spans="1:11" x14ac:dyDescent="0.3">
      <c r="A153" s="77">
        <f>A152+1</f>
        <v>43905</v>
      </c>
      <c r="B153" s="18">
        <f>B152</f>
        <v>13641</v>
      </c>
      <c r="C153" s="18">
        <f>C152</f>
        <v>13641</v>
      </c>
      <c r="D153" s="83">
        <f>D152</f>
        <v>0</v>
      </c>
      <c r="I153" s="3"/>
      <c r="J153" s="2"/>
      <c r="K153" s="2"/>
    </row>
    <row r="154" spans="1:11" x14ac:dyDescent="0.3">
      <c r="A154" s="76">
        <f>A153</f>
        <v>43905</v>
      </c>
      <c r="B154" s="17">
        <f>SUMIF(InputData!$C$2:$C$105,"&lt;="&amp;CalcThroughput!A154,InputData!$D$2:$D$105)-$G$3</f>
        <v>13641</v>
      </c>
      <c r="C154" s="17">
        <f>SUMIF(InputData!$B$2:$B$105,"&lt;="&amp;CalcThroughput!A154,InputData!$D$2:$D$105)-CalcThroughput!$G$3</f>
        <v>14446</v>
      </c>
      <c r="D154" s="82">
        <f>C154-B154</f>
        <v>805</v>
      </c>
      <c r="I154" s="3"/>
      <c r="J154" s="2"/>
      <c r="K154" s="2"/>
    </row>
    <row r="155" spans="1:11" x14ac:dyDescent="0.3">
      <c r="A155" s="77">
        <f>A154+1</f>
        <v>43906</v>
      </c>
      <c r="B155" s="18">
        <f>B154</f>
        <v>13641</v>
      </c>
      <c r="C155" s="18">
        <f>C154</f>
        <v>14446</v>
      </c>
      <c r="D155" s="83">
        <f>D154</f>
        <v>805</v>
      </c>
      <c r="I155" s="3"/>
      <c r="J155" s="2"/>
      <c r="K155" s="2"/>
    </row>
    <row r="156" spans="1:11" x14ac:dyDescent="0.3">
      <c r="A156" s="76">
        <f>A155</f>
        <v>43906</v>
      </c>
      <c r="B156" s="17">
        <f>SUMIF(InputData!$C$2:$C$105,"&lt;="&amp;CalcThroughput!A156,InputData!$D$2:$D$105)-$G$3</f>
        <v>13641</v>
      </c>
      <c r="C156" s="17">
        <f>SUMIF(InputData!$B$2:$B$105,"&lt;="&amp;CalcThroughput!A156,InputData!$D$2:$D$105)-CalcThroughput!$G$3</f>
        <v>15144</v>
      </c>
      <c r="D156" s="82">
        <f>C156-B156</f>
        <v>1503</v>
      </c>
      <c r="I156" s="3"/>
      <c r="J156" s="2"/>
      <c r="K156" s="2"/>
    </row>
    <row r="157" spans="1:11" x14ac:dyDescent="0.3">
      <c r="A157" s="77">
        <f>A156+1</f>
        <v>43907</v>
      </c>
      <c r="B157" s="18">
        <f>B156</f>
        <v>13641</v>
      </c>
      <c r="C157" s="18">
        <f>C156</f>
        <v>15144</v>
      </c>
      <c r="D157" s="83">
        <f>D156</f>
        <v>1503</v>
      </c>
      <c r="I157" s="3"/>
      <c r="J157" s="2"/>
      <c r="K157" s="2"/>
    </row>
    <row r="158" spans="1:11" x14ac:dyDescent="0.3">
      <c r="A158" s="76">
        <f>A157</f>
        <v>43907</v>
      </c>
      <c r="B158" s="17">
        <f>SUMIF(InputData!$C$2:$C$105,"&lt;="&amp;CalcThroughput!A158,InputData!$D$2:$D$105)-$G$3</f>
        <v>13641</v>
      </c>
      <c r="C158" s="17">
        <f>SUMIF(InputData!$B$2:$B$105,"&lt;="&amp;CalcThroughput!A158,InputData!$D$2:$D$105)-CalcThroughput!$G$3</f>
        <v>15144</v>
      </c>
      <c r="D158" s="82">
        <f>C158-B158</f>
        <v>1503</v>
      </c>
      <c r="I158" s="3"/>
      <c r="J158" s="2"/>
      <c r="K158" s="2"/>
    </row>
    <row r="159" spans="1:11" x14ac:dyDescent="0.3">
      <c r="A159" s="77">
        <f>A158+1</f>
        <v>43908</v>
      </c>
      <c r="B159" s="18">
        <f>B158</f>
        <v>13641</v>
      </c>
      <c r="C159" s="18">
        <f>C158</f>
        <v>15144</v>
      </c>
      <c r="D159" s="83">
        <f>D158</f>
        <v>1503</v>
      </c>
      <c r="I159" s="3"/>
      <c r="J159" s="2"/>
      <c r="K159" s="2"/>
    </row>
    <row r="160" spans="1:11" x14ac:dyDescent="0.3">
      <c r="A160" s="76">
        <f>A159</f>
        <v>43908</v>
      </c>
      <c r="B160" s="17">
        <f>SUMIF(InputData!$C$2:$C$105,"&lt;="&amp;CalcThroughput!A160,InputData!$D$2:$D$105)-$G$3</f>
        <v>15144</v>
      </c>
      <c r="C160" s="17">
        <f>SUMIF(InputData!$B$2:$B$105,"&lt;="&amp;CalcThroughput!A160,InputData!$D$2:$D$105)-CalcThroughput!$G$3</f>
        <v>15144</v>
      </c>
      <c r="D160" s="82">
        <f>C160-B160</f>
        <v>0</v>
      </c>
      <c r="I160" s="3"/>
      <c r="J160" s="2"/>
      <c r="K160" s="2"/>
    </row>
    <row r="161" spans="1:11" x14ac:dyDescent="0.3">
      <c r="A161" s="77">
        <f>A160+1</f>
        <v>43909</v>
      </c>
      <c r="B161" s="18">
        <f>B160</f>
        <v>15144</v>
      </c>
      <c r="C161" s="18">
        <f>C160</f>
        <v>15144</v>
      </c>
      <c r="D161" s="83">
        <f>D160</f>
        <v>0</v>
      </c>
      <c r="I161" s="3"/>
      <c r="J161" s="2"/>
      <c r="K161" s="2"/>
    </row>
    <row r="162" spans="1:11" x14ac:dyDescent="0.3">
      <c r="A162" s="76">
        <f>A161</f>
        <v>43909</v>
      </c>
      <c r="B162" s="17">
        <f>SUMIF(InputData!$C$2:$C$105,"&lt;="&amp;CalcThroughput!A162,InputData!$D$2:$D$105)-$G$3</f>
        <v>15144</v>
      </c>
      <c r="C162" s="17">
        <f>SUMIF(InputData!$B$2:$B$105,"&lt;="&amp;CalcThroughput!A162,InputData!$D$2:$D$105)-CalcThroughput!$G$3</f>
        <v>15144</v>
      </c>
      <c r="D162" s="82">
        <f>C162-B162</f>
        <v>0</v>
      </c>
      <c r="I162" s="3"/>
      <c r="J162" s="2"/>
      <c r="K162" s="2"/>
    </row>
    <row r="163" spans="1:11" x14ac:dyDescent="0.3">
      <c r="A163" s="77">
        <f>A162+1</f>
        <v>43910</v>
      </c>
      <c r="B163" s="18">
        <f>B162</f>
        <v>15144</v>
      </c>
      <c r="C163" s="18">
        <f>C162</f>
        <v>15144</v>
      </c>
      <c r="D163" s="83">
        <f>D162</f>
        <v>0</v>
      </c>
      <c r="I163" s="3"/>
      <c r="J163" s="2"/>
      <c r="K163" s="2"/>
    </row>
    <row r="164" spans="1:11" x14ac:dyDescent="0.3">
      <c r="A164" s="76">
        <f>A163</f>
        <v>43910</v>
      </c>
      <c r="B164" s="17">
        <f>SUMIF(InputData!$C$2:$C$105,"&lt;="&amp;CalcThroughput!A164,InputData!$D$2:$D$105)-$G$3</f>
        <v>15144</v>
      </c>
      <c r="C164" s="17">
        <f>SUMIF(InputData!$B$2:$B$105,"&lt;="&amp;CalcThroughput!A164,InputData!$D$2:$D$105)-CalcThroughput!$G$3</f>
        <v>15144</v>
      </c>
      <c r="D164" s="82">
        <f>C164-B164</f>
        <v>0</v>
      </c>
      <c r="I164" s="3"/>
      <c r="J164" s="2"/>
      <c r="K164" s="2"/>
    </row>
    <row r="165" spans="1:11" x14ac:dyDescent="0.3">
      <c r="A165" s="77">
        <f>A164+1</f>
        <v>43911</v>
      </c>
      <c r="B165" s="18">
        <f>B164</f>
        <v>15144</v>
      </c>
      <c r="C165" s="18">
        <f>C164</f>
        <v>15144</v>
      </c>
      <c r="D165" s="83">
        <f>D164</f>
        <v>0</v>
      </c>
      <c r="I165" s="3"/>
      <c r="J165" s="2"/>
      <c r="K165" s="2"/>
    </row>
    <row r="166" spans="1:11" x14ac:dyDescent="0.3">
      <c r="A166" s="76">
        <f>A165</f>
        <v>43911</v>
      </c>
      <c r="B166" s="17">
        <f>SUMIF(InputData!$C$2:$C$105,"&lt;="&amp;CalcThroughput!A166,InputData!$D$2:$D$105)-$G$3</f>
        <v>15144</v>
      </c>
      <c r="C166" s="17">
        <f>SUMIF(InputData!$B$2:$B$105,"&lt;="&amp;CalcThroughput!A166,InputData!$D$2:$D$105)-CalcThroughput!$G$3</f>
        <v>15144</v>
      </c>
      <c r="D166" s="82">
        <f>C166-B166</f>
        <v>0</v>
      </c>
      <c r="I166" s="3"/>
      <c r="J166" s="2"/>
      <c r="K166" s="2"/>
    </row>
    <row r="167" spans="1:11" x14ac:dyDescent="0.3">
      <c r="A167" s="77">
        <f>A166+1</f>
        <v>43912</v>
      </c>
      <c r="B167" s="18">
        <f>B166</f>
        <v>15144</v>
      </c>
      <c r="C167" s="18">
        <f>C166</f>
        <v>15144</v>
      </c>
      <c r="D167" s="83">
        <f>D166</f>
        <v>0</v>
      </c>
      <c r="I167" s="3"/>
      <c r="J167" s="2"/>
      <c r="K167" s="2"/>
    </row>
    <row r="168" spans="1:11" x14ac:dyDescent="0.3">
      <c r="A168" s="76">
        <f>A167</f>
        <v>43912</v>
      </c>
      <c r="B168" s="17">
        <f>SUMIF(InputData!$C$2:$C$105,"&lt;="&amp;CalcThroughput!A168,InputData!$D$2:$D$105)-$G$3</f>
        <v>15144</v>
      </c>
      <c r="C168" s="17">
        <f>SUMIF(InputData!$B$2:$B$105,"&lt;="&amp;CalcThroughput!A168,InputData!$D$2:$D$105)-CalcThroughput!$G$3</f>
        <v>15974</v>
      </c>
      <c r="D168" s="82">
        <f>C168-B168</f>
        <v>830</v>
      </c>
      <c r="I168" s="3"/>
      <c r="J168" s="2"/>
      <c r="K168" s="2"/>
    </row>
    <row r="169" spans="1:11" x14ac:dyDescent="0.3">
      <c r="A169" s="77">
        <f>A168+1</f>
        <v>43913</v>
      </c>
      <c r="B169" s="18">
        <f>B168</f>
        <v>15144</v>
      </c>
      <c r="C169" s="18">
        <f>C168</f>
        <v>15974</v>
      </c>
      <c r="D169" s="83">
        <f>D168</f>
        <v>830</v>
      </c>
      <c r="I169" s="3"/>
      <c r="J169" s="2"/>
      <c r="K169" s="2"/>
    </row>
    <row r="170" spans="1:11" x14ac:dyDescent="0.3">
      <c r="A170" s="76">
        <f>A169</f>
        <v>43913</v>
      </c>
      <c r="B170" s="17">
        <f>SUMIF(InputData!$C$2:$C$105,"&lt;="&amp;CalcThroughput!A170,InputData!$D$2:$D$105)-$G$3</f>
        <v>15144</v>
      </c>
      <c r="C170" s="17">
        <f>SUMIF(InputData!$B$2:$B$105,"&lt;="&amp;CalcThroughput!A170,InputData!$D$2:$D$105)-CalcThroughput!$G$3</f>
        <v>16654</v>
      </c>
      <c r="D170" s="82">
        <f>C170-B170</f>
        <v>1510</v>
      </c>
      <c r="I170" s="3"/>
      <c r="J170" s="2"/>
      <c r="K170" s="2"/>
    </row>
    <row r="171" spans="1:11" x14ac:dyDescent="0.3">
      <c r="A171" s="77">
        <f>A170+1</f>
        <v>43914</v>
      </c>
      <c r="B171" s="18">
        <f>B170</f>
        <v>15144</v>
      </c>
      <c r="C171" s="18">
        <f>C170</f>
        <v>16654</v>
      </c>
      <c r="D171" s="83">
        <f>D170</f>
        <v>1510</v>
      </c>
      <c r="I171" s="3"/>
      <c r="J171" s="2"/>
      <c r="K171" s="2"/>
    </row>
    <row r="172" spans="1:11" x14ac:dyDescent="0.3">
      <c r="A172" s="76">
        <f>A171</f>
        <v>43914</v>
      </c>
      <c r="B172" s="17">
        <f>SUMIF(InputData!$C$2:$C$105,"&lt;="&amp;CalcThroughput!A172,InputData!$D$2:$D$105)-$G$3</f>
        <v>15144</v>
      </c>
      <c r="C172" s="17">
        <f>SUMIF(InputData!$B$2:$B$105,"&lt;="&amp;CalcThroughput!A172,InputData!$D$2:$D$105)-CalcThroughput!$G$3</f>
        <v>16654</v>
      </c>
      <c r="D172" s="82">
        <f>C172-B172</f>
        <v>1510</v>
      </c>
      <c r="I172" s="3"/>
      <c r="J172" s="2"/>
      <c r="K172" s="2"/>
    </row>
    <row r="173" spans="1:11" x14ac:dyDescent="0.3">
      <c r="A173" s="77">
        <f>A172+1</f>
        <v>43915</v>
      </c>
      <c r="B173" s="18">
        <f>B172</f>
        <v>15144</v>
      </c>
      <c r="C173" s="18">
        <f>C172</f>
        <v>16654</v>
      </c>
      <c r="D173" s="83">
        <f>D172</f>
        <v>1510</v>
      </c>
      <c r="I173" s="3"/>
      <c r="J173" s="2"/>
      <c r="K173" s="2"/>
    </row>
    <row r="174" spans="1:11" x14ac:dyDescent="0.3">
      <c r="A174" s="76">
        <f>A173</f>
        <v>43915</v>
      </c>
      <c r="B174" s="17">
        <f>SUMIF(InputData!$C$2:$C$105,"&lt;="&amp;CalcThroughput!A174,InputData!$D$2:$D$105)-$G$3</f>
        <v>16654</v>
      </c>
      <c r="C174" s="17">
        <f>SUMIF(InputData!$B$2:$B$105,"&lt;="&amp;CalcThroughput!A174,InputData!$D$2:$D$105)-CalcThroughput!$G$3</f>
        <v>16654</v>
      </c>
      <c r="D174" s="82">
        <f>C174-B174</f>
        <v>0</v>
      </c>
      <c r="I174" s="3"/>
      <c r="J174" s="2"/>
      <c r="K174" s="2"/>
    </row>
    <row r="175" spans="1:11" x14ac:dyDescent="0.3">
      <c r="A175" s="77">
        <f>A174+1</f>
        <v>43916</v>
      </c>
      <c r="B175" s="18">
        <f>B174</f>
        <v>16654</v>
      </c>
      <c r="C175" s="18">
        <f>C174</f>
        <v>16654</v>
      </c>
      <c r="D175" s="83">
        <f>D174</f>
        <v>0</v>
      </c>
      <c r="I175" s="3"/>
      <c r="J175" s="2"/>
      <c r="K175" s="2"/>
    </row>
    <row r="176" spans="1:11" x14ac:dyDescent="0.3">
      <c r="A176" s="76">
        <f>A175</f>
        <v>43916</v>
      </c>
      <c r="B176" s="17">
        <f>SUMIF(InputData!$C$2:$C$105,"&lt;="&amp;CalcThroughput!A176,InputData!$D$2:$D$105)-$G$3</f>
        <v>16654</v>
      </c>
      <c r="C176" s="17">
        <f>SUMIF(InputData!$B$2:$B$105,"&lt;="&amp;CalcThroughput!A176,InputData!$D$2:$D$105)-CalcThroughput!$G$3</f>
        <v>16654</v>
      </c>
      <c r="D176" s="82">
        <f>C176-B176</f>
        <v>0</v>
      </c>
      <c r="I176" s="3"/>
      <c r="J176" s="2"/>
      <c r="K176" s="2"/>
    </row>
    <row r="177" spans="1:11" x14ac:dyDescent="0.3">
      <c r="A177" s="77">
        <f>A176+1</f>
        <v>43917</v>
      </c>
      <c r="B177" s="18">
        <f>B176</f>
        <v>16654</v>
      </c>
      <c r="C177" s="18">
        <f>C176</f>
        <v>16654</v>
      </c>
      <c r="D177" s="83">
        <f>D176</f>
        <v>0</v>
      </c>
      <c r="I177" s="3"/>
      <c r="J177" s="2"/>
      <c r="K177" s="2"/>
    </row>
    <row r="178" spans="1:11" x14ac:dyDescent="0.3">
      <c r="A178" s="76">
        <f>A177</f>
        <v>43917</v>
      </c>
      <c r="B178" s="17">
        <f>SUMIF(InputData!$C$2:$C$105,"&lt;="&amp;CalcThroughput!A178,InputData!$D$2:$D$105)-$G$3</f>
        <v>16654</v>
      </c>
      <c r="C178" s="17">
        <f>SUMIF(InputData!$B$2:$B$105,"&lt;="&amp;CalcThroughput!A178,InputData!$D$2:$D$105)-CalcThroughput!$G$3</f>
        <v>16654</v>
      </c>
      <c r="D178" s="82">
        <f>C178-B178</f>
        <v>0</v>
      </c>
      <c r="I178" s="3"/>
      <c r="J178" s="2"/>
      <c r="K178" s="2"/>
    </row>
    <row r="179" spans="1:11" x14ac:dyDescent="0.3">
      <c r="A179" s="77">
        <f>A178+1</f>
        <v>43918</v>
      </c>
      <c r="B179" s="18">
        <f>B178</f>
        <v>16654</v>
      </c>
      <c r="C179" s="18">
        <f>C178</f>
        <v>16654</v>
      </c>
      <c r="D179" s="83">
        <f>D178</f>
        <v>0</v>
      </c>
      <c r="I179" s="3"/>
      <c r="J179" s="2"/>
      <c r="K179" s="2"/>
    </row>
    <row r="180" spans="1:11" x14ac:dyDescent="0.3">
      <c r="A180" s="76">
        <f>A179</f>
        <v>43918</v>
      </c>
      <c r="B180" s="17">
        <f>SUMIF(InputData!$C$2:$C$105,"&lt;="&amp;CalcThroughput!A180,InputData!$D$2:$D$105)-$G$3</f>
        <v>16654</v>
      </c>
      <c r="C180" s="17">
        <f>SUMIF(InputData!$B$2:$B$105,"&lt;="&amp;CalcThroughput!A180,InputData!$D$2:$D$105)-CalcThroughput!$G$3</f>
        <v>16654</v>
      </c>
      <c r="D180" s="82">
        <f>C180-B180</f>
        <v>0</v>
      </c>
      <c r="I180" s="3"/>
      <c r="J180" s="2"/>
      <c r="K180" s="2"/>
    </row>
    <row r="181" spans="1:11" x14ac:dyDescent="0.3">
      <c r="A181" s="77">
        <f>A180+1</f>
        <v>43919</v>
      </c>
      <c r="B181" s="18">
        <f>B180</f>
        <v>16654</v>
      </c>
      <c r="C181" s="18">
        <f>C180</f>
        <v>16654</v>
      </c>
      <c r="D181" s="83">
        <f>D180</f>
        <v>0</v>
      </c>
      <c r="I181" s="3"/>
      <c r="J181" s="2"/>
      <c r="K181" s="2"/>
    </row>
    <row r="182" spans="1:11" x14ac:dyDescent="0.3">
      <c r="A182" s="76">
        <f>A181</f>
        <v>43919</v>
      </c>
      <c r="B182" s="17">
        <f>SUMIF(InputData!$C$2:$C$105,"&lt;="&amp;CalcThroughput!A182,InputData!$D$2:$D$105)-$G$3</f>
        <v>16654</v>
      </c>
      <c r="C182" s="17">
        <f>SUMIF(InputData!$B$2:$B$105,"&lt;="&amp;CalcThroughput!A182,InputData!$D$2:$D$105)-CalcThroughput!$G$3</f>
        <v>17479</v>
      </c>
      <c r="D182" s="82">
        <f>C182-B182</f>
        <v>825</v>
      </c>
      <c r="I182" s="3"/>
      <c r="J182" s="2"/>
      <c r="K182" s="2"/>
    </row>
    <row r="183" spans="1:11" x14ac:dyDescent="0.3">
      <c r="A183" s="77">
        <f>A182+1</f>
        <v>43920</v>
      </c>
      <c r="B183" s="18">
        <f>B182</f>
        <v>16654</v>
      </c>
      <c r="C183" s="18">
        <f>C182</f>
        <v>17479</v>
      </c>
      <c r="D183" s="83">
        <f>D182</f>
        <v>825</v>
      </c>
      <c r="I183" s="3"/>
      <c r="J183" s="2"/>
      <c r="K183" s="2"/>
    </row>
    <row r="184" spans="1:11" x14ac:dyDescent="0.3">
      <c r="A184" s="76">
        <f>A183</f>
        <v>43920</v>
      </c>
      <c r="B184" s="17">
        <f>SUMIF(InputData!$C$2:$C$105,"&lt;="&amp;CalcThroughput!A184,InputData!$D$2:$D$105)-$G$3</f>
        <v>16654</v>
      </c>
      <c r="C184" s="17">
        <f>SUMIF(InputData!$B$2:$B$105,"&lt;="&amp;CalcThroughput!A184,InputData!$D$2:$D$105)-CalcThroughput!$G$3</f>
        <v>18053</v>
      </c>
      <c r="D184" s="82">
        <f>C184-B184</f>
        <v>1399</v>
      </c>
      <c r="I184" s="3"/>
      <c r="J184" s="2"/>
      <c r="K184" s="2"/>
    </row>
    <row r="185" spans="1:11" x14ac:dyDescent="0.3">
      <c r="A185" s="77">
        <f>A184+1</f>
        <v>43921</v>
      </c>
      <c r="B185" s="18">
        <f>B184</f>
        <v>16654</v>
      </c>
      <c r="C185" s="18">
        <f>C184</f>
        <v>18053</v>
      </c>
      <c r="D185" s="83">
        <f>D184</f>
        <v>1399</v>
      </c>
      <c r="I185" s="3"/>
      <c r="J185" s="2"/>
      <c r="K185" s="2"/>
    </row>
    <row r="186" spans="1:11" x14ac:dyDescent="0.3">
      <c r="A186" s="76">
        <f>A185</f>
        <v>43921</v>
      </c>
      <c r="B186" s="17">
        <f>SUMIF(InputData!$C$2:$C$105,"&lt;="&amp;CalcThroughput!A186,InputData!$D$2:$D$105)-$G$3</f>
        <v>16654</v>
      </c>
      <c r="C186" s="17">
        <f>SUMIF(InputData!$B$2:$B$105,"&lt;="&amp;CalcThroughput!A186,InputData!$D$2:$D$105)-CalcThroughput!$G$3</f>
        <v>18053</v>
      </c>
      <c r="D186" s="82">
        <f>C186-B186</f>
        <v>1399</v>
      </c>
      <c r="I186" s="3"/>
      <c r="J186" s="2"/>
      <c r="K186" s="2"/>
    </row>
    <row r="187" spans="1:11" x14ac:dyDescent="0.3">
      <c r="A187" s="77">
        <f>A186+1</f>
        <v>43922</v>
      </c>
      <c r="B187" s="18">
        <f>B186</f>
        <v>16654</v>
      </c>
      <c r="C187" s="18">
        <f>C186</f>
        <v>18053</v>
      </c>
      <c r="D187" s="83">
        <f>D186</f>
        <v>1399</v>
      </c>
      <c r="I187" s="3"/>
      <c r="J187" s="2"/>
      <c r="K187" s="2"/>
    </row>
    <row r="188" spans="1:11" x14ac:dyDescent="0.3">
      <c r="A188" s="76">
        <f>A187</f>
        <v>43922</v>
      </c>
      <c r="B188" s="17">
        <f>SUMIF(InputData!$C$2:$C$105,"&lt;="&amp;CalcThroughput!A188,InputData!$D$2:$D$105)-$G$3</f>
        <v>18053</v>
      </c>
      <c r="C188" s="17">
        <f>SUMIF(InputData!$B$2:$B$105,"&lt;="&amp;CalcThroughput!A188,InputData!$D$2:$D$105)-CalcThroughput!$G$3</f>
        <v>18053</v>
      </c>
      <c r="D188" s="82">
        <f>C188-B188</f>
        <v>0</v>
      </c>
      <c r="I188" s="3"/>
      <c r="J188" s="2"/>
      <c r="K188" s="2"/>
    </row>
    <row r="189" spans="1:11" x14ac:dyDescent="0.3">
      <c r="A189" s="77">
        <f>A188+1</f>
        <v>43923</v>
      </c>
      <c r="B189" s="18">
        <f>B188</f>
        <v>18053</v>
      </c>
      <c r="C189" s="18">
        <f>C188</f>
        <v>18053</v>
      </c>
      <c r="D189" s="83">
        <f>D188</f>
        <v>0</v>
      </c>
      <c r="I189" s="3"/>
      <c r="J189" s="2"/>
      <c r="K189" s="2"/>
    </row>
    <row r="190" spans="1:11" x14ac:dyDescent="0.3">
      <c r="A190" s="76">
        <f>A189</f>
        <v>43923</v>
      </c>
      <c r="B190" s="17">
        <f>SUMIF(InputData!$C$2:$C$105,"&lt;="&amp;CalcThroughput!A190,InputData!$D$2:$D$105)-$G$3</f>
        <v>18053</v>
      </c>
      <c r="C190" s="17">
        <f>SUMIF(InputData!$B$2:$B$105,"&lt;="&amp;CalcThroughput!A190,InputData!$D$2:$D$105)-CalcThroughput!$G$3</f>
        <v>18053</v>
      </c>
      <c r="D190" s="82">
        <f>C190-B190</f>
        <v>0</v>
      </c>
      <c r="I190" s="3"/>
      <c r="J190" s="2"/>
      <c r="K190" s="2"/>
    </row>
    <row r="191" spans="1:11" x14ac:dyDescent="0.3">
      <c r="A191" s="77">
        <f>A190+1</f>
        <v>43924</v>
      </c>
      <c r="B191" s="18">
        <f>B190</f>
        <v>18053</v>
      </c>
      <c r="C191" s="18">
        <f>C190</f>
        <v>18053</v>
      </c>
      <c r="D191" s="83">
        <f>D190</f>
        <v>0</v>
      </c>
      <c r="I191" s="3"/>
      <c r="J191" s="2"/>
      <c r="K191" s="2"/>
    </row>
    <row r="192" spans="1:11" x14ac:dyDescent="0.3">
      <c r="A192" s="76">
        <f>A191</f>
        <v>43924</v>
      </c>
      <c r="B192" s="17">
        <f>SUMIF(InputData!$C$2:$C$105,"&lt;="&amp;CalcThroughput!A192,InputData!$D$2:$D$105)-$G$3</f>
        <v>18053</v>
      </c>
      <c r="C192" s="17">
        <f>SUMIF(InputData!$B$2:$B$105,"&lt;="&amp;CalcThroughput!A192,InputData!$D$2:$D$105)-CalcThroughput!$G$3</f>
        <v>18053</v>
      </c>
      <c r="D192" s="82">
        <f>C192-B192</f>
        <v>0</v>
      </c>
      <c r="I192" s="3"/>
      <c r="J192" s="2"/>
      <c r="K192" s="2"/>
    </row>
    <row r="193" spans="1:11" x14ac:dyDescent="0.3">
      <c r="A193" s="77">
        <f>A192+1</f>
        <v>43925</v>
      </c>
      <c r="B193" s="18">
        <f>B192</f>
        <v>18053</v>
      </c>
      <c r="C193" s="18">
        <f>C192</f>
        <v>18053</v>
      </c>
      <c r="D193" s="83">
        <f>D192</f>
        <v>0</v>
      </c>
      <c r="I193" s="3"/>
      <c r="J193" s="2"/>
      <c r="K193" s="2"/>
    </row>
    <row r="194" spans="1:11" x14ac:dyDescent="0.3">
      <c r="A194" s="76">
        <f>A193</f>
        <v>43925</v>
      </c>
      <c r="B194" s="17">
        <f>SUMIF(InputData!$C$2:$C$105,"&lt;="&amp;CalcThroughput!A194,InputData!$D$2:$D$105)-$G$3</f>
        <v>18053</v>
      </c>
      <c r="C194" s="17">
        <f>SUMIF(InputData!$B$2:$B$105,"&lt;="&amp;CalcThroughput!A194,InputData!$D$2:$D$105)-CalcThroughput!$G$3</f>
        <v>18053</v>
      </c>
      <c r="D194" s="82">
        <f>C194-B194</f>
        <v>0</v>
      </c>
      <c r="I194" s="3"/>
      <c r="J194" s="2"/>
      <c r="K194" s="2"/>
    </row>
    <row r="195" spans="1:11" x14ac:dyDescent="0.3">
      <c r="A195" s="77">
        <f>A194+1</f>
        <v>43926</v>
      </c>
      <c r="B195" s="18">
        <f>B194</f>
        <v>18053</v>
      </c>
      <c r="C195" s="18">
        <f>C194</f>
        <v>18053</v>
      </c>
      <c r="D195" s="83">
        <f>D194</f>
        <v>0</v>
      </c>
      <c r="I195" s="3"/>
      <c r="J195" s="2"/>
      <c r="K195" s="2"/>
    </row>
    <row r="196" spans="1:11" x14ac:dyDescent="0.3">
      <c r="A196" s="76">
        <f>A195</f>
        <v>43926</v>
      </c>
      <c r="B196" s="17">
        <f>SUMIF(InputData!$C$2:$C$105,"&lt;="&amp;CalcThroughput!A196,InputData!$D$2:$D$105)-$G$3</f>
        <v>18053</v>
      </c>
      <c r="C196" s="17">
        <f>SUMIF(InputData!$B$2:$B$105,"&lt;="&amp;CalcThroughput!A196,InputData!$D$2:$D$105)-CalcThroughput!$G$3</f>
        <v>19698</v>
      </c>
      <c r="D196" s="82">
        <f>C196-B196</f>
        <v>1645</v>
      </c>
      <c r="I196" s="3"/>
      <c r="J196" s="2"/>
      <c r="K196" s="2"/>
    </row>
    <row r="197" spans="1:11" x14ac:dyDescent="0.3">
      <c r="A197" s="77">
        <f>A196+1</f>
        <v>43927</v>
      </c>
      <c r="B197" s="18">
        <f>B196</f>
        <v>18053</v>
      </c>
      <c r="C197" s="18">
        <f>C196</f>
        <v>19698</v>
      </c>
      <c r="D197" s="83">
        <f>D196</f>
        <v>1645</v>
      </c>
      <c r="I197" s="3"/>
      <c r="J197" s="2"/>
      <c r="K197" s="2"/>
    </row>
    <row r="198" spans="1:11" x14ac:dyDescent="0.3">
      <c r="A198" s="76">
        <f>A197</f>
        <v>43927</v>
      </c>
      <c r="B198" s="17">
        <f>SUMIF(InputData!$C$2:$C$105,"&lt;="&amp;CalcThroughput!A198,InputData!$D$2:$D$105)-$G$3</f>
        <v>18053</v>
      </c>
      <c r="C198" s="17">
        <f>SUMIF(InputData!$B$2:$B$105,"&lt;="&amp;CalcThroughput!A198,InputData!$D$2:$D$105)-CalcThroughput!$G$3</f>
        <v>19698</v>
      </c>
      <c r="D198" s="82">
        <f>C198-B198</f>
        <v>1645</v>
      </c>
      <c r="I198" s="3"/>
      <c r="J198" s="2"/>
      <c r="K198" s="2"/>
    </row>
    <row r="199" spans="1:11" x14ac:dyDescent="0.3">
      <c r="A199" s="77">
        <f>A198+1</f>
        <v>43928</v>
      </c>
      <c r="B199" s="18">
        <f>B198</f>
        <v>18053</v>
      </c>
      <c r="C199" s="18">
        <f>C198</f>
        <v>19698</v>
      </c>
      <c r="D199" s="83">
        <f>D198</f>
        <v>1645</v>
      </c>
      <c r="I199" s="3"/>
      <c r="J199" s="2"/>
      <c r="K199" s="2"/>
    </row>
    <row r="200" spans="1:11" x14ac:dyDescent="0.3">
      <c r="A200" s="76">
        <f>A199</f>
        <v>43928</v>
      </c>
      <c r="B200" s="17">
        <f>SUMIF(InputData!$C$2:$C$105,"&lt;="&amp;CalcThroughput!A200,InputData!$D$2:$D$105)-$G$3</f>
        <v>18053</v>
      </c>
      <c r="C200" s="17">
        <f>SUMIF(InputData!$B$2:$B$105,"&lt;="&amp;CalcThroughput!A200,InputData!$D$2:$D$105)-CalcThroughput!$G$3</f>
        <v>19698</v>
      </c>
      <c r="D200" s="82">
        <f>C200-B200</f>
        <v>1645</v>
      </c>
      <c r="I200" s="3"/>
      <c r="J200" s="2"/>
      <c r="K200" s="2"/>
    </row>
    <row r="201" spans="1:11" x14ac:dyDescent="0.3">
      <c r="A201" s="77">
        <f>A200+1</f>
        <v>43929</v>
      </c>
      <c r="B201" s="18">
        <f>B200</f>
        <v>18053</v>
      </c>
      <c r="C201" s="18">
        <f>C200</f>
        <v>19698</v>
      </c>
      <c r="D201" s="83">
        <f>D200</f>
        <v>1645</v>
      </c>
      <c r="I201" s="3"/>
      <c r="J201" s="2"/>
      <c r="K201" s="2"/>
    </row>
    <row r="202" spans="1:11" x14ac:dyDescent="0.3">
      <c r="A202" s="76">
        <f>A201</f>
        <v>43929</v>
      </c>
      <c r="B202" s="17">
        <f>SUMIF(InputData!$C$2:$C$105,"&lt;="&amp;CalcThroughput!A202,InputData!$D$2:$D$105)-$G$3</f>
        <v>19698</v>
      </c>
      <c r="C202" s="17">
        <f>SUMIF(InputData!$B$2:$B$105,"&lt;="&amp;CalcThroughput!A202,InputData!$D$2:$D$105)-CalcThroughput!$G$3</f>
        <v>19698</v>
      </c>
      <c r="D202" s="82">
        <f>C202-B202</f>
        <v>0</v>
      </c>
      <c r="I202" s="3"/>
      <c r="J202" s="2"/>
      <c r="K202" s="2"/>
    </row>
    <row r="203" spans="1:11" x14ac:dyDescent="0.3">
      <c r="A203" s="77">
        <f>A202+1</f>
        <v>43930</v>
      </c>
      <c r="B203" s="18">
        <f>B202</f>
        <v>19698</v>
      </c>
      <c r="C203" s="18">
        <f>C202</f>
        <v>19698</v>
      </c>
      <c r="D203" s="83">
        <f>D202</f>
        <v>0</v>
      </c>
      <c r="I203" s="3"/>
      <c r="J203" s="2"/>
      <c r="K203" s="2"/>
    </row>
    <row r="204" spans="1:11" x14ac:dyDescent="0.3">
      <c r="A204" s="76">
        <f>A203</f>
        <v>43930</v>
      </c>
      <c r="B204" s="17">
        <f>SUMIF(InputData!$C$2:$C$105,"&lt;="&amp;CalcThroughput!A204,InputData!$D$2:$D$105)-$G$3</f>
        <v>19698</v>
      </c>
      <c r="C204" s="17">
        <f>SUMIF(InputData!$B$2:$B$105,"&lt;="&amp;CalcThroughput!A204,InputData!$D$2:$D$105)-CalcThroughput!$G$3</f>
        <v>19698</v>
      </c>
      <c r="D204" s="82">
        <f>C204-B204</f>
        <v>0</v>
      </c>
      <c r="I204" s="3"/>
      <c r="J204" s="2"/>
      <c r="K204" s="2"/>
    </row>
    <row r="205" spans="1:11" x14ac:dyDescent="0.3">
      <c r="A205" s="77">
        <f>A204+1</f>
        <v>43931</v>
      </c>
      <c r="B205" s="18">
        <f>B204</f>
        <v>19698</v>
      </c>
      <c r="C205" s="18">
        <f>C204</f>
        <v>19698</v>
      </c>
      <c r="D205" s="83">
        <f>D204</f>
        <v>0</v>
      </c>
      <c r="I205" s="3"/>
      <c r="J205" s="2"/>
      <c r="K205" s="2"/>
    </row>
    <row r="206" spans="1:11" x14ac:dyDescent="0.3">
      <c r="A206" s="76">
        <f>A205</f>
        <v>43931</v>
      </c>
      <c r="B206" s="17">
        <f>SUMIF(InputData!$C$2:$C$105,"&lt;="&amp;CalcThroughput!A206,InputData!$D$2:$D$105)-$G$3</f>
        <v>19698</v>
      </c>
      <c r="C206" s="17">
        <f>SUMIF(InputData!$B$2:$B$105,"&lt;="&amp;CalcThroughput!A206,InputData!$D$2:$D$105)-CalcThroughput!$G$3</f>
        <v>19698</v>
      </c>
      <c r="D206" s="82">
        <f>C206-B206</f>
        <v>0</v>
      </c>
      <c r="I206" s="3"/>
      <c r="J206" s="2"/>
      <c r="K206" s="2"/>
    </row>
    <row r="207" spans="1:11" x14ac:dyDescent="0.3">
      <c r="A207" s="77">
        <f>A206+1</f>
        <v>43932</v>
      </c>
      <c r="B207" s="18">
        <f>B206</f>
        <v>19698</v>
      </c>
      <c r="C207" s="18">
        <f>C206</f>
        <v>19698</v>
      </c>
      <c r="D207" s="83">
        <f>D206</f>
        <v>0</v>
      </c>
      <c r="I207" s="3"/>
      <c r="J207" s="2"/>
      <c r="K207" s="2"/>
    </row>
    <row r="208" spans="1:11" x14ac:dyDescent="0.3">
      <c r="A208" s="76">
        <f>A207</f>
        <v>43932</v>
      </c>
      <c r="B208" s="17">
        <f>SUMIF(InputData!$C$2:$C$105,"&lt;="&amp;CalcThroughput!A208,InputData!$D$2:$D$105)-$G$3</f>
        <v>19698</v>
      </c>
      <c r="C208" s="17">
        <f>SUMIF(InputData!$B$2:$B$105,"&lt;="&amp;CalcThroughput!A208,InputData!$D$2:$D$105)-CalcThroughput!$G$3</f>
        <v>19698</v>
      </c>
      <c r="D208" s="82">
        <f>C208-B208</f>
        <v>0</v>
      </c>
      <c r="I208" s="3"/>
      <c r="J208" s="2"/>
      <c r="K208" s="2"/>
    </row>
    <row r="209" spans="1:11" x14ac:dyDescent="0.3">
      <c r="A209" s="77">
        <f>A208+1</f>
        <v>43933</v>
      </c>
      <c r="B209" s="18">
        <f>B208</f>
        <v>19698</v>
      </c>
      <c r="C209" s="18">
        <f>C208</f>
        <v>19698</v>
      </c>
      <c r="D209" s="83">
        <f>D208</f>
        <v>0</v>
      </c>
      <c r="I209" s="3"/>
      <c r="J209" s="2"/>
      <c r="K209" s="2"/>
    </row>
    <row r="210" spans="1:11" x14ac:dyDescent="0.3">
      <c r="A210" s="76">
        <f>A209</f>
        <v>43933</v>
      </c>
      <c r="B210" s="17">
        <f>SUMIF(InputData!$C$2:$C$105,"&lt;="&amp;CalcThroughput!A210,InputData!$D$2:$D$105)-$G$3</f>
        <v>19698</v>
      </c>
      <c r="C210" s="17">
        <f>SUMIF(InputData!$B$2:$B$105,"&lt;="&amp;CalcThroughput!A210,InputData!$D$2:$D$105)-CalcThroughput!$G$3</f>
        <v>20528</v>
      </c>
      <c r="D210" s="82">
        <f>C210-B210</f>
        <v>830</v>
      </c>
      <c r="I210" s="3"/>
      <c r="J210" s="2"/>
      <c r="K210" s="2"/>
    </row>
    <row r="211" spans="1:11" x14ac:dyDescent="0.3">
      <c r="A211" s="77">
        <f>A210+1</f>
        <v>43934</v>
      </c>
      <c r="B211" s="18">
        <f>B210</f>
        <v>19698</v>
      </c>
      <c r="C211" s="18">
        <f>C210</f>
        <v>20528</v>
      </c>
      <c r="D211" s="83">
        <f>D210</f>
        <v>830</v>
      </c>
      <c r="I211" s="3"/>
      <c r="J211" s="2"/>
      <c r="K211" s="2"/>
    </row>
    <row r="212" spans="1:11" x14ac:dyDescent="0.3">
      <c r="A212" s="76">
        <f>A211</f>
        <v>43934</v>
      </c>
      <c r="B212" s="17">
        <f>SUMIF(InputData!$C$2:$C$105,"&lt;="&amp;CalcThroughput!A212,InputData!$D$2:$D$105)-$G$3</f>
        <v>19698</v>
      </c>
      <c r="C212" s="17">
        <f>SUMIF(InputData!$B$2:$B$105,"&lt;="&amp;CalcThroughput!A212,InputData!$D$2:$D$105)-CalcThroughput!$G$3</f>
        <v>21198</v>
      </c>
      <c r="D212" s="82">
        <f>C212-B212</f>
        <v>1500</v>
      </c>
      <c r="I212" s="3"/>
      <c r="J212" s="2"/>
      <c r="K212" s="2"/>
    </row>
    <row r="213" spans="1:11" x14ac:dyDescent="0.3">
      <c r="A213" s="77">
        <f>A212+1</f>
        <v>43935</v>
      </c>
      <c r="B213" s="18">
        <f>B212</f>
        <v>19698</v>
      </c>
      <c r="C213" s="18">
        <f>C212</f>
        <v>21198</v>
      </c>
      <c r="D213" s="83">
        <f>D212</f>
        <v>1500</v>
      </c>
      <c r="I213" s="3"/>
      <c r="J213" s="2"/>
      <c r="K213" s="2"/>
    </row>
    <row r="214" spans="1:11" x14ac:dyDescent="0.3">
      <c r="A214" s="76">
        <f>A213</f>
        <v>43935</v>
      </c>
      <c r="B214" s="17">
        <f>SUMIF(InputData!$C$2:$C$105,"&lt;="&amp;CalcThroughput!A214,InputData!$D$2:$D$105)-$G$3</f>
        <v>19698</v>
      </c>
      <c r="C214" s="17">
        <f>SUMIF(InputData!$B$2:$B$105,"&lt;="&amp;CalcThroughput!A214,InputData!$D$2:$D$105)-CalcThroughput!$G$3</f>
        <v>21198</v>
      </c>
      <c r="D214" s="82">
        <f>C214-B214</f>
        <v>1500</v>
      </c>
      <c r="I214" s="3"/>
      <c r="J214" s="2"/>
      <c r="K214" s="2"/>
    </row>
    <row r="215" spans="1:11" x14ac:dyDescent="0.3">
      <c r="A215" s="77">
        <f>A214+1</f>
        <v>43936</v>
      </c>
      <c r="B215" s="18">
        <f>B214</f>
        <v>19698</v>
      </c>
      <c r="C215" s="18">
        <f>C214</f>
        <v>21198</v>
      </c>
      <c r="D215" s="83">
        <f>D214</f>
        <v>1500</v>
      </c>
      <c r="I215" s="3"/>
      <c r="J215" s="2"/>
      <c r="K215" s="2"/>
    </row>
    <row r="216" spans="1:11" x14ac:dyDescent="0.3">
      <c r="A216" s="76">
        <f>A215</f>
        <v>43936</v>
      </c>
      <c r="B216" s="17">
        <f>SUMIF(InputData!$C$2:$C$105,"&lt;="&amp;CalcThroughput!A216,InputData!$D$2:$D$105)-$G$3</f>
        <v>21198</v>
      </c>
      <c r="C216" s="17">
        <f>SUMIF(InputData!$B$2:$B$105,"&lt;="&amp;CalcThroughput!A216,InputData!$D$2:$D$105)-CalcThroughput!$G$3</f>
        <v>21198</v>
      </c>
      <c r="D216" s="82">
        <f>C216-B216</f>
        <v>0</v>
      </c>
      <c r="I216" s="3"/>
      <c r="J216" s="2"/>
      <c r="K216" s="2"/>
    </row>
    <row r="217" spans="1:11" x14ac:dyDescent="0.3">
      <c r="A217" s="77">
        <f>A216+1</f>
        <v>43937</v>
      </c>
      <c r="B217" s="18">
        <f>B216</f>
        <v>21198</v>
      </c>
      <c r="C217" s="18">
        <f>C216</f>
        <v>21198</v>
      </c>
      <c r="D217" s="83">
        <f>D216</f>
        <v>0</v>
      </c>
      <c r="I217" s="3"/>
      <c r="J217" s="2"/>
      <c r="K217" s="2"/>
    </row>
    <row r="218" spans="1:11" x14ac:dyDescent="0.3">
      <c r="A218" s="76">
        <f>A217</f>
        <v>43937</v>
      </c>
      <c r="B218" s="17">
        <f>SUMIF(InputData!$C$2:$C$105,"&lt;="&amp;CalcThroughput!A218,InputData!$D$2:$D$105)-$G$3</f>
        <v>21198</v>
      </c>
      <c r="C218" s="17">
        <f>SUMIF(InputData!$B$2:$B$105,"&lt;="&amp;CalcThroughput!A218,InputData!$D$2:$D$105)-CalcThroughput!$G$3</f>
        <v>21198</v>
      </c>
      <c r="D218" s="82">
        <f>C218-B218</f>
        <v>0</v>
      </c>
      <c r="I218" s="3"/>
      <c r="J218" s="2"/>
      <c r="K218" s="2"/>
    </row>
    <row r="219" spans="1:11" x14ac:dyDescent="0.3">
      <c r="A219" s="77">
        <f>A218+1</f>
        <v>43938</v>
      </c>
      <c r="B219" s="18">
        <f>B218</f>
        <v>21198</v>
      </c>
      <c r="C219" s="18">
        <f>C218</f>
        <v>21198</v>
      </c>
      <c r="D219" s="83">
        <f>D218</f>
        <v>0</v>
      </c>
      <c r="I219" s="3"/>
      <c r="J219" s="2"/>
      <c r="K219" s="2"/>
    </row>
    <row r="220" spans="1:11" x14ac:dyDescent="0.3">
      <c r="A220" s="76">
        <f>A219</f>
        <v>43938</v>
      </c>
      <c r="B220" s="17">
        <f>SUMIF(InputData!$C$2:$C$105,"&lt;="&amp;CalcThroughput!A220,InputData!$D$2:$D$105)-$G$3</f>
        <v>21198</v>
      </c>
      <c r="C220" s="17">
        <f>SUMIF(InputData!$B$2:$B$105,"&lt;="&amp;CalcThroughput!A220,InputData!$D$2:$D$105)-CalcThroughput!$G$3</f>
        <v>21198</v>
      </c>
      <c r="D220" s="82">
        <f>C220-B220</f>
        <v>0</v>
      </c>
      <c r="I220" s="3"/>
      <c r="J220" s="2"/>
      <c r="K220" s="2"/>
    </row>
    <row r="221" spans="1:11" x14ac:dyDescent="0.3">
      <c r="A221" s="77">
        <f>A220+1</f>
        <v>43939</v>
      </c>
      <c r="B221" s="18">
        <f>B220</f>
        <v>21198</v>
      </c>
      <c r="C221" s="18">
        <f>C220</f>
        <v>21198</v>
      </c>
      <c r="D221" s="83">
        <f>D220</f>
        <v>0</v>
      </c>
      <c r="I221" s="3"/>
      <c r="J221" s="2"/>
      <c r="K221" s="2"/>
    </row>
    <row r="222" spans="1:11" x14ac:dyDescent="0.3">
      <c r="A222" s="76">
        <f>A221</f>
        <v>43939</v>
      </c>
      <c r="B222" s="17">
        <f>SUMIF(InputData!$C$2:$C$105,"&lt;="&amp;CalcThroughput!A222,InputData!$D$2:$D$105)-$G$3</f>
        <v>21198</v>
      </c>
      <c r="C222" s="17">
        <f>SUMIF(InputData!$B$2:$B$105,"&lt;="&amp;CalcThroughput!A222,InputData!$D$2:$D$105)-CalcThroughput!$G$3</f>
        <v>21198</v>
      </c>
      <c r="D222" s="82">
        <f>C222-B222</f>
        <v>0</v>
      </c>
      <c r="I222" s="3"/>
      <c r="J222" s="2"/>
      <c r="K222" s="2"/>
    </row>
    <row r="223" spans="1:11" x14ac:dyDescent="0.3">
      <c r="A223" s="77">
        <f>A222+1</f>
        <v>43940</v>
      </c>
      <c r="B223" s="18">
        <f>B222</f>
        <v>21198</v>
      </c>
      <c r="C223" s="18">
        <f>C222</f>
        <v>21198</v>
      </c>
      <c r="D223" s="83">
        <f>D222</f>
        <v>0</v>
      </c>
      <c r="I223" s="3"/>
      <c r="J223" s="2"/>
      <c r="K223" s="2"/>
    </row>
    <row r="224" spans="1:11" x14ac:dyDescent="0.3">
      <c r="A224" s="76">
        <f>A223</f>
        <v>43940</v>
      </c>
      <c r="B224" s="17">
        <f>SUMIF(InputData!$C$2:$C$105,"&lt;="&amp;CalcThroughput!A224,InputData!$D$2:$D$105)-$G$3</f>
        <v>21198</v>
      </c>
      <c r="C224" s="17">
        <f>SUMIF(InputData!$B$2:$B$105,"&lt;="&amp;CalcThroughput!A224,InputData!$D$2:$D$105)-CalcThroughput!$G$3</f>
        <v>22013</v>
      </c>
      <c r="D224" s="82">
        <f>C224-B224</f>
        <v>815</v>
      </c>
      <c r="I224" s="3"/>
      <c r="J224" s="2"/>
      <c r="K224" s="2"/>
    </row>
    <row r="225" spans="1:11" x14ac:dyDescent="0.3">
      <c r="A225" s="77">
        <f>A224+1</f>
        <v>43941</v>
      </c>
      <c r="B225" s="18">
        <f>B224</f>
        <v>21198</v>
      </c>
      <c r="C225" s="18">
        <f>C224</f>
        <v>22013</v>
      </c>
      <c r="D225" s="83">
        <f>D224</f>
        <v>815</v>
      </c>
      <c r="I225" s="3"/>
      <c r="J225" s="2"/>
      <c r="K225" s="2"/>
    </row>
    <row r="226" spans="1:11" x14ac:dyDescent="0.3">
      <c r="A226" s="76">
        <f>A225</f>
        <v>43941</v>
      </c>
      <c r="B226" s="17">
        <f>SUMIF(InputData!$C$2:$C$105,"&lt;="&amp;CalcThroughput!A226,InputData!$D$2:$D$105)-$G$3</f>
        <v>21198</v>
      </c>
      <c r="C226" s="17">
        <f>SUMIF(InputData!$B$2:$B$105,"&lt;="&amp;CalcThroughput!A226,InputData!$D$2:$D$105)-CalcThroughput!$G$3</f>
        <v>22569</v>
      </c>
      <c r="D226" s="82">
        <f>C226-B226</f>
        <v>1371</v>
      </c>
      <c r="I226" s="3"/>
      <c r="J226" s="2"/>
      <c r="K226" s="2"/>
    </row>
    <row r="227" spans="1:11" x14ac:dyDescent="0.3">
      <c r="A227" s="77">
        <f>A226+1</f>
        <v>43942</v>
      </c>
      <c r="B227" s="18">
        <f>B226</f>
        <v>21198</v>
      </c>
      <c r="C227" s="18">
        <f>C226</f>
        <v>22569</v>
      </c>
      <c r="D227" s="83">
        <f>D226</f>
        <v>1371</v>
      </c>
      <c r="I227" s="3"/>
      <c r="J227" s="2"/>
      <c r="K227" s="2"/>
    </row>
    <row r="228" spans="1:11" x14ac:dyDescent="0.3">
      <c r="A228" s="76">
        <f>A227</f>
        <v>43942</v>
      </c>
      <c r="B228" s="17">
        <f>SUMIF(InputData!$C$2:$C$105,"&lt;="&amp;CalcThroughput!A228,InputData!$D$2:$D$105)-$G$3</f>
        <v>21198</v>
      </c>
      <c r="C228" s="17">
        <f>SUMIF(InputData!$B$2:$B$105,"&lt;="&amp;CalcThroughput!A228,InputData!$D$2:$D$105)-CalcThroughput!$G$3</f>
        <v>22569</v>
      </c>
      <c r="D228" s="82">
        <f>C228-B228</f>
        <v>1371</v>
      </c>
      <c r="I228" s="3"/>
      <c r="J228" s="2"/>
      <c r="K228" s="2"/>
    </row>
    <row r="229" spans="1:11" x14ac:dyDescent="0.3">
      <c r="A229" s="77">
        <f>A228+1</f>
        <v>43943</v>
      </c>
      <c r="B229" s="18">
        <f>B228</f>
        <v>21198</v>
      </c>
      <c r="C229" s="18">
        <f>C228</f>
        <v>22569</v>
      </c>
      <c r="D229" s="83">
        <f>D228</f>
        <v>1371</v>
      </c>
      <c r="I229" s="3"/>
      <c r="J229" s="2"/>
      <c r="K229" s="2"/>
    </row>
    <row r="230" spans="1:11" x14ac:dyDescent="0.3">
      <c r="A230" s="76">
        <f>A229</f>
        <v>43943</v>
      </c>
      <c r="B230" s="17">
        <f>SUMIF(InputData!$C$2:$C$105,"&lt;="&amp;CalcThroughput!A230,InputData!$D$2:$D$105)-$G$3</f>
        <v>22569</v>
      </c>
      <c r="C230" s="17">
        <f>SUMIF(InputData!$B$2:$B$105,"&lt;="&amp;CalcThroughput!A230,InputData!$D$2:$D$105)-CalcThroughput!$G$3</f>
        <v>22569</v>
      </c>
      <c r="D230" s="82">
        <f>C230-B230</f>
        <v>0</v>
      </c>
      <c r="I230" s="3"/>
      <c r="J230" s="2"/>
      <c r="K230" s="2"/>
    </row>
    <row r="231" spans="1:11" x14ac:dyDescent="0.3">
      <c r="A231" s="77">
        <f>A230+1</f>
        <v>43944</v>
      </c>
      <c r="B231" s="18">
        <f>B230</f>
        <v>22569</v>
      </c>
      <c r="C231" s="18">
        <f>C230</f>
        <v>22569</v>
      </c>
      <c r="D231" s="83">
        <f>D230</f>
        <v>0</v>
      </c>
      <c r="I231" s="3"/>
      <c r="J231" s="2"/>
      <c r="K231" s="2"/>
    </row>
    <row r="232" spans="1:11" x14ac:dyDescent="0.3">
      <c r="A232" s="76">
        <f>A231</f>
        <v>43944</v>
      </c>
      <c r="B232" s="17">
        <f>SUMIF(InputData!$C$2:$C$105,"&lt;="&amp;CalcThroughput!A232,InputData!$D$2:$D$105)-$G$3</f>
        <v>22569</v>
      </c>
      <c r="C232" s="17">
        <f>SUMIF(InputData!$B$2:$B$105,"&lt;="&amp;CalcThroughput!A232,InputData!$D$2:$D$105)-CalcThroughput!$G$3</f>
        <v>22569</v>
      </c>
      <c r="D232" s="82">
        <f>C232-B232</f>
        <v>0</v>
      </c>
      <c r="I232" s="3"/>
      <c r="J232" s="2"/>
      <c r="K232" s="2"/>
    </row>
    <row r="233" spans="1:11" x14ac:dyDescent="0.3">
      <c r="A233" s="77">
        <f>A232+1</f>
        <v>43945</v>
      </c>
      <c r="B233" s="18">
        <f>B232</f>
        <v>22569</v>
      </c>
      <c r="C233" s="18">
        <f>C232</f>
        <v>22569</v>
      </c>
      <c r="D233" s="83">
        <f>D232</f>
        <v>0</v>
      </c>
      <c r="I233" s="3"/>
      <c r="J233" s="2"/>
      <c r="K233" s="2"/>
    </row>
    <row r="234" spans="1:11" x14ac:dyDescent="0.3">
      <c r="A234" s="76">
        <f>A233</f>
        <v>43945</v>
      </c>
      <c r="B234" s="17">
        <f>SUMIF(InputData!$C$2:$C$105,"&lt;="&amp;CalcThroughput!A234,InputData!$D$2:$D$105)-$G$3</f>
        <v>22569</v>
      </c>
      <c r="C234" s="17">
        <f>SUMIF(InputData!$B$2:$B$105,"&lt;="&amp;CalcThroughput!A234,InputData!$D$2:$D$105)-CalcThroughput!$G$3</f>
        <v>22569</v>
      </c>
      <c r="D234" s="82">
        <f>C234-B234</f>
        <v>0</v>
      </c>
      <c r="I234" s="3"/>
      <c r="J234" s="2"/>
      <c r="K234" s="2"/>
    </row>
    <row r="235" spans="1:11" x14ac:dyDescent="0.3">
      <c r="A235" s="77">
        <f>A234+1</f>
        <v>43946</v>
      </c>
      <c r="B235" s="18">
        <f>B234</f>
        <v>22569</v>
      </c>
      <c r="C235" s="18">
        <f>C234</f>
        <v>22569</v>
      </c>
      <c r="D235" s="83">
        <f>D234</f>
        <v>0</v>
      </c>
      <c r="I235" s="3"/>
      <c r="J235" s="2"/>
      <c r="K235" s="2"/>
    </row>
    <row r="236" spans="1:11" x14ac:dyDescent="0.3">
      <c r="A236" s="76">
        <f>A235</f>
        <v>43946</v>
      </c>
      <c r="B236" s="17">
        <f>SUMIF(InputData!$C$2:$C$105,"&lt;="&amp;CalcThroughput!A236,InputData!$D$2:$D$105)-$G$3</f>
        <v>22569</v>
      </c>
      <c r="C236" s="17">
        <f>SUMIF(InputData!$B$2:$B$105,"&lt;="&amp;CalcThroughput!A236,InputData!$D$2:$D$105)-CalcThroughput!$G$3</f>
        <v>22569</v>
      </c>
      <c r="D236" s="82">
        <f>C236-B236</f>
        <v>0</v>
      </c>
      <c r="I236" s="3"/>
      <c r="J236" s="2"/>
      <c r="K236" s="2"/>
    </row>
    <row r="237" spans="1:11" x14ac:dyDescent="0.3">
      <c r="A237" s="77">
        <f>A236+1</f>
        <v>43947</v>
      </c>
      <c r="B237" s="18">
        <f>B236</f>
        <v>22569</v>
      </c>
      <c r="C237" s="18">
        <f>C236</f>
        <v>22569</v>
      </c>
      <c r="D237" s="83">
        <f>D236</f>
        <v>0</v>
      </c>
      <c r="I237" s="3"/>
      <c r="J237" s="2"/>
      <c r="K237" s="2"/>
    </row>
    <row r="238" spans="1:11" x14ac:dyDescent="0.3">
      <c r="A238" s="76">
        <f>A237</f>
        <v>43947</v>
      </c>
      <c r="B238" s="17">
        <f>SUMIF(InputData!$C$2:$C$105,"&lt;="&amp;CalcThroughput!A238,InputData!$D$2:$D$105)-$G$3</f>
        <v>22569</v>
      </c>
      <c r="C238" s="17">
        <f>SUMIF(InputData!$B$2:$B$105,"&lt;="&amp;CalcThroughput!A238,InputData!$D$2:$D$105)-CalcThroughput!$G$3</f>
        <v>23339</v>
      </c>
      <c r="D238" s="82">
        <f>C238-B238</f>
        <v>770</v>
      </c>
      <c r="I238" s="3"/>
      <c r="J238" s="2"/>
      <c r="K238" s="2"/>
    </row>
    <row r="239" spans="1:11" x14ac:dyDescent="0.3">
      <c r="A239" s="77">
        <f>A238+1</f>
        <v>43948</v>
      </c>
      <c r="B239" s="18">
        <f>B238</f>
        <v>22569</v>
      </c>
      <c r="C239" s="18">
        <f>C238</f>
        <v>23339</v>
      </c>
      <c r="D239" s="83">
        <f>D238</f>
        <v>770</v>
      </c>
      <c r="I239" s="3"/>
      <c r="J239" s="2"/>
      <c r="K239" s="2"/>
    </row>
    <row r="240" spans="1:11" x14ac:dyDescent="0.3">
      <c r="A240" s="76">
        <f>A239</f>
        <v>43948</v>
      </c>
      <c r="B240" s="17">
        <f>SUMIF(InputData!$C$2:$C$105,"&lt;="&amp;CalcThroughput!A240,InputData!$D$2:$D$105)-$G$3</f>
        <v>22569</v>
      </c>
      <c r="C240" s="17">
        <f>SUMIF(InputData!$B$2:$B$105,"&lt;="&amp;CalcThroughput!A240,InputData!$D$2:$D$105)-CalcThroughput!$G$3</f>
        <v>23984</v>
      </c>
      <c r="D240" s="82">
        <f>C240-B240</f>
        <v>1415</v>
      </c>
      <c r="I240" s="3"/>
      <c r="J240" s="2"/>
      <c r="K240" s="2"/>
    </row>
    <row r="241" spans="1:11" x14ac:dyDescent="0.3">
      <c r="A241" s="77">
        <f>A240+1</f>
        <v>43949</v>
      </c>
      <c r="B241" s="18">
        <f>B240</f>
        <v>22569</v>
      </c>
      <c r="C241" s="18">
        <f>C240</f>
        <v>23984</v>
      </c>
      <c r="D241" s="83">
        <f>D240</f>
        <v>1415</v>
      </c>
      <c r="I241" s="3"/>
      <c r="J241" s="2"/>
      <c r="K241" s="2"/>
    </row>
    <row r="242" spans="1:11" x14ac:dyDescent="0.3">
      <c r="A242" s="76">
        <f>A241</f>
        <v>43949</v>
      </c>
      <c r="B242" s="17">
        <f>SUMIF(InputData!$C$2:$C$105,"&lt;="&amp;CalcThroughput!A242,InputData!$D$2:$D$105)-$G$3</f>
        <v>22569</v>
      </c>
      <c r="C242" s="17">
        <f>SUMIF(InputData!$B$2:$B$105,"&lt;="&amp;CalcThroughput!A242,InputData!$D$2:$D$105)-CalcThroughput!$G$3</f>
        <v>23984</v>
      </c>
      <c r="D242" s="82">
        <f>C242-B242</f>
        <v>1415</v>
      </c>
      <c r="I242" s="3"/>
      <c r="J242" s="2"/>
      <c r="K242" s="2"/>
    </row>
    <row r="243" spans="1:11" x14ac:dyDescent="0.3">
      <c r="A243" s="77">
        <f>A242+1</f>
        <v>43950</v>
      </c>
      <c r="B243" s="18">
        <f>B242</f>
        <v>22569</v>
      </c>
      <c r="C243" s="18">
        <f>C242</f>
        <v>23984</v>
      </c>
      <c r="D243" s="83">
        <f>D242</f>
        <v>1415</v>
      </c>
      <c r="I243" s="3"/>
      <c r="J243" s="2"/>
      <c r="K243" s="2"/>
    </row>
    <row r="244" spans="1:11" x14ac:dyDescent="0.3">
      <c r="A244" s="76">
        <f>A243</f>
        <v>43950</v>
      </c>
      <c r="B244" s="17">
        <f>SUMIF(InputData!$C$2:$C$105,"&lt;="&amp;CalcThroughput!A244,InputData!$D$2:$D$105)-$G$3</f>
        <v>23984</v>
      </c>
      <c r="C244" s="17">
        <f>SUMIF(InputData!$B$2:$B$105,"&lt;="&amp;CalcThroughput!A244,InputData!$D$2:$D$105)-CalcThroughput!$G$3</f>
        <v>23984</v>
      </c>
      <c r="D244" s="82">
        <f>C244-B244</f>
        <v>0</v>
      </c>
      <c r="I244" s="3"/>
      <c r="J244" s="2"/>
      <c r="K244" s="2"/>
    </row>
    <row r="245" spans="1:11" x14ac:dyDescent="0.3">
      <c r="A245" s="77">
        <f>A244+1</f>
        <v>43951</v>
      </c>
      <c r="B245" s="18">
        <f>B244</f>
        <v>23984</v>
      </c>
      <c r="C245" s="18">
        <f>C244</f>
        <v>23984</v>
      </c>
      <c r="D245" s="83">
        <f>D244</f>
        <v>0</v>
      </c>
      <c r="I245" s="3"/>
      <c r="J245" s="2"/>
      <c r="K245" s="2"/>
    </row>
    <row r="246" spans="1:11" x14ac:dyDescent="0.3">
      <c r="A246" s="76">
        <f>A245</f>
        <v>43951</v>
      </c>
      <c r="B246" s="17">
        <f>SUMIF(InputData!$C$2:$C$105,"&lt;="&amp;CalcThroughput!A246,InputData!$D$2:$D$105)-$G$3</f>
        <v>23984</v>
      </c>
      <c r="C246" s="17">
        <f>SUMIF(InputData!$B$2:$B$105,"&lt;="&amp;CalcThroughput!A246,InputData!$D$2:$D$105)-CalcThroughput!$G$3</f>
        <v>23984</v>
      </c>
      <c r="D246" s="82">
        <f>C246-B246</f>
        <v>0</v>
      </c>
      <c r="I246" s="3"/>
      <c r="J246" s="2"/>
      <c r="K246" s="2"/>
    </row>
    <row r="247" spans="1:11" x14ac:dyDescent="0.3">
      <c r="A247" s="77">
        <f>A246+1</f>
        <v>43952</v>
      </c>
      <c r="B247" s="18">
        <f>B246</f>
        <v>23984</v>
      </c>
      <c r="C247" s="18">
        <f>C246</f>
        <v>23984</v>
      </c>
      <c r="D247" s="83">
        <f>D246</f>
        <v>0</v>
      </c>
      <c r="I247" s="3"/>
      <c r="J247" s="2"/>
      <c r="K247" s="2"/>
    </row>
    <row r="248" spans="1:11" x14ac:dyDescent="0.3">
      <c r="A248" s="76">
        <f>A247</f>
        <v>43952</v>
      </c>
      <c r="B248" s="17">
        <f>SUMIF(InputData!$C$2:$C$105,"&lt;="&amp;CalcThroughput!A248,InputData!$D$2:$D$105)-$G$3</f>
        <v>23984</v>
      </c>
      <c r="C248" s="17">
        <f>SUMIF(InputData!$B$2:$B$105,"&lt;="&amp;CalcThroughput!A248,InputData!$D$2:$D$105)-CalcThroughput!$G$3</f>
        <v>23984</v>
      </c>
      <c r="D248" s="82">
        <f>C248-B248</f>
        <v>0</v>
      </c>
      <c r="I248" s="3"/>
      <c r="J248" s="2"/>
      <c r="K248" s="2"/>
    </row>
    <row r="249" spans="1:11" x14ac:dyDescent="0.3">
      <c r="A249" s="77">
        <f>A248+1</f>
        <v>43953</v>
      </c>
      <c r="B249" s="18">
        <f>B248</f>
        <v>23984</v>
      </c>
      <c r="C249" s="18">
        <f>C248</f>
        <v>23984</v>
      </c>
      <c r="D249" s="83">
        <f>D248</f>
        <v>0</v>
      </c>
      <c r="I249" s="3"/>
      <c r="J249" s="2"/>
      <c r="K249" s="2"/>
    </row>
    <row r="250" spans="1:11" x14ac:dyDescent="0.3">
      <c r="A250" s="76">
        <f>A249</f>
        <v>43953</v>
      </c>
      <c r="B250" s="17">
        <f>SUMIF(InputData!$C$2:$C$105,"&lt;="&amp;CalcThroughput!A250,InputData!$D$2:$D$105)-$G$3</f>
        <v>23984</v>
      </c>
      <c r="C250" s="17">
        <f>SUMIF(InputData!$B$2:$B$105,"&lt;="&amp;CalcThroughput!A250,InputData!$D$2:$D$105)-CalcThroughput!$G$3</f>
        <v>23984</v>
      </c>
      <c r="D250" s="82">
        <f>C250-B250</f>
        <v>0</v>
      </c>
      <c r="I250" s="3"/>
      <c r="J250" s="2"/>
      <c r="K250" s="2"/>
    </row>
    <row r="251" spans="1:11" x14ac:dyDescent="0.3">
      <c r="A251" s="77">
        <f>A250+1</f>
        <v>43954</v>
      </c>
      <c r="B251" s="18">
        <f>B250</f>
        <v>23984</v>
      </c>
      <c r="C251" s="18">
        <f>C250</f>
        <v>23984</v>
      </c>
      <c r="D251" s="83">
        <f>D250</f>
        <v>0</v>
      </c>
      <c r="I251" s="3"/>
      <c r="J251" s="2"/>
      <c r="K251" s="2"/>
    </row>
    <row r="252" spans="1:11" x14ac:dyDescent="0.3">
      <c r="A252" s="76">
        <f>A251</f>
        <v>43954</v>
      </c>
      <c r="B252" s="17">
        <f>SUMIF(InputData!$C$2:$C$105,"&lt;="&amp;CalcThroughput!A252,InputData!$D$2:$D$105)-$G$3</f>
        <v>23984</v>
      </c>
      <c r="C252" s="17">
        <f>SUMIF(InputData!$B$2:$B$105,"&lt;="&amp;CalcThroughput!A252,InputData!$D$2:$D$105)-CalcThroughput!$G$3</f>
        <v>23984</v>
      </c>
      <c r="D252" s="82">
        <f>C252-B252</f>
        <v>0</v>
      </c>
      <c r="I252" s="3"/>
      <c r="J252" s="2"/>
      <c r="K252" s="2"/>
    </row>
    <row r="253" spans="1:11" x14ac:dyDescent="0.3">
      <c r="A253" s="77">
        <f>A252+1</f>
        <v>43955</v>
      </c>
      <c r="B253" s="18">
        <f>B252</f>
        <v>23984</v>
      </c>
      <c r="C253" s="18">
        <f>C252</f>
        <v>23984</v>
      </c>
      <c r="D253" s="83">
        <f>D252</f>
        <v>0</v>
      </c>
      <c r="I253" s="3"/>
      <c r="J253" s="2"/>
      <c r="K253" s="2"/>
    </row>
    <row r="254" spans="1:11" x14ac:dyDescent="0.3">
      <c r="A254" s="76">
        <f>A253</f>
        <v>43955</v>
      </c>
      <c r="B254" s="17">
        <f>SUMIF(InputData!$C$2:$C$105,"&lt;="&amp;CalcThroughput!A254,InputData!$D$2:$D$105)-$G$3</f>
        <v>23984</v>
      </c>
      <c r="C254" s="17">
        <f>SUMIF(InputData!$B$2:$B$105,"&lt;="&amp;CalcThroughput!A254,InputData!$D$2:$D$105)-CalcThroughput!$G$3</f>
        <v>24609</v>
      </c>
      <c r="D254" s="82">
        <f>C254-B254</f>
        <v>625</v>
      </c>
      <c r="I254" s="3"/>
      <c r="J254" s="2"/>
      <c r="K254" s="2"/>
    </row>
    <row r="255" spans="1:11" x14ac:dyDescent="0.3">
      <c r="A255" s="77">
        <f>A254+1</f>
        <v>43956</v>
      </c>
      <c r="B255" s="18">
        <f>B254</f>
        <v>23984</v>
      </c>
      <c r="C255" s="18">
        <f>C254</f>
        <v>24609</v>
      </c>
      <c r="D255" s="83">
        <f>D254</f>
        <v>625</v>
      </c>
      <c r="I255" s="3"/>
      <c r="J255" s="2"/>
      <c r="K255" s="2"/>
    </row>
    <row r="256" spans="1:11" x14ac:dyDescent="0.3">
      <c r="A256" s="76">
        <f>A255</f>
        <v>43956</v>
      </c>
      <c r="B256" s="17">
        <f>SUMIF(InputData!$C$2:$C$105,"&lt;="&amp;CalcThroughput!A256,InputData!$D$2:$D$105)-$G$3</f>
        <v>23984</v>
      </c>
      <c r="C256" s="17">
        <f>SUMIF(InputData!$B$2:$B$105,"&lt;="&amp;CalcThroughput!A256,InputData!$D$2:$D$105)-CalcThroughput!$G$3</f>
        <v>24793</v>
      </c>
      <c r="D256" s="82">
        <f>C256-B256</f>
        <v>809</v>
      </c>
      <c r="I256" s="3"/>
      <c r="J256" s="2"/>
      <c r="K256" s="2"/>
    </row>
    <row r="257" spans="1:11" x14ac:dyDescent="0.3">
      <c r="A257" s="77">
        <f>A256+1</f>
        <v>43957</v>
      </c>
      <c r="B257" s="18">
        <f>B256</f>
        <v>23984</v>
      </c>
      <c r="C257" s="18">
        <f>C256</f>
        <v>24793</v>
      </c>
      <c r="D257" s="83">
        <f>D256</f>
        <v>809</v>
      </c>
      <c r="I257" s="3"/>
      <c r="J257" s="2"/>
      <c r="K257" s="2"/>
    </row>
    <row r="258" spans="1:11" x14ac:dyDescent="0.3">
      <c r="A258" s="76">
        <f>A257</f>
        <v>43957</v>
      </c>
      <c r="B258" s="17">
        <f>SUMIF(InputData!$C$2:$C$105,"&lt;="&amp;CalcThroughput!A258,InputData!$D$2:$D$105)-$G$3</f>
        <v>24793</v>
      </c>
      <c r="C258" s="17">
        <f>SUMIF(InputData!$B$2:$B$105,"&lt;="&amp;CalcThroughput!A258,InputData!$D$2:$D$105)-CalcThroughput!$G$3</f>
        <v>24793</v>
      </c>
      <c r="D258" s="82">
        <f>C258-B258</f>
        <v>0</v>
      </c>
      <c r="I258" s="3"/>
      <c r="J258" s="2"/>
      <c r="K258" s="2"/>
    </row>
    <row r="259" spans="1:11" x14ac:dyDescent="0.3">
      <c r="A259" s="77">
        <f>A258+1</f>
        <v>43958</v>
      </c>
      <c r="B259" s="18">
        <f>B258</f>
        <v>24793</v>
      </c>
      <c r="C259" s="18">
        <f>C258</f>
        <v>24793</v>
      </c>
      <c r="D259" s="83">
        <f>D258</f>
        <v>0</v>
      </c>
      <c r="I259" s="3"/>
      <c r="J259" s="2"/>
      <c r="K259" s="2"/>
    </row>
    <row r="260" spans="1:11" x14ac:dyDescent="0.3">
      <c r="A260" s="76">
        <f>A259</f>
        <v>43958</v>
      </c>
      <c r="B260" s="17">
        <f>SUMIF(InputData!$C$2:$C$105,"&lt;="&amp;CalcThroughput!A260,InputData!$D$2:$D$105)-$G$3</f>
        <v>24793</v>
      </c>
      <c r="C260" s="17">
        <f>SUMIF(InputData!$B$2:$B$105,"&lt;="&amp;CalcThroughput!A260,InputData!$D$2:$D$105)-CalcThroughput!$G$3</f>
        <v>24793</v>
      </c>
      <c r="D260" s="82">
        <f>C260-B260</f>
        <v>0</v>
      </c>
      <c r="I260" s="3"/>
      <c r="J260" s="2"/>
      <c r="K260" s="2"/>
    </row>
    <row r="261" spans="1:11" x14ac:dyDescent="0.3">
      <c r="A261" s="77">
        <f>A260+1</f>
        <v>43959</v>
      </c>
      <c r="B261" s="18">
        <f>B260</f>
        <v>24793</v>
      </c>
      <c r="C261" s="18">
        <f>C260</f>
        <v>24793</v>
      </c>
      <c r="D261" s="83">
        <f>D260</f>
        <v>0</v>
      </c>
      <c r="I261" s="3"/>
      <c r="J261" s="2"/>
      <c r="K261" s="2"/>
    </row>
    <row r="262" spans="1:11" x14ac:dyDescent="0.3">
      <c r="A262" s="76">
        <f>A261</f>
        <v>43959</v>
      </c>
      <c r="B262" s="17">
        <f>SUMIF(InputData!$C$2:$C$105,"&lt;="&amp;CalcThroughput!A262,InputData!$D$2:$D$105)-$G$3</f>
        <v>24793</v>
      </c>
      <c r="C262" s="17">
        <f>SUMIF(InputData!$B$2:$B$105,"&lt;="&amp;CalcThroughput!A262,InputData!$D$2:$D$105)-CalcThroughput!$G$3</f>
        <v>24793</v>
      </c>
      <c r="D262" s="82">
        <f>C262-B262</f>
        <v>0</v>
      </c>
      <c r="I262" s="3"/>
      <c r="J262" s="2"/>
      <c r="K262" s="2"/>
    </row>
    <row r="263" spans="1:11" x14ac:dyDescent="0.3">
      <c r="A263" s="77">
        <f>A262+1</f>
        <v>43960</v>
      </c>
      <c r="B263" s="18">
        <f>B262</f>
        <v>24793</v>
      </c>
      <c r="C263" s="18">
        <f>C262</f>
        <v>24793</v>
      </c>
      <c r="D263" s="83">
        <f>D262</f>
        <v>0</v>
      </c>
      <c r="I263" s="3"/>
      <c r="J263" s="2"/>
      <c r="K263" s="2"/>
    </row>
    <row r="264" spans="1:11" x14ac:dyDescent="0.3">
      <c r="A264" s="76">
        <f>A263</f>
        <v>43960</v>
      </c>
      <c r="B264" s="17">
        <f>SUMIF(InputData!$C$2:$C$105,"&lt;="&amp;CalcThroughput!A264,InputData!$D$2:$D$105)-$G$3</f>
        <v>24793</v>
      </c>
      <c r="C264" s="17">
        <f>SUMIF(InputData!$B$2:$B$105,"&lt;="&amp;CalcThroughput!A264,InputData!$D$2:$D$105)-CalcThroughput!$G$3</f>
        <v>24793</v>
      </c>
      <c r="D264" s="82">
        <f>C264-B264</f>
        <v>0</v>
      </c>
      <c r="I264" s="3"/>
      <c r="J264" s="2"/>
      <c r="K264" s="2"/>
    </row>
    <row r="265" spans="1:11" x14ac:dyDescent="0.3">
      <c r="A265" s="77">
        <f>A264+1</f>
        <v>43961</v>
      </c>
      <c r="B265" s="18">
        <f>B264</f>
        <v>24793</v>
      </c>
      <c r="C265" s="18">
        <f>C264</f>
        <v>24793</v>
      </c>
      <c r="D265" s="83">
        <f>D264</f>
        <v>0</v>
      </c>
      <c r="I265" s="3"/>
      <c r="J265" s="2"/>
      <c r="K265" s="2"/>
    </row>
    <row r="266" spans="1:11" x14ac:dyDescent="0.3">
      <c r="A266" s="76">
        <f>A265</f>
        <v>43961</v>
      </c>
      <c r="B266" s="17">
        <f>SUMIF(InputData!$C$2:$C$105,"&lt;="&amp;CalcThroughput!A266,InputData!$D$2:$D$105)-$G$3</f>
        <v>24793</v>
      </c>
      <c r="C266" s="17">
        <f>SUMIF(InputData!$B$2:$B$105,"&lt;="&amp;CalcThroughput!A266,InputData!$D$2:$D$105)-CalcThroughput!$G$3</f>
        <v>25733</v>
      </c>
      <c r="D266" s="82">
        <f>C266-B266</f>
        <v>940</v>
      </c>
      <c r="I266" s="3"/>
      <c r="J266" s="2"/>
      <c r="K266" s="2"/>
    </row>
    <row r="267" spans="1:11" x14ac:dyDescent="0.3">
      <c r="A267" s="77">
        <f>A266+1</f>
        <v>43962</v>
      </c>
      <c r="B267" s="18">
        <f>B266</f>
        <v>24793</v>
      </c>
      <c r="C267" s="18">
        <f>C266</f>
        <v>25733</v>
      </c>
      <c r="D267" s="83">
        <f>D266</f>
        <v>940</v>
      </c>
      <c r="I267" s="3"/>
      <c r="J267" s="2"/>
      <c r="K267" s="2"/>
    </row>
    <row r="268" spans="1:11" x14ac:dyDescent="0.3">
      <c r="A268" s="76">
        <f>A267</f>
        <v>43962</v>
      </c>
      <c r="B268" s="17">
        <f>SUMIF(InputData!$C$2:$C$105,"&lt;="&amp;CalcThroughput!A268,InputData!$D$2:$D$105)-$G$3</f>
        <v>24793</v>
      </c>
      <c r="C268" s="17">
        <f>SUMIF(InputData!$B$2:$B$105,"&lt;="&amp;CalcThroughput!A268,InputData!$D$2:$D$105)-CalcThroughput!$G$3</f>
        <v>26385</v>
      </c>
      <c r="D268" s="82">
        <f>C268-B268</f>
        <v>1592</v>
      </c>
      <c r="I268" s="3"/>
      <c r="J268" s="2"/>
      <c r="K268" s="2"/>
    </row>
    <row r="269" spans="1:11" x14ac:dyDescent="0.3">
      <c r="A269" s="77">
        <f>A268+1</f>
        <v>43963</v>
      </c>
      <c r="B269" s="18">
        <f>B268</f>
        <v>24793</v>
      </c>
      <c r="C269" s="18">
        <f>C268</f>
        <v>26385</v>
      </c>
      <c r="D269" s="83">
        <f>D268</f>
        <v>1592</v>
      </c>
      <c r="I269" s="3"/>
      <c r="J269" s="2"/>
      <c r="K269" s="2"/>
    </row>
    <row r="270" spans="1:11" x14ac:dyDescent="0.3">
      <c r="A270" s="76">
        <f>A269</f>
        <v>43963</v>
      </c>
      <c r="B270" s="17">
        <f>SUMIF(InputData!$C$2:$C$105,"&lt;="&amp;CalcThroughput!A270,InputData!$D$2:$D$105)-$G$3</f>
        <v>24793</v>
      </c>
      <c r="C270" s="17">
        <f>SUMIF(InputData!$B$2:$B$105,"&lt;="&amp;CalcThroughput!A270,InputData!$D$2:$D$105)-CalcThroughput!$G$3</f>
        <v>26385</v>
      </c>
      <c r="D270" s="82">
        <f>C270-B270</f>
        <v>1592</v>
      </c>
      <c r="I270" s="3"/>
      <c r="J270" s="2"/>
      <c r="K270" s="2"/>
    </row>
    <row r="271" spans="1:11" x14ac:dyDescent="0.3">
      <c r="A271" s="77">
        <f>A270+1</f>
        <v>43964</v>
      </c>
      <c r="B271" s="18">
        <f>B270</f>
        <v>24793</v>
      </c>
      <c r="C271" s="18">
        <f>C270</f>
        <v>26385</v>
      </c>
      <c r="D271" s="83">
        <f>D270</f>
        <v>1592</v>
      </c>
      <c r="I271" s="3"/>
      <c r="J271" s="2"/>
      <c r="K271" s="2"/>
    </row>
    <row r="272" spans="1:11" x14ac:dyDescent="0.3">
      <c r="A272" s="76">
        <f>A271</f>
        <v>43964</v>
      </c>
      <c r="B272" s="17">
        <f>SUMIF(InputData!$C$2:$C$105,"&lt;="&amp;CalcThroughput!A272,InputData!$D$2:$D$105)-$G$3</f>
        <v>26385</v>
      </c>
      <c r="C272" s="17">
        <f>SUMIF(InputData!$B$2:$B$105,"&lt;="&amp;CalcThroughput!A272,InputData!$D$2:$D$105)-CalcThroughput!$G$3</f>
        <v>26385</v>
      </c>
      <c r="D272" s="82">
        <f>C272-B272</f>
        <v>0</v>
      </c>
      <c r="I272" s="3"/>
      <c r="J272" s="2"/>
      <c r="K272" s="2"/>
    </row>
    <row r="273" spans="1:11" x14ac:dyDescent="0.3">
      <c r="A273" s="77">
        <f>A272+1</f>
        <v>43965</v>
      </c>
      <c r="B273" s="18">
        <f>B272</f>
        <v>26385</v>
      </c>
      <c r="C273" s="18">
        <f>C272</f>
        <v>26385</v>
      </c>
      <c r="D273" s="83">
        <f>D272</f>
        <v>0</v>
      </c>
      <c r="I273" s="3"/>
      <c r="J273" s="2"/>
      <c r="K273" s="2"/>
    </row>
    <row r="274" spans="1:11" x14ac:dyDescent="0.3">
      <c r="A274" s="76">
        <f>A273</f>
        <v>43965</v>
      </c>
      <c r="B274" s="17">
        <f>SUMIF(InputData!$C$2:$C$105,"&lt;="&amp;CalcThroughput!A274,InputData!$D$2:$D$105)-$G$3</f>
        <v>26385</v>
      </c>
      <c r="C274" s="17">
        <f>SUMIF(InputData!$B$2:$B$105,"&lt;="&amp;CalcThroughput!A274,InputData!$D$2:$D$105)-CalcThroughput!$G$3</f>
        <v>26385</v>
      </c>
      <c r="D274" s="82">
        <f>C274-B274</f>
        <v>0</v>
      </c>
      <c r="I274" s="3"/>
      <c r="J274" s="2"/>
      <c r="K274" s="2"/>
    </row>
    <row r="275" spans="1:11" x14ac:dyDescent="0.3">
      <c r="A275" s="77">
        <f>A274+1</f>
        <v>43966</v>
      </c>
      <c r="B275" s="18">
        <f>B274</f>
        <v>26385</v>
      </c>
      <c r="C275" s="18">
        <f>C274</f>
        <v>26385</v>
      </c>
      <c r="D275" s="83">
        <f>D274</f>
        <v>0</v>
      </c>
      <c r="I275" s="3"/>
      <c r="J275" s="2"/>
      <c r="K275" s="2"/>
    </row>
    <row r="276" spans="1:11" x14ac:dyDescent="0.3">
      <c r="A276" s="76">
        <f>A275</f>
        <v>43966</v>
      </c>
      <c r="B276" s="17">
        <f>SUMIF(InputData!$C$2:$C$105,"&lt;="&amp;CalcThroughput!A276,InputData!$D$2:$D$105)-$G$3</f>
        <v>26385</v>
      </c>
      <c r="C276" s="17">
        <f>SUMIF(InputData!$B$2:$B$105,"&lt;="&amp;CalcThroughput!A276,InputData!$D$2:$D$105)-CalcThroughput!$G$3</f>
        <v>26385</v>
      </c>
      <c r="D276" s="82">
        <f>C276-B276</f>
        <v>0</v>
      </c>
      <c r="I276" s="3"/>
      <c r="J276" s="2"/>
      <c r="K276" s="2"/>
    </row>
    <row r="277" spans="1:11" x14ac:dyDescent="0.3">
      <c r="A277" s="77">
        <f>A276+1</f>
        <v>43967</v>
      </c>
      <c r="B277" s="18">
        <f>B276</f>
        <v>26385</v>
      </c>
      <c r="C277" s="18">
        <f>C276</f>
        <v>26385</v>
      </c>
      <c r="D277" s="83">
        <f>D276</f>
        <v>0</v>
      </c>
      <c r="I277" s="3"/>
      <c r="J277" s="2"/>
      <c r="K277" s="2"/>
    </row>
    <row r="278" spans="1:11" x14ac:dyDescent="0.3">
      <c r="A278" s="76">
        <f>A277</f>
        <v>43967</v>
      </c>
      <c r="B278" s="17">
        <f>SUMIF(InputData!$C$2:$C$105,"&lt;="&amp;CalcThroughput!A278,InputData!$D$2:$D$105)-$G$3</f>
        <v>26385</v>
      </c>
      <c r="C278" s="17">
        <f>SUMIF(InputData!$B$2:$B$105,"&lt;="&amp;CalcThroughput!A278,InputData!$D$2:$D$105)-CalcThroughput!$G$3</f>
        <v>26385</v>
      </c>
      <c r="D278" s="82">
        <f>C278-B278</f>
        <v>0</v>
      </c>
      <c r="I278" s="3"/>
      <c r="J278" s="2"/>
      <c r="K278" s="2"/>
    </row>
    <row r="279" spans="1:11" x14ac:dyDescent="0.3">
      <c r="A279" s="77">
        <f>A278+1</f>
        <v>43968</v>
      </c>
      <c r="B279" s="18">
        <f>B278</f>
        <v>26385</v>
      </c>
      <c r="C279" s="18">
        <f>C278</f>
        <v>26385</v>
      </c>
      <c r="D279" s="83">
        <f>D278</f>
        <v>0</v>
      </c>
      <c r="I279" s="3"/>
      <c r="J279" s="2"/>
      <c r="K279" s="2"/>
    </row>
    <row r="280" spans="1:11" x14ac:dyDescent="0.3">
      <c r="A280" s="76">
        <f>A279</f>
        <v>43968</v>
      </c>
      <c r="B280" s="17">
        <f>SUMIF(InputData!$C$2:$C$105,"&lt;="&amp;CalcThroughput!A280,InputData!$D$2:$D$105)-$G$3</f>
        <v>26385</v>
      </c>
      <c r="C280" s="17">
        <f>SUMIF(InputData!$B$2:$B$105,"&lt;="&amp;CalcThroughput!A280,InputData!$D$2:$D$105)-CalcThroughput!$G$3</f>
        <v>27210</v>
      </c>
      <c r="D280" s="82">
        <f>C280-B280</f>
        <v>825</v>
      </c>
      <c r="I280" s="3"/>
      <c r="J280" s="2"/>
      <c r="K280" s="2"/>
    </row>
    <row r="281" spans="1:11" x14ac:dyDescent="0.3">
      <c r="A281" s="77">
        <f>A280+1</f>
        <v>43969</v>
      </c>
      <c r="B281" s="18">
        <f>B280</f>
        <v>26385</v>
      </c>
      <c r="C281" s="18">
        <f>C280</f>
        <v>27210</v>
      </c>
      <c r="D281" s="83">
        <f>D280</f>
        <v>825</v>
      </c>
      <c r="I281" s="3"/>
      <c r="J281" s="2"/>
      <c r="K281" s="2"/>
    </row>
    <row r="282" spans="1:11" x14ac:dyDescent="0.3">
      <c r="A282" s="76">
        <f>A281</f>
        <v>43969</v>
      </c>
      <c r="B282" s="17">
        <f>SUMIF(InputData!$C$2:$C$105,"&lt;="&amp;CalcThroughput!A282,InputData!$D$2:$D$105)-$G$3</f>
        <v>26385</v>
      </c>
      <c r="C282" s="17">
        <f>SUMIF(InputData!$B$2:$B$105,"&lt;="&amp;CalcThroughput!A282,InputData!$D$2:$D$105)-CalcThroughput!$G$3</f>
        <v>27730</v>
      </c>
      <c r="D282" s="82">
        <f>C282-B282</f>
        <v>1345</v>
      </c>
      <c r="I282" s="3"/>
      <c r="J282" s="2"/>
      <c r="K282" s="2"/>
    </row>
    <row r="283" spans="1:11" x14ac:dyDescent="0.3">
      <c r="A283" s="77">
        <f>A282+1</f>
        <v>43970</v>
      </c>
      <c r="B283" s="18">
        <f>B282</f>
        <v>26385</v>
      </c>
      <c r="C283" s="18">
        <f>C282</f>
        <v>27730</v>
      </c>
      <c r="D283" s="83">
        <f>D282</f>
        <v>1345</v>
      </c>
      <c r="I283" s="3"/>
      <c r="J283" s="2"/>
      <c r="K283" s="2"/>
    </row>
    <row r="284" spans="1:11" x14ac:dyDescent="0.3">
      <c r="A284" s="76">
        <f>A283</f>
        <v>43970</v>
      </c>
      <c r="B284" s="17">
        <f>SUMIF(InputData!$C$2:$C$105,"&lt;="&amp;CalcThroughput!A284,InputData!$D$2:$D$105)-$G$3</f>
        <v>26385</v>
      </c>
      <c r="C284" s="17">
        <f>SUMIF(InputData!$B$2:$B$105,"&lt;="&amp;CalcThroughput!A284,InputData!$D$2:$D$105)-CalcThroughput!$G$3</f>
        <v>27730</v>
      </c>
      <c r="D284" s="82">
        <f>C284-B284</f>
        <v>1345</v>
      </c>
      <c r="I284" s="3"/>
      <c r="J284" s="2"/>
      <c r="K284" s="2"/>
    </row>
    <row r="285" spans="1:11" x14ac:dyDescent="0.3">
      <c r="A285" s="77">
        <f>A284+1</f>
        <v>43971</v>
      </c>
      <c r="B285" s="18">
        <f>B284</f>
        <v>26385</v>
      </c>
      <c r="C285" s="18">
        <f>C284</f>
        <v>27730</v>
      </c>
      <c r="D285" s="83">
        <f>D284</f>
        <v>1345</v>
      </c>
      <c r="I285" s="3"/>
      <c r="J285" s="2"/>
      <c r="K285" s="2"/>
    </row>
    <row r="286" spans="1:11" x14ac:dyDescent="0.3">
      <c r="A286" s="76">
        <f>A285</f>
        <v>43971</v>
      </c>
      <c r="B286" s="17">
        <f>SUMIF(InputData!$C$2:$C$105,"&lt;="&amp;CalcThroughput!A286,InputData!$D$2:$D$105)-$G$3</f>
        <v>27730</v>
      </c>
      <c r="C286" s="17">
        <f>SUMIF(InputData!$B$2:$B$105,"&lt;="&amp;CalcThroughput!A286,InputData!$D$2:$D$105)-CalcThroughput!$G$3</f>
        <v>27730</v>
      </c>
      <c r="D286" s="82">
        <f>C286-B286</f>
        <v>0</v>
      </c>
      <c r="I286" s="3"/>
      <c r="J286" s="2"/>
      <c r="K286" s="2"/>
    </row>
    <row r="287" spans="1:11" x14ac:dyDescent="0.3">
      <c r="A287" s="77">
        <f>A286+1</f>
        <v>43972</v>
      </c>
      <c r="B287" s="18">
        <f>B286</f>
        <v>27730</v>
      </c>
      <c r="C287" s="18">
        <f>C286</f>
        <v>27730</v>
      </c>
      <c r="D287" s="83">
        <f>D286</f>
        <v>0</v>
      </c>
      <c r="I287" s="3"/>
      <c r="J287" s="2"/>
      <c r="K287" s="2"/>
    </row>
    <row r="288" spans="1:11" x14ac:dyDescent="0.3">
      <c r="A288" s="76">
        <f>A287</f>
        <v>43972</v>
      </c>
      <c r="B288" s="17">
        <f>SUMIF(InputData!$C$2:$C$105,"&lt;="&amp;CalcThroughput!A288,InputData!$D$2:$D$105)-$G$3</f>
        <v>27730</v>
      </c>
      <c r="C288" s="17">
        <f>SUMIF(InputData!$B$2:$B$105,"&lt;="&amp;CalcThroughput!A288,InputData!$D$2:$D$105)-CalcThroughput!$G$3</f>
        <v>27730</v>
      </c>
      <c r="D288" s="82">
        <f>C288-B288</f>
        <v>0</v>
      </c>
      <c r="I288" s="3"/>
      <c r="J288" s="2"/>
      <c r="K288" s="2"/>
    </row>
    <row r="289" spans="1:11" x14ac:dyDescent="0.3">
      <c r="A289" s="77">
        <f>A288+1</f>
        <v>43973</v>
      </c>
      <c r="B289" s="18">
        <f>B288</f>
        <v>27730</v>
      </c>
      <c r="C289" s="18">
        <f>C288</f>
        <v>27730</v>
      </c>
      <c r="D289" s="83">
        <f>D288</f>
        <v>0</v>
      </c>
      <c r="I289" s="3"/>
      <c r="J289" s="2"/>
      <c r="K289" s="2"/>
    </row>
    <row r="290" spans="1:11" x14ac:dyDescent="0.3">
      <c r="A290" s="76">
        <f>A289</f>
        <v>43973</v>
      </c>
      <c r="B290" s="17">
        <f>SUMIF(InputData!$C$2:$C$105,"&lt;="&amp;CalcThroughput!A290,InputData!$D$2:$D$105)-$G$3</f>
        <v>27730</v>
      </c>
      <c r="C290" s="17">
        <f>SUMIF(InputData!$B$2:$B$105,"&lt;="&amp;CalcThroughput!A290,InputData!$D$2:$D$105)-CalcThroughput!$G$3</f>
        <v>27730</v>
      </c>
      <c r="D290" s="82">
        <f>C290-B290</f>
        <v>0</v>
      </c>
      <c r="I290" s="3"/>
      <c r="J290" s="2"/>
      <c r="K290" s="2"/>
    </row>
    <row r="291" spans="1:11" x14ac:dyDescent="0.3">
      <c r="A291" s="77">
        <f>A290+1</f>
        <v>43974</v>
      </c>
      <c r="B291" s="18">
        <f>B290</f>
        <v>27730</v>
      </c>
      <c r="C291" s="18">
        <f>C290</f>
        <v>27730</v>
      </c>
      <c r="D291" s="83">
        <f>D290</f>
        <v>0</v>
      </c>
      <c r="I291" s="3"/>
      <c r="J291" s="2"/>
      <c r="K291" s="2"/>
    </row>
    <row r="292" spans="1:11" x14ac:dyDescent="0.3">
      <c r="A292" s="76">
        <f>A291</f>
        <v>43974</v>
      </c>
      <c r="B292" s="17">
        <f>SUMIF(InputData!$C$2:$C$105,"&lt;="&amp;CalcThroughput!A292,InputData!$D$2:$D$105)-$G$3</f>
        <v>27730</v>
      </c>
      <c r="C292" s="17">
        <f>SUMIF(InputData!$B$2:$B$105,"&lt;="&amp;CalcThroughput!A292,InputData!$D$2:$D$105)-CalcThroughput!$G$3</f>
        <v>27730</v>
      </c>
      <c r="D292" s="82">
        <f>C292-B292</f>
        <v>0</v>
      </c>
      <c r="I292" s="3"/>
      <c r="J292" s="2"/>
      <c r="K292" s="2"/>
    </row>
    <row r="293" spans="1:11" x14ac:dyDescent="0.3">
      <c r="A293" s="77">
        <f>A292+1</f>
        <v>43975</v>
      </c>
      <c r="B293" s="18">
        <f>B292</f>
        <v>27730</v>
      </c>
      <c r="C293" s="18">
        <f>C292</f>
        <v>27730</v>
      </c>
      <c r="D293" s="83">
        <f>D292</f>
        <v>0</v>
      </c>
      <c r="I293" s="3"/>
      <c r="J293" s="2"/>
      <c r="K293" s="2"/>
    </row>
    <row r="294" spans="1:11" x14ac:dyDescent="0.3">
      <c r="A294" s="76">
        <f>A293</f>
        <v>43975</v>
      </c>
      <c r="B294" s="17">
        <f>SUMIF(InputData!$C$2:$C$105,"&lt;="&amp;CalcThroughput!A294,InputData!$D$2:$D$105)-$G$3</f>
        <v>27730</v>
      </c>
      <c r="C294" s="17">
        <f>SUMIF(InputData!$B$2:$B$105,"&lt;="&amp;CalcThroughput!A294,InputData!$D$2:$D$105)-CalcThroughput!$G$3</f>
        <v>28510</v>
      </c>
      <c r="D294" s="82">
        <f>C294-B294</f>
        <v>780</v>
      </c>
      <c r="I294" s="3"/>
      <c r="J294" s="2"/>
      <c r="K294" s="2"/>
    </row>
    <row r="295" spans="1:11" x14ac:dyDescent="0.3">
      <c r="A295" s="77">
        <f>A294+1</f>
        <v>43976</v>
      </c>
      <c r="B295" s="18">
        <f>B294</f>
        <v>27730</v>
      </c>
      <c r="C295" s="18">
        <f>C294</f>
        <v>28510</v>
      </c>
      <c r="D295" s="83">
        <f>D294</f>
        <v>780</v>
      </c>
      <c r="I295" s="3"/>
      <c r="J295" s="2"/>
      <c r="K295" s="2"/>
    </row>
    <row r="296" spans="1:11" x14ac:dyDescent="0.3">
      <c r="A296" s="76">
        <f>A295</f>
        <v>43976</v>
      </c>
      <c r="B296" s="17">
        <f>SUMIF(InputData!$C$2:$C$105,"&lt;="&amp;CalcThroughput!A296,InputData!$D$2:$D$105)-$G$3</f>
        <v>27730</v>
      </c>
      <c r="C296" s="17">
        <f>SUMIF(InputData!$B$2:$B$105,"&lt;="&amp;CalcThroughput!A296,InputData!$D$2:$D$105)-CalcThroughput!$G$3</f>
        <v>29208</v>
      </c>
      <c r="D296" s="82">
        <f>C296-B296</f>
        <v>1478</v>
      </c>
      <c r="I296" s="3"/>
      <c r="J296" s="2"/>
      <c r="K296" s="2"/>
    </row>
    <row r="297" spans="1:11" x14ac:dyDescent="0.3">
      <c r="A297" s="77">
        <f>A296+1</f>
        <v>43977</v>
      </c>
      <c r="B297" s="18">
        <f>B296</f>
        <v>27730</v>
      </c>
      <c r="C297" s="18">
        <f>C296</f>
        <v>29208</v>
      </c>
      <c r="D297" s="83">
        <f>D296</f>
        <v>1478</v>
      </c>
      <c r="I297" s="3"/>
      <c r="J297" s="2"/>
      <c r="K297" s="2"/>
    </row>
    <row r="298" spans="1:11" x14ac:dyDescent="0.3">
      <c r="A298" s="76">
        <f>A297</f>
        <v>43977</v>
      </c>
      <c r="B298" s="17">
        <f>SUMIF(InputData!$C$2:$C$105,"&lt;="&amp;CalcThroughput!A298,InputData!$D$2:$D$105)-$G$3</f>
        <v>27730</v>
      </c>
      <c r="C298" s="17">
        <f>SUMIF(InputData!$B$2:$B$105,"&lt;="&amp;CalcThroughput!A298,InputData!$D$2:$D$105)-CalcThroughput!$G$3</f>
        <v>29208</v>
      </c>
      <c r="D298" s="82">
        <f>C298-B298</f>
        <v>1478</v>
      </c>
      <c r="I298" s="3"/>
      <c r="J298" s="2"/>
      <c r="K298" s="2"/>
    </row>
    <row r="299" spans="1:11" x14ac:dyDescent="0.3">
      <c r="A299" s="77">
        <f>A298+1</f>
        <v>43978</v>
      </c>
      <c r="B299" s="18">
        <f>B298</f>
        <v>27730</v>
      </c>
      <c r="C299" s="18">
        <f>C298</f>
        <v>29208</v>
      </c>
      <c r="D299" s="83">
        <f>D298</f>
        <v>1478</v>
      </c>
      <c r="I299" s="3"/>
      <c r="J299" s="2"/>
      <c r="K299" s="2"/>
    </row>
    <row r="300" spans="1:11" x14ac:dyDescent="0.3">
      <c r="A300" s="76">
        <f>A299</f>
        <v>43978</v>
      </c>
      <c r="B300" s="17">
        <f>SUMIF(InputData!$C$2:$C$105,"&lt;="&amp;CalcThroughput!A300,InputData!$D$2:$D$105)-$G$3</f>
        <v>29208</v>
      </c>
      <c r="C300" s="17">
        <f>SUMIF(InputData!$B$2:$B$105,"&lt;="&amp;CalcThroughput!A300,InputData!$D$2:$D$105)-CalcThroughput!$G$3</f>
        <v>29208</v>
      </c>
      <c r="D300" s="82">
        <f>C300-B300</f>
        <v>0</v>
      </c>
      <c r="I300" s="3"/>
      <c r="J300" s="2"/>
      <c r="K300" s="2"/>
    </row>
    <row r="301" spans="1:11" x14ac:dyDescent="0.3">
      <c r="A301" s="77">
        <f>A300+1</f>
        <v>43979</v>
      </c>
      <c r="B301" s="18">
        <f>B300</f>
        <v>29208</v>
      </c>
      <c r="C301" s="18">
        <f>C300</f>
        <v>29208</v>
      </c>
      <c r="D301" s="83">
        <f>D300</f>
        <v>0</v>
      </c>
      <c r="I301" s="3"/>
      <c r="J301" s="2"/>
      <c r="K301" s="2"/>
    </row>
    <row r="302" spans="1:11" x14ac:dyDescent="0.3">
      <c r="A302" s="76">
        <f>A301</f>
        <v>43979</v>
      </c>
      <c r="B302" s="17">
        <f>SUMIF(InputData!$C$2:$C$105,"&lt;="&amp;CalcThroughput!A302,InputData!$D$2:$D$105)-$G$3</f>
        <v>29208</v>
      </c>
      <c r="C302" s="17">
        <f>SUMIF(InputData!$B$2:$B$105,"&lt;="&amp;CalcThroughput!A302,InputData!$D$2:$D$105)-CalcThroughput!$G$3</f>
        <v>29208</v>
      </c>
      <c r="D302" s="82">
        <f>C302-B302</f>
        <v>0</v>
      </c>
      <c r="I302" s="3"/>
      <c r="J302" s="2"/>
      <c r="K302" s="2"/>
    </row>
    <row r="303" spans="1:11" x14ac:dyDescent="0.3">
      <c r="A303" s="77">
        <f>A302+1</f>
        <v>43980</v>
      </c>
      <c r="B303" s="18">
        <f>B302</f>
        <v>29208</v>
      </c>
      <c r="C303" s="18">
        <f>C302</f>
        <v>29208</v>
      </c>
      <c r="D303" s="83">
        <f>D302</f>
        <v>0</v>
      </c>
      <c r="I303" s="3"/>
      <c r="J303" s="2"/>
      <c r="K303" s="2"/>
    </row>
    <row r="304" spans="1:11" x14ac:dyDescent="0.3">
      <c r="A304" s="76">
        <f>A303</f>
        <v>43980</v>
      </c>
      <c r="B304" s="17">
        <f>SUMIF(InputData!$C$2:$C$105,"&lt;="&amp;CalcThroughput!A304,InputData!$D$2:$D$105)-$G$3</f>
        <v>29208</v>
      </c>
      <c r="C304" s="17">
        <f>SUMIF(InputData!$B$2:$B$105,"&lt;="&amp;CalcThroughput!A304,InputData!$D$2:$D$105)-CalcThroughput!$G$3</f>
        <v>29208</v>
      </c>
      <c r="D304" s="82">
        <f>C304-B304</f>
        <v>0</v>
      </c>
      <c r="I304" s="3"/>
      <c r="J304" s="2"/>
      <c r="K304" s="2"/>
    </row>
    <row r="305" spans="1:11" x14ac:dyDescent="0.3">
      <c r="A305" s="77">
        <f>A304+1</f>
        <v>43981</v>
      </c>
      <c r="B305" s="18">
        <f>B304</f>
        <v>29208</v>
      </c>
      <c r="C305" s="18">
        <f>C304</f>
        <v>29208</v>
      </c>
      <c r="D305" s="83">
        <f>D304</f>
        <v>0</v>
      </c>
      <c r="I305" s="3"/>
      <c r="J305" s="2"/>
      <c r="K305" s="2"/>
    </row>
    <row r="306" spans="1:11" x14ac:dyDescent="0.3">
      <c r="A306" s="76">
        <f>A305</f>
        <v>43981</v>
      </c>
      <c r="B306" s="17">
        <f>SUMIF(InputData!$C$2:$C$105,"&lt;="&amp;CalcThroughput!A306,InputData!$D$2:$D$105)-$G$3</f>
        <v>29208</v>
      </c>
      <c r="C306" s="17">
        <f>SUMIF(InputData!$B$2:$B$105,"&lt;="&amp;CalcThroughput!A306,InputData!$D$2:$D$105)-CalcThroughput!$G$3</f>
        <v>29208</v>
      </c>
      <c r="D306" s="82">
        <f>C306-B306</f>
        <v>0</v>
      </c>
      <c r="I306" s="3"/>
      <c r="J306" s="2"/>
      <c r="K306" s="2"/>
    </row>
    <row r="307" spans="1:11" x14ac:dyDescent="0.3">
      <c r="A307" s="77">
        <f>A306+1</f>
        <v>43982</v>
      </c>
      <c r="B307" s="18">
        <f>B306</f>
        <v>29208</v>
      </c>
      <c r="C307" s="18">
        <f>C306</f>
        <v>29208</v>
      </c>
      <c r="D307" s="83">
        <f>D306</f>
        <v>0</v>
      </c>
      <c r="I307" s="3"/>
      <c r="J307" s="2"/>
      <c r="K307" s="2"/>
    </row>
    <row r="308" spans="1:11" x14ac:dyDescent="0.3">
      <c r="A308" s="76">
        <f>A307</f>
        <v>43982</v>
      </c>
      <c r="B308" s="17">
        <f>SUMIF(InputData!$C$2:$C$105,"&lt;="&amp;CalcThroughput!A308,InputData!$D$2:$D$105)-$G$3</f>
        <v>29208</v>
      </c>
      <c r="C308" s="17">
        <f>SUMIF(InputData!$B$2:$B$105,"&lt;="&amp;CalcThroughput!A308,InputData!$D$2:$D$105)-CalcThroughput!$G$3</f>
        <v>30923</v>
      </c>
      <c r="D308" s="82">
        <f>C308-B308</f>
        <v>1715</v>
      </c>
      <c r="I308" s="3"/>
      <c r="J308" s="2"/>
      <c r="K308" s="2"/>
    </row>
    <row r="309" spans="1:11" x14ac:dyDescent="0.3">
      <c r="A309" s="77">
        <f>A308+1</f>
        <v>43983</v>
      </c>
      <c r="B309" s="18">
        <f>B308</f>
        <v>29208</v>
      </c>
      <c r="C309" s="18">
        <f>C308</f>
        <v>30923</v>
      </c>
      <c r="D309" s="83">
        <f>D308</f>
        <v>1715</v>
      </c>
      <c r="I309" s="3"/>
      <c r="J309" s="2"/>
      <c r="K309" s="2"/>
    </row>
    <row r="310" spans="1:11" x14ac:dyDescent="0.3">
      <c r="A310" s="76">
        <f>A309</f>
        <v>43983</v>
      </c>
      <c r="B310" s="17">
        <f>SUMIF(InputData!$C$2:$C$105,"&lt;="&amp;CalcThroughput!A310,InputData!$D$2:$D$105)-$G$3</f>
        <v>29208</v>
      </c>
      <c r="C310" s="17">
        <f>SUMIF(InputData!$B$2:$B$105,"&lt;="&amp;CalcThroughput!A310,InputData!$D$2:$D$105)-CalcThroughput!$G$3</f>
        <v>30923</v>
      </c>
      <c r="D310" s="82">
        <f>C310-B310</f>
        <v>1715</v>
      </c>
      <c r="I310" s="3"/>
      <c r="J310" s="2"/>
      <c r="K310" s="2"/>
    </row>
    <row r="311" spans="1:11" x14ac:dyDescent="0.3">
      <c r="A311" s="77">
        <f>A310+1</f>
        <v>43984</v>
      </c>
      <c r="B311" s="18">
        <f>B310</f>
        <v>29208</v>
      </c>
      <c r="C311" s="18">
        <f>C310</f>
        <v>30923</v>
      </c>
      <c r="D311" s="83">
        <f>D310</f>
        <v>1715</v>
      </c>
      <c r="I311" s="3"/>
      <c r="J311" s="2"/>
      <c r="K311" s="2"/>
    </row>
    <row r="312" spans="1:11" x14ac:dyDescent="0.3">
      <c r="A312" s="76">
        <f>A311</f>
        <v>43984</v>
      </c>
      <c r="B312" s="17">
        <f>SUMIF(InputData!$C$2:$C$105,"&lt;="&amp;CalcThroughput!A312,InputData!$D$2:$D$105)-$G$3</f>
        <v>29208</v>
      </c>
      <c r="C312" s="17">
        <f>SUMIF(InputData!$B$2:$B$105,"&lt;="&amp;CalcThroughput!A312,InputData!$D$2:$D$105)-CalcThroughput!$G$3</f>
        <v>30923</v>
      </c>
      <c r="D312" s="82">
        <f>C312-B312</f>
        <v>1715</v>
      </c>
      <c r="I312" s="3"/>
      <c r="J312" s="2"/>
      <c r="K312" s="2"/>
    </row>
    <row r="313" spans="1:11" x14ac:dyDescent="0.3">
      <c r="A313" s="77">
        <f>A312+1</f>
        <v>43985</v>
      </c>
      <c r="B313" s="18">
        <f>B312</f>
        <v>29208</v>
      </c>
      <c r="C313" s="18">
        <f>C312</f>
        <v>30923</v>
      </c>
      <c r="D313" s="83">
        <f>D312</f>
        <v>1715</v>
      </c>
      <c r="I313" s="3"/>
      <c r="J313" s="2"/>
      <c r="K313" s="2"/>
    </row>
    <row r="314" spans="1:11" x14ac:dyDescent="0.3">
      <c r="A314" s="76">
        <f>A313</f>
        <v>43985</v>
      </c>
      <c r="B314" s="17">
        <f>SUMIF(InputData!$C$2:$C$105,"&lt;="&amp;CalcThroughput!A314,InputData!$D$2:$D$105)-$G$3</f>
        <v>30923</v>
      </c>
      <c r="C314" s="17">
        <f>SUMIF(InputData!$B$2:$B$105,"&lt;="&amp;CalcThroughput!A314,InputData!$D$2:$D$105)-CalcThroughput!$G$3</f>
        <v>30923</v>
      </c>
      <c r="D314" s="82">
        <f>C314-B314</f>
        <v>0</v>
      </c>
      <c r="I314" s="3"/>
      <c r="J314" s="2"/>
      <c r="K314" s="2"/>
    </row>
    <row r="315" spans="1:11" x14ac:dyDescent="0.3">
      <c r="A315" s="77">
        <f>A314+1</f>
        <v>43986</v>
      </c>
      <c r="B315" s="18">
        <f>B314</f>
        <v>30923</v>
      </c>
      <c r="C315" s="18">
        <f>C314</f>
        <v>30923</v>
      </c>
      <c r="D315" s="83">
        <f>D314</f>
        <v>0</v>
      </c>
      <c r="I315" s="3"/>
      <c r="J315" s="2"/>
      <c r="K315" s="2"/>
    </row>
    <row r="316" spans="1:11" x14ac:dyDescent="0.3">
      <c r="A316" s="76">
        <f>A315</f>
        <v>43986</v>
      </c>
      <c r="B316" s="17">
        <f>SUMIF(InputData!$C$2:$C$105,"&lt;="&amp;CalcThroughput!A316,InputData!$D$2:$D$105)-$G$3</f>
        <v>30923</v>
      </c>
      <c r="C316" s="17">
        <f>SUMIF(InputData!$B$2:$B$105,"&lt;="&amp;CalcThroughput!A316,InputData!$D$2:$D$105)-CalcThroughput!$G$3</f>
        <v>30923</v>
      </c>
      <c r="D316" s="82">
        <f>C316-B316</f>
        <v>0</v>
      </c>
      <c r="I316" s="3"/>
      <c r="J316" s="2"/>
      <c r="K316" s="2"/>
    </row>
    <row r="317" spans="1:11" x14ac:dyDescent="0.3">
      <c r="A317" s="77">
        <f>A316+1</f>
        <v>43987</v>
      </c>
      <c r="B317" s="18">
        <f>B316</f>
        <v>30923</v>
      </c>
      <c r="C317" s="18">
        <f>C316</f>
        <v>30923</v>
      </c>
      <c r="D317" s="83">
        <f>D316</f>
        <v>0</v>
      </c>
      <c r="I317" s="3"/>
      <c r="J317" s="2"/>
      <c r="K317" s="2"/>
    </row>
    <row r="318" spans="1:11" x14ac:dyDescent="0.3">
      <c r="A318" s="76">
        <f>A317</f>
        <v>43987</v>
      </c>
      <c r="B318" s="17">
        <f>SUMIF(InputData!$C$2:$C$105,"&lt;="&amp;CalcThroughput!A318,InputData!$D$2:$D$105)-$G$3</f>
        <v>30923</v>
      </c>
      <c r="C318" s="17">
        <f>SUMIF(InputData!$B$2:$B$105,"&lt;="&amp;CalcThroughput!A318,InputData!$D$2:$D$105)-CalcThroughput!$G$3</f>
        <v>30923</v>
      </c>
      <c r="D318" s="82">
        <f>C318-B318</f>
        <v>0</v>
      </c>
      <c r="I318" s="3"/>
      <c r="J318" s="2"/>
      <c r="K318" s="2"/>
    </row>
    <row r="319" spans="1:11" x14ac:dyDescent="0.3">
      <c r="A319" s="77">
        <f>A318+1</f>
        <v>43988</v>
      </c>
      <c r="B319" s="18">
        <f>B318</f>
        <v>30923</v>
      </c>
      <c r="C319" s="18">
        <f>C318</f>
        <v>30923</v>
      </c>
      <c r="D319" s="83">
        <f>D318</f>
        <v>0</v>
      </c>
      <c r="I319" s="3"/>
      <c r="J319" s="2"/>
      <c r="K319" s="2"/>
    </row>
    <row r="320" spans="1:11" x14ac:dyDescent="0.3">
      <c r="A320" s="76">
        <f>A319</f>
        <v>43988</v>
      </c>
      <c r="B320" s="17">
        <f>SUMIF(InputData!$C$2:$C$105,"&lt;="&amp;CalcThroughput!A320,InputData!$D$2:$D$105)-$G$3</f>
        <v>30923</v>
      </c>
      <c r="C320" s="17">
        <f>SUMIF(InputData!$B$2:$B$105,"&lt;="&amp;CalcThroughput!A320,InputData!$D$2:$D$105)-CalcThroughput!$G$3</f>
        <v>30923</v>
      </c>
      <c r="D320" s="82">
        <f>C320-B320</f>
        <v>0</v>
      </c>
      <c r="I320" s="3"/>
      <c r="J320" s="2"/>
      <c r="K320" s="2"/>
    </row>
    <row r="321" spans="1:11" x14ac:dyDescent="0.3">
      <c r="A321" s="77">
        <f>A320+1</f>
        <v>43989</v>
      </c>
      <c r="B321" s="18">
        <f>B320</f>
        <v>30923</v>
      </c>
      <c r="C321" s="18">
        <f>C320</f>
        <v>30923</v>
      </c>
      <c r="D321" s="83">
        <f>D320</f>
        <v>0</v>
      </c>
      <c r="I321" s="3"/>
      <c r="J321" s="2"/>
      <c r="K321" s="2"/>
    </row>
    <row r="322" spans="1:11" x14ac:dyDescent="0.3">
      <c r="A322" s="76">
        <f>A321</f>
        <v>43989</v>
      </c>
      <c r="B322" s="17">
        <f>SUMIF(InputData!$C$2:$C$105,"&lt;="&amp;CalcThroughput!A322,InputData!$D$2:$D$105)-$G$3</f>
        <v>30923</v>
      </c>
      <c r="C322" s="17">
        <f>SUMIF(InputData!$B$2:$B$105,"&lt;="&amp;CalcThroughput!A322,InputData!$D$2:$D$105)-CalcThroughput!$G$3</f>
        <v>31738</v>
      </c>
      <c r="D322" s="82">
        <f>C322-B322</f>
        <v>815</v>
      </c>
      <c r="I322" s="3"/>
      <c r="J322" s="2"/>
      <c r="K322" s="2"/>
    </row>
    <row r="323" spans="1:11" x14ac:dyDescent="0.3">
      <c r="A323" s="77">
        <f>A322+1</f>
        <v>43990</v>
      </c>
      <c r="B323" s="18">
        <f>B322</f>
        <v>30923</v>
      </c>
      <c r="C323" s="18">
        <f>C322</f>
        <v>31738</v>
      </c>
      <c r="D323" s="83">
        <f>D322</f>
        <v>815</v>
      </c>
      <c r="I323" s="3"/>
      <c r="J323" s="2"/>
      <c r="K323" s="2"/>
    </row>
    <row r="324" spans="1:11" x14ac:dyDescent="0.3">
      <c r="A324" s="76">
        <f>A323</f>
        <v>43990</v>
      </c>
      <c r="B324" s="17">
        <f>SUMIF(InputData!$C$2:$C$105,"&lt;="&amp;CalcThroughput!A324,InputData!$D$2:$D$105)-$G$3</f>
        <v>30923</v>
      </c>
      <c r="C324" s="17">
        <f>SUMIF(InputData!$B$2:$B$105,"&lt;="&amp;CalcThroughput!A324,InputData!$D$2:$D$105)-CalcThroughput!$G$3</f>
        <v>31738</v>
      </c>
      <c r="D324" s="82">
        <f>C324-B324</f>
        <v>815</v>
      </c>
      <c r="I324" s="3"/>
      <c r="J324" s="2"/>
      <c r="K324" s="2"/>
    </row>
    <row r="325" spans="1:11" x14ac:dyDescent="0.3">
      <c r="A325" s="77">
        <f>A324+1</f>
        <v>43991</v>
      </c>
      <c r="B325" s="18">
        <f>B324</f>
        <v>30923</v>
      </c>
      <c r="C325" s="18">
        <f>C324</f>
        <v>31738</v>
      </c>
      <c r="D325" s="83">
        <f>D324</f>
        <v>815</v>
      </c>
      <c r="I325" s="3"/>
      <c r="J325" s="2"/>
      <c r="K325" s="2"/>
    </row>
    <row r="326" spans="1:11" x14ac:dyDescent="0.3">
      <c r="A326" s="76">
        <f>A325</f>
        <v>43991</v>
      </c>
      <c r="B326" s="17">
        <f>SUMIF(InputData!$C$2:$C$105,"&lt;="&amp;CalcThroughput!A326,InputData!$D$2:$D$105)-$G$3</f>
        <v>30923</v>
      </c>
      <c r="C326" s="17">
        <f>SUMIF(InputData!$B$2:$B$105,"&lt;="&amp;CalcThroughput!A326,InputData!$D$2:$D$105)-CalcThroughput!$G$3</f>
        <v>32138</v>
      </c>
      <c r="D326" s="82">
        <f>C326-B326</f>
        <v>1215</v>
      </c>
      <c r="I326" s="3"/>
      <c r="J326" s="2"/>
      <c r="K326" s="2"/>
    </row>
    <row r="327" spans="1:11" x14ac:dyDescent="0.3">
      <c r="A327" s="77">
        <f>A326+1</f>
        <v>43992</v>
      </c>
      <c r="B327" s="18">
        <f>B326</f>
        <v>30923</v>
      </c>
      <c r="C327" s="18">
        <f>C326</f>
        <v>32138</v>
      </c>
      <c r="D327" s="83">
        <f>D326</f>
        <v>1215</v>
      </c>
      <c r="I327" s="3"/>
      <c r="J327" s="2"/>
      <c r="K327" s="2"/>
    </row>
    <row r="328" spans="1:11" x14ac:dyDescent="0.3">
      <c r="A328" s="76">
        <f>A327</f>
        <v>43992</v>
      </c>
      <c r="B328" s="17">
        <f>SUMIF(InputData!$C$2:$C$105,"&lt;="&amp;CalcThroughput!A328,InputData!$D$2:$D$105)-$G$3</f>
        <v>32138</v>
      </c>
      <c r="C328" s="17">
        <f>SUMIF(InputData!$B$2:$B$105,"&lt;="&amp;CalcThroughput!A328,InputData!$D$2:$D$105)-CalcThroughput!$G$3</f>
        <v>32138</v>
      </c>
      <c r="D328" s="82">
        <f>C328-B328</f>
        <v>0</v>
      </c>
      <c r="I328" s="3"/>
      <c r="J328" s="2"/>
      <c r="K328" s="2"/>
    </row>
    <row r="329" spans="1:11" x14ac:dyDescent="0.3">
      <c r="A329" s="77">
        <f>A328+1</f>
        <v>43993</v>
      </c>
      <c r="B329" s="18">
        <f>B328</f>
        <v>32138</v>
      </c>
      <c r="C329" s="18">
        <f>C328</f>
        <v>32138</v>
      </c>
      <c r="D329" s="83">
        <f>D328</f>
        <v>0</v>
      </c>
      <c r="I329" s="3"/>
      <c r="J329" s="2"/>
      <c r="K329" s="2"/>
    </row>
    <row r="330" spans="1:11" x14ac:dyDescent="0.3">
      <c r="A330" s="76">
        <f>A329</f>
        <v>43993</v>
      </c>
      <c r="B330" s="17">
        <f>SUMIF(InputData!$C$2:$C$105,"&lt;="&amp;CalcThroughput!A330,InputData!$D$2:$D$105)-$G$3</f>
        <v>32138</v>
      </c>
      <c r="C330" s="17">
        <f>SUMIF(InputData!$B$2:$B$105,"&lt;="&amp;CalcThroughput!A330,InputData!$D$2:$D$105)-CalcThroughput!$G$3</f>
        <v>32138</v>
      </c>
      <c r="D330" s="82">
        <f>C330-B330</f>
        <v>0</v>
      </c>
      <c r="I330" s="3"/>
      <c r="J330" s="2"/>
      <c r="K330" s="2"/>
    </row>
    <row r="331" spans="1:11" x14ac:dyDescent="0.3">
      <c r="A331" s="77">
        <f>A330+1</f>
        <v>43994</v>
      </c>
      <c r="B331" s="18">
        <f>B330</f>
        <v>32138</v>
      </c>
      <c r="C331" s="18">
        <f>C330</f>
        <v>32138</v>
      </c>
      <c r="D331" s="83">
        <f>D330</f>
        <v>0</v>
      </c>
      <c r="I331" s="3"/>
      <c r="J331" s="2"/>
      <c r="K331" s="2"/>
    </row>
    <row r="332" spans="1:11" x14ac:dyDescent="0.3">
      <c r="A332" s="76">
        <f>A331</f>
        <v>43994</v>
      </c>
      <c r="B332" s="17">
        <f>SUMIF(InputData!$C$2:$C$105,"&lt;="&amp;CalcThroughput!A332,InputData!$D$2:$D$105)-$G$3</f>
        <v>32138</v>
      </c>
      <c r="C332" s="17">
        <f>SUMIF(InputData!$B$2:$B$105,"&lt;="&amp;CalcThroughput!A332,InputData!$D$2:$D$105)-CalcThroughput!$G$3</f>
        <v>32138</v>
      </c>
      <c r="D332" s="82">
        <f>C332-B332</f>
        <v>0</v>
      </c>
      <c r="I332" s="3"/>
      <c r="J332" s="2"/>
      <c r="K332" s="2"/>
    </row>
    <row r="333" spans="1:11" x14ac:dyDescent="0.3">
      <c r="A333" s="77">
        <f>A332+1</f>
        <v>43995</v>
      </c>
      <c r="B333" s="18">
        <f>B332</f>
        <v>32138</v>
      </c>
      <c r="C333" s="18">
        <f>C332</f>
        <v>32138</v>
      </c>
      <c r="D333" s="83">
        <f>D332</f>
        <v>0</v>
      </c>
      <c r="I333" s="3"/>
      <c r="J333" s="2"/>
      <c r="K333" s="2"/>
    </row>
    <row r="334" spans="1:11" x14ac:dyDescent="0.3">
      <c r="A334" s="76">
        <f>A333</f>
        <v>43995</v>
      </c>
      <c r="B334" s="17">
        <f>SUMIF(InputData!$C$2:$C$105,"&lt;="&amp;CalcThroughput!A334,InputData!$D$2:$D$105)-$G$3</f>
        <v>32138</v>
      </c>
      <c r="C334" s="17">
        <f>SUMIF(InputData!$B$2:$B$105,"&lt;="&amp;CalcThroughput!A334,InputData!$D$2:$D$105)-CalcThroughput!$G$3</f>
        <v>32138</v>
      </c>
      <c r="D334" s="82">
        <f>C334-B334</f>
        <v>0</v>
      </c>
      <c r="I334" s="3"/>
      <c r="J334" s="2"/>
      <c r="K334" s="2"/>
    </row>
    <row r="335" spans="1:11" x14ac:dyDescent="0.3">
      <c r="A335" s="77">
        <f>A334+1</f>
        <v>43996</v>
      </c>
      <c r="B335" s="18">
        <f>B334</f>
        <v>32138</v>
      </c>
      <c r="C335" s="18">
        <f>C334</f>
        <v>32138</v>
      </c>
      <c r="D335" s="83">
        <f>D334</f>
        <v>0</v>
      </c>
      <c r="I335" s="3"/>
      <c r="J335" s="2"/>
      <c r="K335" s="2"/>
    </row>
    <row r="336" spans="1:11" x14ac:dyDescent="0.3">
      <c r="A336" s="76">
        <f>A335</f>
        <v>43996</v>
      </c>
      <c r="B336" s="17">
        <f>SUMIF(InputData!$C$2:$C$105,"&lt;="&amp;CalcThroughput!A336,InputData!$D$2:$D$105)-$G$3</f>
        <v>32138</v>
      </c>
      <c r="C336" s="17">
        <f>SUMIF(InputData!$B$2:$B$105,"&lt;="&amp;CalcThroughput!A336,InputData!$D$2:$D$105)-CalcThroughput!$G$3</f>
        <v>32993</v>
      </c>
      <c r="D336" s="82">
        <f>C336-B336</f>
        <v>855</v>
      </c>
      <c r="I336" s="3"/>
      <c r="J336" s="2"/>
      <c r="K336" s="2"/>
    </row>
    <row r="337" spans="1:11" x14ac:dyDescent="0.3">
      <c r="A337" s="77">
        <f>A336+1</f>
        <v>43997</v>
      </c>
      <c r="B337" s="18">
        <f>B336</f>
        <v>32138</v>
      </c>
      <c r="C337" s="18">
        <f>C336</f>
        <v>32993</v>
      </c>
      <c r="D337" s="83">
        <f>D336</f>
        <v>855</v>
      </c>
      <c r="I337" s="3"/>
      <c r="J337" s="2"/>
      <c r="K337" s="2"/>
    </row>
    <row r="338" spans="1:11" x14ac:dyDescent="0.3">
      <c r="A338" s="76">
        <f>A337</f>
        <v>43997</v>
      </c>
      <c r="B338" s="17">
        <f>SUMIF(InputData!$C$2:$C$105,"&lt;="&amp;CalcThroughput!A338,InputData!$D$2:$D$105)-$G$3</f>
        <v>32138</v>
      </c>
      <c r="C338" s="17">
        <f>SUMIF(InputData!$B$2:$B$105,"&lt;="&amp;CalcThroughput!A338,InputData!$D$2:$D$105)-CalcThroughput!$G$3</f>
        <v>33481</v>
      </c>
      <c r="D338" s="82">
        <f>C338-B338</f>
        <v>1343</v>
      </c>
      <c r="I338" s="3"/>
      <c r="J338" s="2"/>
      <c r="K338" s="2"/>
    </row>
    <row r="339" spans="1:11" x14ac:dyDescent="0.3">
      <c r="A339" s="77">
        <f>A338+1</f>
        <v>43998</v>
      </c>
      <c r="B339" s="18">
        <f>B338</f>
        <v>32138</v>
      </c>
      <c r="C339" s="18">
        <f>C338</f>
        <v>33481</v>
      </c>
      <c r="D339" s="83">
        <f>D338</f>
        <v>1343</v>
      </c>
      <c r="I339" s="3"/>
      <c r="J339" s="2"/>
      <c r="K339" s="2"/>
    </row>
    <row r="340" spans="1:11" x14ac:dyDescent="0.3">
      <c r="A340" s="76">
        <f>A339</f>
        <v>43998</v>
      </c>
      <c r="B340" s="17">
        <f>SUMIF(InputData!$C$2:$C$105,"&lt;="&amp;CalcThroughput!A340,InputData!$D$2:$D$105)-$G$3</f>
        <v>32138</v>
      </c>
      <c r="C340" s="17">
        <f>SUMIF(InputData!$B$2:$B$105,"&lt;="&amp;CalcThroughput!A340,InputData!$D$2:$D$105)-CalcThroughput!$G$3</f>
        <v>33481</v>
      </c>
      <c r="D340" s="82">
        <f>C340-B340</f>
        <v>1343</v>
      </c>
      <c r="I340" s="3"/>
      <c r="J340" s="2"/>
      <c r="K340" s="2"/>
    </row>
    <row r="341" spans="1:11" x14ac:dyDescent="0.3">
      <c r="A341" s="77">
        <f>A340+1</f>
        <v>43999</v>
      </c>
      <c r="B341" s="18">
        <f>B340</f>
        <v>32138</v>
      </c>
      <c r="C341" s="18">
        <f>C340</f>
        <v>33481</v>
      </c>
      <c r="D341" s="83">
        <f>D340</f>
        <v>1343</v>
      </c>
      <c r="I341" s="3"/>
      <c r="J341" s="2"/>
      <c r="K341" s="2"/>
    </row>
    <row r="342" spans="1:11" x14ac:dyDescent="0.3">
      <c r="A342" s="76">
        <f>A341</f>
        <v>43999</v>
      </c>
      <c r="B342" s="17">
        <f>SUMIF(InputData!$C$2:$C$105,"&lt;="&amp;CalcThroughput!A342,InputData!$D$2:$D$105)-$G$3</f>
        <v>33481</v>
      </c>
      <c r="C342" s="17">
        <f>SUMIF(InputData!$B$2:$B$105,"&lt;="&amp;CalcThroughput!A342,InputData!$D$2:$D$105)-CalcThroughput!$G$3</f>
        <v>33481</v>
      </c>
      <c r="D342" s="82">
        <f>C342-B342</f>
        <v>0</v>
      </c>
      <c r="I342" s="3"/>
      <c r="J342" s="2"/>
      <c r="K342" s="2"/>
    </row>
    <row r="343" spans="1:11" x14ac:dyDescent="0.3">
      <c r="A343" s="77">
        <f>A342+1</f>
        <v>44000</v>
      </c>
      <c r="B343" s="18">
        <f>B342</f>
        <v>33481</v>
      </c>
      <c r="C343" s="18">
        <f>C342</f>
        <v>33481</v>
      </c>
      <c r="D343" s="83">
        <f>D342</f>
        <v>0</v>
      </c>
      <c r="I343" s="3"/>
      <c r="J343" s="2"/>
      <c r="K343" s="2"/>
    </row>
    <row r="344" spans="1:11" x14ac:dyDescent="0.3">
      <c r="A344" s="76">
        <f>A343</f>
        <v>44000</v>
      </c>
      <c r="B344" s="17">
        <f>SUMIF(InputData!$C$2:$C$105,"&lt;="&amp;CalcThroughput!A344,InputData!$D$2:$D$105)-$G$3</f>
        <v>33481</v>
      </c>
      <c r="C344" s="17">
        <f>SUMIF(InputData!$B$2:$B$105,"&lt;="&amp;CalcThroughput!A344,InputData!$D$2:$D$105)-CalcThroughput!$G$3</f>
        <v>33481</v>
      </c>
      <c r="D344" s="82">
        <f>C344-B344</f>
        <v>0</v>
      </c>
      <c r="I344" s="3"/>
      <c r="J344" s="2"/>
      <c r="K344" s="2"/>
    </row>
    <row r="345" spans="1:11" x14ac:dyDescent="0.3">
      <c r="A345" s="77">
        <f>A344+1</f>
        <v>44001</v>
      </c>
      <c r="B345" s="18">
        <f>B344</f>
        <v>33481</v>
      </c>
      <c r="C345" s="18">
        <f>C344</f>
        <v>33481</v>
      </c>
      <c r="D345" s="83">
        <f>D344</f>
        <v>0</v>
      </c>
      <c r="I345" s="3"/>
      <c r="J345" s="2"/>
      <c r="K345" s="2"/>
    </row>
    <row r="346" spans="1:11" x14ac:dyDescent="0.3">
      <c r="A346" s="76">
        <f>A345</f>
        <v>44001</v>
      </c>
      <c r="B346" s="17">
        <f>SUMIF(InputData!$C$2:$C$105,"&lt;="&amp;CalcThroughput!A346,InputData!$D$2:$D$105)-$G$3</f>
        <v>33481</v>
      </c>
      <c r="C346" s="17">
        <f>SUMIF(InputData!$B$2:$B$105,"&lt;="&amp;CalcThroughput!A346,InputData!$D$2:$D$105)-CalcThroughput!$G$3</f>
        <v>33481</v>
      </c>
      <c r="D346" s="82">
        <f>C346-B346</f>
        <v>0</v>
      </c>
      <c r="I346" s="3"/>
      <c r="J346" s="2"/>
      <c r="K346" s="2"/>
    </row>
    <row r="347" spans="1:11" x14ac:dyDescent="0.3">
      <c r="A347" s="77">
        <f>A346+1</f>
        <v>44002</v>
      </c>
      <c r="B347" s="18">
        <f>B346</f>
        <v>33481</v>
      </c>
      <c r="C347" s="18">
        <f>C346</f>
        <v>33481</v>
      </c>
      <c r="D347" s="83">
        <f>D346</f>
        <v>0</v>
      </c>
      <c r="I347" s="3"/>
      <c r="J347" s="2"/>
      <c r="K347" s="2"/>
    </row>
    <row r="348" spans="1:11" x14ac:dyDescent="0.3">
      <c r="A348" s="76">
        <f>A347</f>
        <v>44002</v>
      </c>
      <c r="B348" s="17">
        <f>SUMIF(InputData!$C$2:$C$105,"&lt;="&amp;CalcThroughput!A348,InputData!$D$2:$D$105)-$G$3</f>
        <v>33481</v>
      </c>
      <c r="C348" s="17">
        <f>SUMIF(InputData!$B$2:$B$105,"&lt;="&amp;CalcThroughput!A348,InputData!$D$2:$D$105)-CalcThroughput!$G$3</f>
        <v>33481</v>
      </c>
      <c r="D348" s="82">
        <f>C348-B348</f>
        <v>0</v>
      </c>
      <c r="I348" s="3"/>
      <c r="J348" s="2"/>
      <c r="K348" s="2"/>
    </row>
    <row r="349" spans="1:11" x14ac:dyDescent="0.3">
      <c r="A349" s="77">
        <f>A348+1</f>
        <v>44003</v>
      </c>
      <c r="B349" s="18">
        <f>B348</f>
        <v>33481</v>
      </c>
      <c r="C349" s="18">
        <f>C348</f>
        <v>33481</v>
      </c>
      <c r="D349" s="83">
        <f>D348</f>
        <v>0</v>
      </c>
      <c r="I349" s="3"/>
      <c r="J349" s="2"/>
      <c r="K349" s="2"/>
    </row>
    <row r="350" spans="1:11" x14ac:dyDescent="0.3">
      <c r="A350" s="76">
        <f>A349</f>
        <v>44003</v>
      </c>
      <c r="B350" s="17">
        <f>SUMIF(InputData!$C$2:$C$105,"&lt;="&amp;CalcThroughput!A350,InputData!$D$2:$D$105)-$G$3</f>
        <v>33481</v>
      </c>
      <c r="C350" s="17">
        <f>SUMIF(InputData!$B$2:$B$105,"&lt;="&amp;CalcThroughput!A350,InputData!$D$2:$D$105)-CalcThroughput!$G$3</f>
        <v>35133</v>
      </c>
      <c r="D350" s="82">
        <f>C350-B350</f>
        <v>1652</v>
      </c>
      <c r="I350" s="3"/>
      <c r="J350" s="2"/>
      <c r="K350" s="2"/>
    </row>
    <row r="351" spans="1:11" x14ac:dyDescent="0.3">
      <c r="A351" s="77">
        <f>A350+1</f>
        <v>44004</v>
      </c>
      <c r="B351" s="18">
        <f>B350</f>
        <v>33481</v>
      </c>
      <c r="C351" s="18">
        <f>C350</f>
        <v>35133</v>
      </c>
      <c r="D351" s="83">
        <f>D350</f>
        <v>1652</v>
      </c>
      <c r="I351" s="3"/>
      <c r="J351" s="2"/>
      <c r="K351" s="2"/>
    </row>
    <row r="352" spans="1:11" x14ac:dyDescent="0.3">
      <c r="A352" s="76">
        <f>A351</f>
        <v>44004</v>
      </c>
      <c r="B352" s="17">
        <f>SUMIF(InputData!$C$2:$C$105,"&lt;="&amp;CalcThroughput!A352,InputData!$D$2:$D$105)-$G$3</f>
        <v>33481</v>
      </c>
      <c r="C352" s="17">
        <f>SUMIF(InputData!$B$2:$B$105,"&lt;="&amp;CalcThroughput!A352,InputData!$D$2:$D$105)-CalcThroughput!$G$3</f>
        <v>35133</v>
      </c>
      <c r="D352" s="82">
        <f>C352-B352</f>
        <v>1652</v>
      </c>
      <c r="I352" s="3"/>
      <c r="J352" s="2"/>
      <c r="K352" s="2"/>
    </row>
    <row r="353" spans="1:11" x14ac:dyDescent="0.3">
      <c r="A353" s="77">
        <f>A352+1</f>
        <v>44005</v>
      </c>
      <c r="B353" s="18">
        <f>B352</f>
        <v>33481</v>
      </c>
      <c r="C353" s="18">
        <f>C352</f>
        <v>35133</v>
      </c>
      <c r="D353" s="83">
        <f>D352</f>
        <v>1652</v>
      </c>
      <c r="I353" s="3"/>
      <c r="J353" s="2"/>
      <c r="K353" s="2"/>
    </row>
    <row r="354" spans="1:11" x14ac:dyDescent="0.3">
      <c r="A354" s="76">
        <f>A353</f>
        <v>44005</v>
      </c>
      <c r="B354" s="17">
        <f>SUMIF(InputData!$C$2:$C$105,"&lt;="&amp;CalcThroughput!A354,InputData!$D$2:$D$105)-$G$3</f>
        <v>33481</v>
      </c>
      <c r="C354" s="17">
        <f>SUMIF(InputData!$B$2:$B$105,"&lt;="&amp;CalcThroughput!A354,InputData!$D$2:$D$105)-CalcThroughput!$G$3</f>
        <v>35133</v>
      </c>
      <c r="D354" s="82">
        <f>C354-B354</f>
        <v>1652</v>
      </c>
      <c r="I354" s="3"/>
      <c r="J354" s="2"/>
      <c r="K354" s="2"/>
    </row>
    <row r="355" spans="1:11" x14ac:dyDescent="0.3">
      <c r="A355" s="77">
        <f>A354+1</f>
        <v>44006</v>
      </c>
      <c r="B355" s="18">
        <f>B354</f>
        <v>33481</v>
      </c>
      <c r="C355" s="18">
        <f>C354</f>
        <v>35133</v>
      </c>
      <c r="D355" s="83">
        <f>D354</f>
        <v>1652</v>
      </c>
      <c r="I355" s="3"/>
      <c r="J355" s="2"/>
      <c r="K355" s="2"/>
    </row>
    <row r="356" spans="1:11" x14ac:dyDescent="0.3">
      <c r="A356" s="76">
        <f>A355</f>
        <v>44006</v>
      </c>
      <c r="B356" s="17">
        <f>SUMIF(InputData!$C$2:$C$105,"&lt;="&amp;CalcThroughput!A356,InputData!$D$2:$D$105)-$G$3</f>
        <v>35133</v>
      </c>
      <c r="C356" s="17">
        <f>SUMIF(InputData!$B$2:$B$105,"&lt;="&amp;CalcThroughput!A356,InputData!$D$2:$D$105)-CalcThroughput!$G$3</f>
        <v>35133</v>
      </c>
      <c r="D356" s="82">
        <f>C356-B356</f>
        <v>0</v>
      </c>
      <c r="I356" s="3"/>
      <c r="J356" s="2"/>
      <c r="K356" s="2"/>
    </row>
    <row r="357" spans="1:11" x14ac:dyDescent="0.3">
      <c r="A357" s="77">
        <f>A356+1</f>
        <v>44007</v>
      </c>
      <c r="B357" s="18">
        <f>B356</f>
        <v>35133</v>
      </c>
      <c r="C357" s="18">
        <f>C356</f>
        <v>35133</v>
      </c>
      <c r="D357" s="83">
        <f>D356</f>
        <v>0</v>
      </c>
      <c r="I357" s="3"/>
      <c r="J357" s="2"/>
      <c r="K357" s="2"/>
    </row>
    <row r="358" spans="1:11" x14ac:dyDescent="0.3">
      <c r="A358" s="76">
        <f>A357</f>
        <v>44007</v>
      </c>
      <c r="B358" s="17">
        <f>SUMIF(InputData!$C$2:$C$105,"&lt;="&amp;CalcThroughput!A358,InputData!$D$2:$D$105)-$G$3</f>
        <v>35133</v>
      </c>
      <c r="C358" s="17">
        <f>SUMIF(InputData!$B$2:$B$105,"&lt;="&amp;CalcThroughput!A358,InputData!$D$2:$D$105)-CalcThroughput!$G$3</f>
        <v>35133</v>
      </c>
      <c r="D358" s="82">
        <f>C358-B358</f>
        <v>0</v>
      </c>
      <c r="I358" s="3"/>
      <c r="J358" s="2"/>
      <c r="K358" s="2"/>
    </row>
    <row r="359" spans="1:11" x14ac:dyDescent="0.3">
      <c r="A359" s="77">
        <f>A358+1</f>
        <v>44008</v>
      </c>
      <c r="B359" s="18">
        <f>B358</f>
        <v>35133</v>
      </c>
      <c r="C359" s="18">
        <f>C358</f>
        <v>35133</v>
      </c>
      <c r="D359" s="83">
        <f>D358</f>
        <v>0</v>
      </c>
      <c r="I359" s="3"/>
      <c r="J359" s="2"/>
      <c r="K359" s="2"/>
    </row>
    <row r="360" spans="1:11" x14ac:dyDescent="0.3">
      <c r="A360" s="76">
        <f>A359</f>
        <v>44008</v>
      </c>
      <c r="B360" s="17">
        <f>SUMIF(InputData!$C$2:$C$105,"&lt;="&amp;CalcThroughput!A360,InputData!$D$2:$D$105)-$G$3</f>
        <v>35133</v>
      </c>
      <c r="C360" s="17">
        <f>SUMIF(InputData!$B$2:$B$105,"&lt;="&amp;CalcThroughput!A360,InputData!$D$2:$D$105)-CalcThroughput!$G$3</f>
        <v>35133</v>
      </c>
      <c r="D360" s="82">
        <f>C360-B360</f>
        <v>0</v>
      </c>
      <c r="I360" s="3"/>
      <c r="J360" s="2"/>
      <c r="K360" s="2"/>
    </row>
    <row r="361" spans="1:11" x14ac:dyDescent="0.3">
      <c r="A361" s="77">
        <f>A360+1</f>
        <v>44009</v>
      </c>
      <c r="B361" s="18">
        <f>B360</f>
        <v>35133</v>
      </c>
      <c r="C361" s="18">
        <f>C360</f>
        <v>35133</v>
      </c>
      <c r="D361" s="83">
        <f>D360</f>
        <v>0</v>
      </c>
      <c r="I361" s="3"/>
      <c r="J361" s="2"/>
      <c r="K361" s="2"/>
    </row>
    <row r="362" spans="1:11" x14ac:dyDescent="0.3">
      <c r="A362" s="76">
        <f>A361</f>
        <v>44009</v>
      </c>
      <c r="B362" s="17">
        <f>SUMIF(InputData!$C$2:$C$105,"&lt;="&amp;CalcThroughput!A362,InputData!$D$2:$D$105)-$G$3</f>
        <v>35133</v>
      </c>
      <c r="C362" s="17">
        <f>SUMIF(InputData!$B$2:$B$105,"&lt;="&amp;CalcThroughput!A362,InputData!$D$2:$D$105)-CalcThroughput!$G$3</f>
        <v>35133</v>
      </c>
      <c r="D362" s="82">
        <f>C362-B362</f>
        <v>0</v>
      </c>
      <c r="I362" s="3"/>
      <c r="J362" s="2"/>
      <c r="K362" s="2"/>
    </row>
    <row r="363" spans="1:11" x14ac:dyDescent="0.3">
      <c r="A363" s="77">
        <f>A362+1</f>
        <v>44010</v>
      </c>
      <c r="B363" s="18">
        <f>B362</f>
        <v>35133</v>
      </c>
      <c r="C363" s="18">
        <f>C362</f>
        <v>35133</v>
      </c>
      <c r="D363" s="83">
        <f>D362</f>
        <v>0</v>
      </c>
      <c r="I363" s="3"/>
      <c r="J363" s="2"/>
      <c r="K363" s="2"/>
    </row>
    <row r="364" spans="1:11" x14ac:dyDescent="0.3">
      <c r="A364" s="76">
        <f>A363</f>
        <v>44010</v>
      </c>
      <c r="B364" s="17">
        <f>SUMIF(InputData!$C$2:$C$105,"&lt;="&amp;CalcThroughput!A364,InputData!$D$2:$D$105)-$G$3</f>
        <v>35133</v>
      </c>
      <c r="C364" s="17">
        <f>SUMIF(InputData!$B$2:$B$105,"&lt;="&amp;CalcThroughput!A364,InputData!$D$2:$D$105)-CalcThroughput!$G$3</f>
        <v>36770</v>
      </c>
      <c r="D364" s="82">
        <f>C364-B364</f>
        <v>1637</v>
      </c>
      <c r="I364" s="3"/>
      <c r="J364" s="2"/>
      <c r="K364" s="2"/>
    </row>
    <row r="365" spans="1:11" x14ac:dyDescent="0.3">
      <c r="A365" s="77">
        <f>A364+1</f>
        <v>44011</v>
      </c>
      <c r="B365" s="18">
        <f>B364</f>
        <v>35133</v>
      </c>
      <c r="C365" s="18">
        <f>C364</f>
        <v>36770</v>
      </c>
      <c r="D365" s="83">
        <f>D364</f>
        <v>1637</v>
      </c>
      <c r="I365" s="3"/>
      <c r="J365" s="2"/>
      <c r="K365" s="2"/>
    </row>
    <row r="366" spans="1:11" x14ac:dyDescent="0.3">
      <c r="A366" s="76">
        <f>A365</f>
        <v>44011</v>
      </c>
      <c r="B366" s="17">
        <f>SUMIF(InputData!$C$2:$C$105,"&lt;="&amp;CalcThroughput!A366,InputData!$D$2:$D$105)-$G$3</f>
        <v>35133</v>
      </c>
      <c r="C366" s="17">
        <f>SUMIF(InputData!$B$2:$B$105,"&lt;="&amp;CalcThroughput!A366,InputData!$D$2:$D$105)-CalcThroughput!$G$3</f>
        <v>36770</v>
      </c>
      <c r="D366" s="82">
        <f>C366-B366</f>
        <v>1637</v>
      </c>
      <c r="I366" s="3"/>
      <c r="J366" s="2"/>
      <c r="K366" s="2"/>
    </row>
    <row r="367" spans="1:11" x14ac:dyDescent="0.3">
      <c r="A367" s="77">
        <f>A366+1</f>
        <v>44012</v>
      </c>
      <c r="B367" s="18">
        <f>B366</f>
        <v>35133</v>
      </c>
      <c r="C367" s="18">
        <f>C366</f>
        <v>36770</v>
      </c>
      <c r="D367" s="83">
        <f>D366</f>
        <v>1637</v>
      </c>
      <c r="I367" s="3"/>
      <c r="J367" s="2"/>
      <c r="K367" s="2"/>
    </row>
    <row r="368" spans="1:11" x14ac:dyDescent="0.3">
      <c r="A368" s="76">
        <f>A367</f>
        <v>44012</v>
      </c>
      <c r="B368" s="17">
        <f>SUMIF(InputData!$C$2:$C$105,"&lt;="&amp;CalcThroughput!A368,InputData!$D$2:$D$105)-$G$3</f>
        <v>35133</v>
      </c>
      <c r="C368" s="17">
        <f>SUMIF(InputData!$B$2:$B$105,"&lt;="&amp;CalcThroughput!A368,InputData!$D$2:$D$105)-CalcThroughput!$G$3</f>
        <v>36770</v>
      </c>
      <c r="D368" s="82">
        <f>C368-B368</f>
        <v>1637</v>
      </c>
      <c r="I368" s="3"/>
      <c r="J368" s="2"/>
      <c r="K368" s="2"/>
    </row>
    <row r="369" spans="1:11" x14ac:dyDescent="0.3">
      <c r="A369" s="77">
        <f>A368+1</f>
        <v>44013</v>
      </c>
      <c r="B369" s="18">
        <f>B368</f>
        <v>35133</v>
      </c>
      <c r="C369" s="18">
        <f>C368</f>
        <v>36770</v>
      </c>
      <c r="D369" s="83">
        <f>D368</f>
        <v>1637</v>
      </c>
      <c r="I369" s="3"/>
      <c r="J369" s="2"/>
      <c r="K369" s="2"/>
    </row>
    <row r="370" spans="1:11" x14ac:dyDescent="0.3">
      <c r="A370" s="76">
        <f>A369</f>
        <v>44013</v>
      </c>
      <c r="B370" s="17">
        <f>SUMIF(InputData!$C$2:$C$105,"&lt;="&amp;CalcThroughput!A370,InputData!$D$2:$D$105)-$G$3</f>
        <v>36770</v>
      </c>
      <c r="C370" s="17">
        <f>SUMIF(InputData!$B$2:$B$105,"&lt;="&amp;CalcThroughput!A370,InputData!$D$2:$D$105)-CalcThroughput!$G$3</f>
        <v>36770</v>
      </c>
      <c r="D370" s="82">
        <f>C370-B370</f>
        <v>0</v>
      </c>
      <c r="I370" s="3"/>
      <c r="J370" s="2"/>
      <c r="K370" s="2"/>
    </row>
    <row r="371" spans="1:11" x14ac:dyDescent="0.3">
      <c r="A371" s="77">
        <f>A370+1</f>
        <v>44014</v>
      </c>
      <c r="B371" s="18">
        <f>B370</f>
        <v>36770</v>
      </c>
      <c r="C371" s="18">
        <f>C370</f>
        <v>36770</v>
      </c>
      <c r="D371" s="83">
        <f>D370</f>
        <v>0</v>
      </c>
      <c r="I371" s="3"/>
      <c r="J371" s="2"/>
      <c r="K371" s="2"/>
    </row>
    <row r="372" spans="1:11" x14ac:dyDescent="0.3">
      <c r="A372" s="76">
        <f>A371</f>
        <v>44014</v>
      </c>
      <c r="B372" s="17">
        <f>SUMIF(InputData!$C$2:$C$105,"&lt;="&amp;CalcThroughput!A372,InputData!$D$2:$D$105)-$G$3</f>
        <v>36770</v>
      </c>
      <c r="C372" s="17">
        <f>SUMIF(InputData!$B$2:$B$105,"&lt;="&amp;CalcThroughput!A372,InputData!$D$2:$D$105)-CalcThroughput!$G$3</f>
        <v>36770</v>
      </c>
      <c r="D372" s="82">
        <f>C372-B372</f>
        <v>0</v>
      </c>
      <c r="I372" s="3"/>
      <c r="J372" s="2"/>
      <c r="K372" s="2"/>
    </row>
    <row r="373" spans="1:11" x14ac:dyDescent="0.3">
      <c r="A373" s="77">
        <f>A372+1</f>
        <v>44015</v>
      </c>
      <c r="B373" s="18">
        <f>B372</f>
        <v>36770</v>
      </c>
      <c r="C373" s="18">
        <f>C372</f>
        <v>36770</v>
      </c>
      <c r="D373" s="83">
        <f>D372</f>
        <v>0</v>
      </c>
      <c r="I373" s="3"/>
      <c r="J373" s="2"/>
      <c r="K373" s="2"/>
    </row>
    <row r="374" spans="1:11" x14ac:dyDescent="0.3">
      <c r="A374" s="76">
        <f>A373</f>
        <v>44015</v>
      </c>
      <c r="B374" s="17">
        <f>SUMIF(InputData!$C$2:$C$105,"&lt;="&amp;CalcThroughput!A374,InputData!$D$2:$D$105)-$G$3</f>
        <v>36770</v>
      </c>
      <c r="C374" s="17">
        <f>SUMIF(InputData!$B$2:$B$105,"&lt;="&amp;CalcThroughput!A374,InputData!$D$2:$D$105)-CalcThroughput!$G$3</f>
        <v>36770</v>
      </c>
      <c r="D374" s="82">
        <f>C374-B374</f>
        <v>0</v>
      </c>
      <c r="I374" s="3"/>
      <c r="J374" s="2"/>
      <c r="K374" s="2"/>
    </row>
    <row r="375" spans="1:11" x14ac:dyDescent="0.3">
      <c r="A375" s="77">
        <f>A374+1</f>
        <v>44016</v>
      </c>
      <c r="B375" s="18">
        <f>B374</f>
        <v>36770</v>
      </c>
      <c r="C375" s="18">
        <f>C374</f>
        <v>36770</v>
      </c>
      <c r="D375" s="83">
        <f>D374</f>
        <v>0</v>
      </c>
      <c r="I375" s="3"/>
      <c r="J375" s="2"/>
      <c r="K375" s="2"/>
    </row>
    <row r="376" spans="1:11" x14ac:dyDescent="0.3">
      <c r="A376" s="76">
        <f>A375</f>
        <v>44016</v>
      </c>
      <c r="B376" s="17">
        <f>SUMIF(InputData!$C$2:$C$105,"&lt;="&amp;CalcThroughput!A376,InputData!$D$2:$D$105)-$G$3</f>
        <v>36770</v>
      </c>
      <c r="C376" s="17">
        <f>SUMIF(InputData!$B$2:$B$105,"&lt;="&amp;CalcThroughput!A376,InputData!$D$2:$D$105)-CalcThroughput!$G$3</f>
        <v>36770</v>
      </c>
      <c r="D376" s="82">
        <f>C376-B376</f>
        <v>0</v>
      </c>
      <c r="I376" s="3"/>
      <c r="J376" s="2"/>
      <c r="K376" s="2"/>
    </row>
    <row r="377" spans="1:11" x14ac:dyDescent="0.3">
      <c r="A377" s="77">
        <f>A376+1</f>
        <v>44017</v>
      </c>
      <c r="B377" s="18">
        <f>B376</f>
        <v>36770</v>
      </c>
      <c r="C377" s="18">
        <f>C376</f>
        <v>36770</v>
      </c>
      <c r="D377" s="83">
        <f>D376</f>
        <v>0</v>
      </c>
      <c r="I377" s="3"/>
      <c r="J377" s="2"/>
      <c r="K377" s="2"/>
    </row>
    <row r="378" spans="1:11" x14ac:dyDescent="0.3">
      <c r="A378" s="76">
        <f>A377</f>
        <v>44017</v>
      </c>
      <c r="B378" s="17">
        <f>SUMIF(InputData!$C$2:$C$105,"&lt;="&amp;CalcThroughput!A378,InputData!$D$2:$D$105)-$G$3</f>
        <v>36770</v>
      </c>
      <c r="C378" s="17">
        <f>SUMIF(InputData!$B$2:$B$105,"&lt;="&amp;CalcThroughput!A378,InputData!$D$2:$D$105)-CalcThroughput!$G$3</f>
        <v>37680</v>
      </c>
      <c r="D378" s="82">
        <f>C378-B378</f>
        <v>910</v>
      </c>
      <c r="I378" s="3"/>
      <c r="J378" s="2"/>
      <c r="K378" s="2"/>
    </row>
    <row r="379" spans="1:11" x14ac:dyDescent="0.3">
      <c r="A379" s="77">
        <f>A378+1</f>
        <v>44018</v>
      </c>
      <c r="B379" s="18">
        <f>B378</f>
        <v>36770</v>
      </c>
      <c r="C379" s="18">
        <f>C378</f>
        <v>37680</v>
      </c>
      <c r="D379" s="83">
        <f>D378</f>
        <v>910</v>
      </c>
      <c r="I379" s="3"/>
      <c r="J379" s="2"/>
      <c r="K379" s="2"/>
    </row>
    <row r="380" spans="1:11" x14ac:dyDescent="0.3">
      <c r="A380" s="76">
        <f>A379</f>
        <v>44018</v>
      </c>
      <c r="B380" s="17">
        <f>SUMIF(InputData!$C$2:$C$105,"&lt;="&amp;CalcThroughput!A380,InputData!$D$2:$D$105)-$G$3</f>
        <v>36770</v>
      </c>
      <c r="C380" s="17">
        <f>SUMIF(InputData!$B$2:$B$105,"&lt;="&amp;CalcThroughput!A380,InputData!$D$2:$D$105)-CalcThroughput!$G$3</f>
        <v>38360</v>
      </c>
      <c r="D380" s="82">
        <f>C380-B380</f>
        <v>1590</v>
      </c>
      <c r="I380" s="3"/>
      <c r="J380" s="2"/>
      <c r="K380" s="2"/>
    </row>
    <row r="381" spans="1:11" x14ac:dyDescent="0.3">
      <c r="A381" s="77">
        <f>A380+1</f>
        <v>44019</v>
      </c>
      <c r="B381" s="18">
        <f>B380</f>
        <v>36770</v>
      </c>
      <c r="C381" s="18">
        <f>C380</f>
        <v>38360</v>
      </c>
      <c r="D381" s="83">
        <f>D380</f>
        <v>1590</v>
      </c>
      <c r="I381" s="3"/>
      <c r="J381" s="2"/>
      <c r="K381" s="2"/>
    </row>
    <row r="382" spans="1:11" x14ac:dyDescent="0.3">
      <c r="A382" s="76">
        <f>A381</f>
        <v>44019</v>
      </c>
      <c r="B382" s="17">
        <f>SUMIF(InputData!$C$2:$C$105,"&lt;="&amp;CalcThroughput!A382,InputData!$D$2:$D$105)-$G$3</f>
        <v>36770</v>
      </c>
      <c r="C382" s="17">
        <f>SUMIF(InputData!$B$2:$B$105,"&lt;="&amp;CalcThroughput!A382,InputData!$D$2:$D$105)-CalcThroughput!$G$3</f>
        <v>38360</v>
      </c>
      <c r="D382" s="82">
        <f>C382-B382</f>
        <v>1590</v>
      </c>
      <c r="I382" s="3"/>
      <c r="J382" s="2"/>
      <c r="K382" s="2"/>
    </row>
    <row r="383" spans="1:11" x14ac:dyDescent="0.3">
      <c r="A383" s="77">
        <f>A382+1</f>
        <v>44020</v>
      </c>
      <c r="B383" s="18">
        <f>B382</f>
        <v>36770</v>
      </c>
      <c r="C383" s="18">
        <f>C382</f>
        <v>38360</v>
      </c>
      <c r="D383" s="83">
        <f>D382</f>
        <v>1590</v>
      </c>
      <c r="I383" s="3"/>
      <c r="J383" s="2"/>
      <c r="K383" s="2"/>
    </row>
    <row r="384" spans="1:11" x14ac:dyDescent="0.3">
      <c r="A384" s="76">
        <f>A383</f>
        <v>44020</v>
      </c>
      <c r="B384" s="17">
        <f>SUMIF(InputData!$C$2:$C$105,"&lt;="&amp;CalcThroughput!A384,InputData!$D$2:$D$105)-$G$3</f>
        <v>38360</v>
      </c>
      <c r="C384" s="17">
        <f>SUMIF(InputData!$B$2:$B$105,"&lt;="&amp;CalcThroughput!A384,InputData!$D$2:$D$105)-CalcThroughput!$G$3</f>
        <v>38360</v>
      </c>
      <c r="D384" s="82">
        <f>C384-B384</f>
        <v>0</v>
      </c>
      <c r="I384" s="3"/>
      <c r="J384" s="2"/>
      <c r="K384" s="2"/>
    </row>
    <row r="385" spans="1:11" x14ac:dyDescent="0.3">
      <c r="A385" s="77">
        <f>A384+1</f>
        <v>44021</v>
      </c>
      <c r="B385" s="18">
        <f>B384</f>
        <v>38360</v>
      </c>
      <c r="C385" s="18">
        <f>C384</f>
        <v>38360</v>
      </c>
      <c r="D385" s="83">
        <f>D384</f>
        <v>0</v>
      </c>
      <c r="I385" s="3"/>
      <c r="J385" s="2"/>
      <c r="K385" s="2"/>
    </row>
    <row r="386" spans="1:11" x14ac:dyDescent="0.3">
      <c r="A386" s="76">
        <f>A385</f>
        <v>44021</v>
      </c>
      <c r="B386" s="17">
        <f>SUMIF(InputData!$C$2:$C$105,"&lt;="&amp;CalcThroughput!A386,InputData!$D$2:$D$105)-$G$3</f>
        <v>38360</v>
      </c>
      <c r="C386" s="17">
        <f>SUMIF(InputData!$B$2:$B$105,"&lt;="&amp;CalcThroughput!A386,InputData!$D$2:$D$105)-CalcThroughput!$G$3</f>
        <v>38360</v>
      </c>
      <c r="D386" s="82">
        <f>C386-B386</f>
        <v>0</v>
      </c>
      <c r="I386" s="3"/>
      <c r="J386" s="2"/>
      <c r="K386" s="2"/>
    </row>
    <row r="387" spans="1:11" x14ac:dyDescent="0.3">
      <c r="A387" s="77">
        <f>A386+1</f>
        <v>44022</v>
      </c>
      <c r="B387" s="18">
        <f>B386</f>
        <v>38360</v>
      </c>
      <c r="C387" s="18">
        <f>C386</f>
        <v>38360</v>
      </c>
      <c r="D387" s="83">
        <f>D386</f>
        <v>0</v>
      </c>
      <c r="I387" s="3"/>
      <c r="J387" s="2"/>
      <c r="K387" s="2"/>
    </row>
    <row r="388" spans="1:11" x14ac:dyDescent="0.3">
      <c r="A388" s="76">
        <f>A387</f>
        <v>44022</v>
      </c>
      <c r="B388" s="17">
        <f>SUMIF(InputData!$C$2:$C$105,"&lt;="&amp;CalcThroughput!A388,InputData!$D$2:$D$105)-$G$3</f>
        <v>38360</v>
      </c>
      <c r="C388" s="17">
        <f>SUMIF(InputData!$B$2:$B$105,"&lt;="&amp;CalcThroughput!A388,InputData!$D$2:$D$105)-CalcThroughput!$G$3</f>
        <v>38360</v>
      </c>
      <c r="D388" s="82">
        <f>C388-B388</f>
        <v>0</v>
      </c>
      <c r="I388" s="3"/>
      <c r="J388" s="2"/>
      <c r="K388" s="2"/>
    </row>
    <row r="389" spans="1:11" x14ac:dyDescent="0.3">
      <c r="A389" s="77">
        <f>A388+1</f>
        <v>44023</v>
      </c>
      <c r="B389" s="18">
        <f>B388</f>
        <v>38360</v>
      </c>
      <c r="C389" s="18">
        <f>C388</f>
        <v>38360</v>
      </c>
      <c r="D389" s="83">
        <f>D388</f>
        <v>0</v>
      </c>
      <c r="I389" s="3"/>
      <c r="J389" s="2"/>
      <c r="K389" s="2"/>
    </row>
    <row r="390" spans="1:11" x14ac:dyDescent="0.3">
      <c r="A390" s="76">
        <f>A389</f>
        <v>44023</v>
      </c>
      <c r="B390" s="17">
        <f>SUMIF(InputData!$C$2:$C$105,"&lt;="&amp;CalcThroughput!A390,InputData!$D$2:$D$105)-$G$3</f>
        <v>38360</v>
      </c>
      <c r="C390" s="17">
        <f>SUMIF(InputData!$B$2:$B$105,"&lt;="&amp;CalcThroughput!A390,InputData!$D$2:$D$105)-CalcThroughput!$G$3</f>
        <v>38360</v>
      </c>
      <c r="D390" s="82">
        <f>C390-B390</f>
        <v>0</v>
      </c>
      <c r="I390" s="3"/>
      <c r="J390" s="2"/>
      <c r="K390" s="2"/>
    </row>
    <row r="391" spans="1:11" x14ac:dyDescent="0.3">
      <c r="A391" s="77">
        <f>A390+1</f>
        <v>44024</v>
      </c>
      <c r="B391" s="18">
        <f>B390</f>
        <v>38360</v>
      </c>
      <c r="C391" s="18">
        <f>C390</f>
        <v>38360</v>
      </c>
      <c r="D391" s="83">
        <f>D390</f>
        <v>0</v>
      </c>
      <c r="I391" s="3"/>
      <c r="J391" s="2"/>
      <c r="K391" s="2"/>
    </row>
    <row r="392" spans="1:11" x14ac:dyDescent="0.3">
      <c r="A392" s="76">
        <f>A391</f>
        <v>44024</v>
      </c>
      <c r="B392" s="17">
        <f>SUMIF(InputData!$C$2:$C$105,"&lt;="&amp;CalcThroughput!A392,InputData!$D$2:$D$105)-$G$3</f>
        <v>38360</v>
      </c>
      <c r="C392" s="17">
        <f>SUMIF(InputData!$B$2:$B$105,"&lt;="&amp;CalcThroughput!A392,InputData!$D$2:$D$105)-CalcThroughput!$G$3</f>
        <v>39265</v>
      </c>
      <c r="D392" s="82">
        <f>C392-B392</f>
        <v>905</v>
      </c>
      <c r="I392" s="3"/>
      <c r="J392" s="2"/>
      <c r="K392" s="2"/>
    </row>
    <row r="393" spans="1:11" x14ac:dyDescent="0.3">
      <c r="A393" s="77">
        <f>A392+1</f>
        <v>44025</v>
      </c>
      <c r="B393" s="18">
        <f>B392</f>
        <v>38360</v>
      </c>
      <c r="C393" s="18">
        <f>C392</f>
        <v>39265</v>
      </c>
      <c r="D393" s="83">
        <f>D392</f>
        <v>905</v>
      </c>
      <c r="I393" s="3"/>
      <c r="J393" s="2"/>
      <c r="K393" s="2"/>
    </row>
    <row r="394" spans="1:11" x14ac:dyDescent="0.3">
      <c r="A394" s="76">
        <f>A393</f>
        <v>44025</v>
      </c>
      <c r="B394" s="17">
        <f>SUMIF(InputData!$C$2:$C$105,"&lt;="&amp;CalcThroughput!A394,InputData!$D$2:$D$105)-$G$3</f>
        <v>38360</v>
      </c>
      <c r="C394" s="17">
        <f>SUMIF(InputData!$B$2:$B$105,"&lt;="&amp;CalcThroughput!A394,InputData!$D$2:$D$105)-CalcThroughput!$G$3</f>
        <v>39759</v>
      </c>
      <c r="D394" s="82">
        <f>C394-B394</f>
        <v>1399</v>
      </c>
      <c r="I394" s="3"/>
      <c r="J394" s="2"/>
      <c r="K394" s="2"/>
    </row>
    <row r="395" spans="1:11" x14ac:dyDescent="0.3">
      <c r="A395" s="77">
        <f>A394+1</f>
        <v>44026</v>
      </c>
      <c r="B395" s="18">
        <f>B394</f>
        <v>38360</v>
      </c>
      <c r="C395" s="18">
        <f>C394</f>
        <v>39759</v>
      </c>
      <c r="D395" s="83">
        <f>D394</f>
        <v>1399</v>
      </c>
      <c r="I395" s="3"/>
      <c r="J395" s="2"/>
      <c r="K395" s="2"/>
    </row>
    <row r="396" spans="1:11" x14ac:dyDescent="0.3">
      <c r="A396" s="76">
        <f>A395</f>
        <v>44026</v>
      </c>
      <c r="B396" s="17">
        <f>SUMIF(InputData!$C$2:$C$105,"&lt;="&amp;CalcThroughput!A396,InputData!$D$2:$D$105)-$G$3</f>
        <v>38360</v>
      </c>
      <c r="C396" s="17">
        <f>SUMIF(InputData!$B$2:$B$105,"&lt;="&amp;CalcThroughput!A396,InputData!$D$2:$D$105)-CalcThroughput!$G$3</f>
        <v>39759</v>
      </c>
      <c r="D396" s="82">
        <f>C396-B396</f>
        <v>1399</v>
      </c>
      <c r="I396" s="3"/>
      <c r="J396" s="2"/>
      <c r="K396" s="2"/>
    </row>
    <row r="397" spans="1:11" x14ac:dyDescent="0.3">
      <c r="A397" s="77">
        <f>A396+1</f>
        <v>44027</v>
      </c>
      <c r="B397" s="18">
        <f>B396</f>
        <v>38360</v>
      </c>
      <c r="C397" s="18">
        <f>C396</f>
        <v>39759</v>
      </c>
      <c r="D397" s="83">
        <f>D396</f>
        <v>1399</v>
      </c>
      <c r="I397" s="3"/>
      <c r="J397" s="2"/>
      <c r="K397" s="2"/>
    </row>
    <row r="398" spans="1:11" x14ac:dyDescent="0.3">
      <c r="A398" s="76">
        <f>A397</f>
        <v>44027</v>
      </c>
      <c r="B398" s="17">
        <f>SUMIF(InputData!$C$2:$C$105,"&lt;="&amp;CalcThroughput!A398,InputData!$D$2:$D$105)-$G$3</f>
        <v>39759</v>
      </c>
      <c r="C398" s="17">
        <f>SUMIF(InputData!$B$2:$B$105,"&lt;="&amp;CalcThroughput!A398,InputData!$D$2:$D$105)-CalcThroughput!$G$3</f>
        <v>39759</v>
      </c>
      <c r="D398" s="82">
        <f>C398-B398</f>
        <v>0</v>
      </c>
      <c r="I398" s="3"/>
      <c r="J398" s="2"/>
      <c r="K398" s="2"/>
    </row>
    <row r="399" spans="1:11" x14ac:dyDescent="0.3">
      <c r="A399" s="77">
        <f>A398+1</f>
        <v>44028</v>
      </c>
      <c r="B399" s="18">
        <f>B398</f>
        <v>39759</v>
      </c>
      <c r="C399" s="18">
        <f>C398</f>
        <v>39759</v>
      </c>
      <c r="D399" s="83">
        <f>D398</f>
        <v>0</v>
      </c>
      <c r="I399" s="3"/>
      <c r="J399" s="2"/>
      <c r="K399" s="2"/>
    </row>
    <row r="400" spans="1:11" x14ac:dyDescent="0.3">
      <c r="A400" s="76">
        <f>A399</f>
        <v>44028</v>
      </c>
      <c r="B400" s="17">
        <f>SUMIF(InputData!$C$2:$C$105,"&lt;="&amp;CalcThroughput!A400,InputData!$D$2:$D$105)-$G$3</f>
        <v>39759</v>
      </c>
      <c r="C400" s="17">
        <f>SUMIF(InputData!$B$2:$B$105,"&lt;="&amp;CalcThroughput!A400,InputData!$D$2:$D$105)-CalcThroughput!$G$3</f>
        <v>39759</v>
      </c>
      <c r="D400" s="82">
        <f>C400-B400</f>
        <v>0</v>
      </c>
      <c r="I400" s="3"/>
      <c r="J400" s="2"/>
      <c r="K400" s="2"/>
    </row>
    <row r="401" spans="1:11" x14ac:dyDescent="0.3">
      <c r="A401" s="77">
        <f>A400+1</f>
        <v>44029</v>
      </c>
      <c r="B401" s="18">
        <f>B400</f>
        <v>39759</v>
      </c>
      <c r="C401" s="18">
        <f>C400</f>
        <v>39759</v>
      </c>
      <c r="D401" s="83">
        <f>D400</f>
        <v>0</v>
      </c>
      <c r="I401" s="3"/>
      <c r="J401" s="2"/>
      <c r="K401" s="2"/>
    </row>
    <row r="402" spans="1:11" x14ac:dyDescent="0.3">
      <c r="A402" s="76">
        <f>A401</f>
        <v>44029</v>
      </c>
      <c r="B402" s="17">
        <f>SUMIF(InputData!$C$2:$C$105,"&lt;="&amp;CalcThroughput!A402,InputData!$D$2:$D$105)-$G$3</f>
        <v>39759</v>
      </c>
      <c r="C402" s="17">
        <f>SUMIF(InputData!$B$2:$B$105,"&lt;="&amp;CalcThroughput!A402,InputData!$D$2:$D$105)-CalcThroughput!$G$3</f>
        <v>39759</v>
      </c>
      <c r="D402" s="82">
        <f>C402-B402</f>
        <v>0</v>
      </c>
      <c r="I402" s="3"/>
      <c r="J402" s="2"/>
      <c r="K402" s="2"/>
    </row>
    <row r="403" spans="1:11" x14ac:dyDescent="0.3">
      <c r="A403" s="77">
        <f>A402+1</f>
        <v>44030</v>
      </c>
      <c r="B403" s="18">
        <f>B402</f>
        <v>39759</v>
      </c>
      <c r="C403" s="18">
        <f>C402</f>
        <v>39759</v>
      </c>
      <c r="D403" s="83">
        <f>D402</f>
        <v>0</v>
      </c>
      <c r="I403" s="3"/>
      <c r="J403" s="2"/>
      <c r="K403" s="2"/>
    </row>
    <row r="404" spans="1:11" x14ac:dyDescent="0.3">
      <c r="A404" s="76">
        <f>A403</f>
        <v>44030</v>
      </c>
      <c r="B404" s="17">
        <f>SUMIF(InputData!$C$2:$C$105,"&lt;="&amp;CalcThroughput!A404,InputData!$D$2:$D$105)-$G$3</f>
        <v>39759</v>
      </c>
      <c r="C404" s="17">
        <f>SUMIF(InputData!$B$2:$B$105,"&lt;="&amp;CalcThroughput!A404,InputData!$D$2:$D$105)-CalcThroughput!$G$3</f>
        <v>39759</v>
      </c>
      <c r="D404" s="82">
        <f>C404-B404</f>
        <v>0</v>
      </c>
      <c r="I404" s="3"/>
      <c r="J404" s="2"/>
      <c r="K404" s="2"/>
    </row>
    <row r="405" spans="1:11" x14ac:dyDescent="0.3">
      <c r="A405" s="77">
        <f>A404+1</f>
        <v>44031</v>
      </c>
      <c r="B405" s="18">
        <f>B404</f>
        <v>39759</v>
      </c>
      <c r="C405" s="18">
        <f>C404</f>
        <v>39759</v>
      </c>
      <c r="D405" s="83">
        <f>D404</f>
        <v>0</v>
      </c>
      <c r="I405" s="3"/>
      <c r="J405" s="2"/>
      <c r="K405" s="2"/>
    </row>
    <row r="406" spans="1:11" x14ac:dyDescent="0.3">
      <c r="A406" s="76">
        <f>A405</f>
        <v>44031</v>
      </c>
      <c r="B406" s="17">
        <f>SUMIF(InputData!$C$2:$C$105,"&lt;="&amp;CalcThroughput!A406,InputData!$D$2:$D$105)-$G$3</f>
        <v>39759</v>
      </c>
      <c r="C406" s="17">
        <f>SUMIF(InputData!$B$2:$B$105,"&lt;="&amp;CalcThroughput!A406,InputData!$D$2:$D$105)-CalcThroughput!$G$3</f>
        <v>41379</v>
      </c>
      <c r="D406" s="82">
        <f>C406-B406</f>
        <v>1620</v>
      </c>
      <c r="I406" s="3"/>
      <c r="J406" s="2"/>
      <c r="K406" s="2"/>
    </row>
    <row r="407" spans="1:11" x14ac:dyDescent="0.3">
      <c r="A407" s="77">
        <f>A406+1</f>
        <v>44032</v>
      </c>
      <c r="B407" s="18">
        <f>B406</f>
        <v>39759</v>
      </c>
      <c r="C407" s="18">
        <f>C406</f>
        <v>41379</v>
      </c>
      <c r="D407" s="83">
        <f>D406</f>
        <v>1620</v>
      </c>
      <c r="I407" s="3"/>
      <c r="J407" s="2"/>
      <c r="K407" s="2"/>
    </row>
    <row r="408" spans="1:11" x14ac:dyDescent="0.3">
      <c r="A408" s="76">
        <f>A407</f>
        <v>44032</v>
      </c>
      <c r="B408" s="17">
        <f>SUMIF(InputData!$C$2:$C$105,"&lt;="&amp;CalcThroughput!A408,InputData!$D$2:$D$105)-$G$3</f>
        <v>39759</v>
      </c>
      <c r="C408" s="17">
        <f>SUMIF(InputData!$B$2:$B$105,"&lt;="&amp;CalcThroughput!A408,InputData!$D$2:$D$105)-CalcThroughput!$G$3</f>
        <v>41379</v>
      </c>
      <c r="D408" s="82">
        <f>C408-B408</f>
        <v>1620</v>
      </c>
      <c r="I408" s="3"/>
      <c r="J408" s="2"/>
      <c r="K408" s="2"/>
    </row>
    <row r="409" spans="1:11" x14ac:dyDescent="0.3">
      <c r="A409" s="77">
        <f>A408+1</f>
        <v>44033</v>
      </c>
      <c r="B409" s="18">
        <f>B408</f>
        <v>39759</v>
      </c>
      <c r="C409" s="18">
        <f>C408</f>
        <v>41379</v>
      </c>
      <c r="D409" s="83">
        <f>D408</f>
        <v>1620</v>
      </c>
      <c r="I409" s="3"/>
      <c r="J409" s="2"/>
      <c r="K409" s="2"/>
    </row>
    <row r="410" spans="1:11" x14ac:dyDescent="0.3">
      <c r="A410" s="76">
        <f>A409</f>
        <v>44033</v>
      </c>
      <c r="B410" s="17">
        <f>SUMIF(InputData!$C$2:$C$105,"&lt;="&amp;CalcThroughput!A410,InputData!$D$2:$D$105)-$G$3</f>
        <v>39759</v>
      </c>
      <c r="C410" s="17">
        <f>SUMIF(InputData!$B$2:$B$105,"&lt;="&amp;CalcThroughput!A410,InputData!$D$2:$D$105)-CalcThroughput!$G$3</f>
        <v>41379</v>
      </c>
      <c r="D410" s="82">
        <f>C410-B410</f>
        <v>1620</v>
      </c>
      <c r="I410" s="3"/>
      <c r="J410" s="2"/>
      <c r="K410" s="2"/>
    </row>
    <row r="411" spans="1:11" x14ac:dyDescent="0.3">
      <c r="A411" s="77">
        <f>A410+1</f>
        <v>44034</v>
      </c>
      <c r="B411" s="18">
        <f>B410</f>
        <v>39759</v>
      </c>
      <c r="C411" s="18">
        <f>C410</f>
        <v>41379</v>
      </c>
      <c r="D411" s="83">
        <f>D410</f>
        <v>1620</v>
      </c>
      <c r="I411" s="3"/>
      <c r="J411" s="2"/>
      <c r="K411" s="2"/>
    </row>
    <row r="412" spans="1:11" x14ac:dyDescent="0.3">
      <c r="A412" s="76">
        <f>A411</f>
        <v>44034</v>
      </c>
      <c r="B412" s="17">
        <f>SUMIF(InputData!$C$2:$C$105,"&lt;="&amp;CalcThroughput!A412,InputData!$D$2:$D$105)-$G$3</f>
        <v>41379</v>
      </c>
      <c r="C412" s="17">
        <f>SUMIF(InputData!$B$2:$B$105,"&lt;="&amp;CalcThroughput!A412,InputData!$D$2:$D$105)-CalcThroughput!$G$3</f>
        <v>41379</v>
      </c>
      <c r="D412" s="82">
        <f>C412-B412</f>
        <v>0</v>
      </c>
      <c r="I412" s="3"/>
      <c r="J412" s="2"/>
      <c r="K412" s="2"/>
    </row>
    <row r="413" spans="1:11" x14ac:dyDescent="0.3">
      <c r="A413" s="77">
        <f>A412+1</f>
        <v>44035</v>
      </c>
      <c r="B413" s="18">
        <f>B412</f>
        <v>41379</v>
      </c>
      <c r="C413" s="18">
        <f>C412</f>
        <v>41379</v>
      </c>
      <c r="D413" s="83">
        <f>D412</f>
        <v>0</v>
      </c>
      <c r="I413" s="3"/>
      <c r="J413" s="2"/>
      <c r="K413" s="2"/>
    </row>
    <row r="414" spans="1:11" x14ac:dyDescent="0.3">
      <c r="A414" s="76">
        <f>A413</f>
        <v>44035</v>
      </c>
      <c r="B414" s="17">
        <f>SUMIF(InputData!$C$2:$C$105,"&lt;="&amp;CalcThroughput!A414,InputData!$D$2:$D$105)-$G$3</f>
        <v>41379</v>
      </c>
      <c r="C414" s="17">
        <f>SUMIF(InputData!$B$2:$B$105,"&lt;="&amp;CalcThroughput!A414,InputData!$D$2:$D$105)-CalcThroughput!$G$3</f>
        <v>41379</v>
      </c>
      <c r="D414" s="82">
        <f>C414-B414</f>
        <v>0</v>
      </c>
      <c r="I414" s="3"/>
      <c r="J414" s="2"/>
      <c r="K414" s="2"/>
    </row>
    <row r="415" spans="1:11" x14ac:dyDescent="0.3">
      <c r="A415" s="77">
        <f>A414+1</f>
        <v>44036</v>
      </c>
      <c r="B415" s="18">
        <f>B414</f>
        <v>41379</v>
      </c>
      <c r="C415" s="18">
        <f>C414</f>
        <v>41379</v>
      </c>
      <c r="D415" s="83">
        <f>D414</f>
        <v>0</v>
      </c>
      <c r="I415" s="3"/>
      <c r="J415" s="2"/>
      <c r="K415" s="2"/>
    </row>
    <row r="416" spans="1:11" x14ac:dyDescent="0.3">
      <c r="A416" s="76">
        <f>A415</f>
        <v>44036</v>
      </c>
      <c r="B416" s="17">
        <f>SUMIF(InputData!$C$2:$C$105,"&lt;="&amp;CalcThroughput!A416,InputData!$D$2:$D$105)-$G$3</f>
        <v>41379</v>
      </c>
      <c r="C416" s="17">
        <f>SUMIF(InputData!$B$2:$B$105,"&lt;="&amp;CalcThroughput!A416,InputData!$D$2:$D$105)-CalcThroughput!$G$3</f>
        <v>41379</v>
      </c>
      <c r="D416" s="82">
        <f>C416-B416</f>
        <v>0</v>
      </c>
      <c r="I416" s="3"/>
      <c r="J416" s="2"/>
      <c r="K416" s="2"/>
    </row>
    <row r="417" spans="1:11" x14ac:dyDescent="0.3">
      <c r="A417" s="77">
        <f>A416+1</f>
        <v>44037</v>
      </c>
      <c r="B417" s="18">
        <f>B416</f>
        <v>41379</v>
      </c>
      <c r="C417" s="18">
        <f>C416</f>
        <v>41379</v>
      </c>
      <c r="D417" s="83">
        <f>D416</f>
        <v>0</v>
      </c>
      <c r="I417" s="3"/>
      <c r="J417" s="2"/>
      <c r="K417" s="2"/>
    </row>
    <row r="418" spans="1:11" x14ac:dyDescent="0.3">
      <c r="A418" s="76">
        <f>A417</f>
        <v>44037</v>
      </c>
      <c r="B418" s="17">
        <f>SUMIF(InputData!$C$2:$C$105,"&lt;="&amp;CalcThroughput!A418,InputData!$D$2:$D$105)-$G$3</f>
        <v>41379</v>
      </c>
      <c r="C418" s="17">
        <f>SUMIF(InputData!$B$2:$B$105,"&lt;="&amp;CalcThroughput!A418,InputData!$D$2:$D$105)-CalcThroughput!$G$3</f>
        <v>41379</v>
      </c>
      <c r="D418" s="82">
        <f>C418-B418</f>
        <v>0</v>
      </c>
      <c r="I418" s="3"/>
      <c r="J418" s="2"/>
      <c r="K418" s="2"/>
    </row>
    <row r="419" spans="1:11" x14ac:dyDescent="0.3">
      <c r="A419" s="77">
        <f>A418+1</f>
        <v>44038</v>
      </c>
      <c r="B419" s="18">
        <f>B418</f>
        <v>41379</v>
      </c>
      <c r="C419" s="18">
        <f>C418</f>
        <v>41379</v>
      </c>
      <c r="D419" s="83">
        <f>D418</f>
        <v>0</v>
      </c>
      <c r="I419" s="3"/>
      <c r="J419" s="2"/>
      <c r="K419" s="2"/>
    </row>
    <row r="420" spans="1:11" x14ac:dyDescent="0.3">
      <c r="A420" s="76">
        <f>A419</f>
        <v>44038</v>
      </c>
      <c r="B420" s="17">
        <f>SUMIF(InputData!$C$2:$C$105,"&lt;="&amp;CalcThroughput!A420,InputData!$D$2:$D$105)-$G$3</f>
        <v>41379</v>
      </c>
      <c r="C420" s="17">
        <f>SUMIF(InputData!$B$2:$B$105,"&lt;="&amp;CalcThroughput!A420,InputData!$D$2:$D$105)-CalcThroughput!$G$3</f>
        <v>42259</v>
      </c>
      <c r="D420" s="82">
        <f>C420-B420</f>
        <v>880</v>
      </c>
      <c r="I420" s="3"/>
      <c r="J420" s="2"/>
      <c r="K420" s="2"/>
    </row>
    <row r="421" spans="1:11" x14ac:dyDescent="0.3">
      <c r="A421" s="77">
        <f>A420+1</f>
        <v>44039</v>
      </c>
      <c r="B421" s="18">
        <f>B420</f>
        <v>41379</v>
      </c>
      <c r="C421" s="18">
        <f>C420</f>
        <v>42259</v>
      </c>
      <c r="D421" s="83">
        <f>D420</f>
        <v>880</v>
      </c>
      <c r="I421" s="3"/>
      <c r="J421" s="2"/>
      <c r="K421" s="2"/>
    </row>
    <row r="422" spans="1:11" x14ac:dyDescent="0.3">
      <c r="A422" s="76">
        <f>A421</f>
        <v>44039</v>
      </c>
      <c r="B422" s="17">
        <f>SUMIF(InputData!$C$2:$C$105,"&lt;="&amp;CalcThroughput!A422,InputData!$D$2:$D$105)-$G$3</f>
        <v>41379</v>
      </c>
      <c r="C422" s="17">
        <f>SUMIF(InputData!$B$2:$B$105,"&lt;="&amp;CalcThroughput!A422,InputData!$D$2:$D$105)-CalcThroughput!$G$3</f>
        <v>42957</v>
      </c>
      <c r="D422" s="82">
        <f>C422-B422</f>
        <v>1578</v>
      </c>
      <c r="I422" s="3"/>
      <c r="J422" s="2"/>
      <c r="K422" s="2"/>
    </row>
    <row r="423" spans="1:11" x14ac:dyDescent="0.3">
      <c r="A423" s="77">
        <f>A422+1</f>
        <v>44040</v>
      </c>
      <c r="B423" s="18">
        <f>B422</f>
        <v>41379</v>
      </c>
      <c r="C423" s="18">
        <f>C422</f>
        <v>42957</v>
      </c>
      <c r="D423" s="83">
        <f>D422</f>
        <v>1578</v>
      </c>
      <c r="I423" s="3"/>
      <c r="J423" s="2"/>
      <c r="K423" s="2"/>
    </row>
    <row r="424" spans="1:11" x14ac:dyDescent="0.3">
      <c r="A424" s="76">
        <f>A423</f>
        <v>44040</v>
      </c>
      <c r="B424" s="17">
        <f>SUMIF(InputData!$C$2:$C$105,"&lt;="&amp;CalcThroughput!A424,InputData!$D$2:$D$105)-$G$3</f>
        <v>41379</v>
      </c>
      <c r="C424" s="17">
        <f>SUMIF(InputData!$B$2:$B$105,"&lt;="&amp;CalcThroughput!A424,InputData!$D$2:$D$105)-CalcThroughput!$G$3</f>
        <v>42957</v>
      </c>
      <c r="D424" s="82">
        <f>C424-B424</f>
        <v>1578</v>
      </c>
      <c r="I424" s="3"/>
      <c r="J424" s="2"/>
      <c r="K424" s="2"/>
    </row>
    <row r="425" spans="1:11" x14ac:dyDescent="0.3">
      <c r="A425" s="77">
        <f>A424+1</f>
        <v>44041</v>
      </c>
      <c r="B425" s="18">
        <f>B424</f>
        <v>41379</v>
      </c>
      <c r="C425" s="18">
        <f>C424</f>
        <v>42957</v>
      </c>
      <c r="D425" s="83">
        <f>D424</f>
        <v>1578</v>
      </c>
      <c r="I425" s="3"/>
      <c r="J425" s="2"/>
      <c r="K425" s="2"/>
    </row>
    <row r="426" spans="1:11" x14ac:dyDescent="0.3">
      <c r="A426" s="76">
        <f>A425</f>
        <v>44041</v>
      </c>
      <c r="B426" s="17">
        <f>SUMIF(InputData!$C$2:$C$105,"&lt;="&amp;CalcThroughput!A426,InputData!$D$2:$D$105)-$G$3</f>
        <v>42957</v>
      </c>
      <c r="C426" s="17">
        <f>SUMIF(InputData!$B$2:$B$105,"&lt;="&amp;CalcThroughput!A426,InputData!$D$2:$D$105)-CalcThroughput!$G$3</f>
        <v>42957</v>
      </c>
      <c r="D426" s="82">
        <f>C426-B426</f>
        <v>0</v>
      </c>
      <c r="I426" s="3"/>
      <c r="J426" s="2"/>
      <c r="K426" s="2"/>
    </row>
    <row r="427" spans="1:11" x14ac:dyDescent="0.3">
      <c r="A427" s="77">
        <f>A426+1</f>
        <v>44042</v>
      </c>
      <c r="B427" s="18">
        <f>B426</f>
        <v>42957</v>
      </c>
      <c r="C427" s="18">
        <f>C426</f>
        <v>42957</v>
      </c>
      <c r="D427" s="83">
        <f>D426</f>
        <v>0</v>
      </c>
      <c r="I427" s="3"/>
      <c r="J427" s="2"/>
      <c r="K427" s="2"/>
    </row>
    <row r="428" spans="1:11" x14ac:dyDescent="0.3">
      <c r="A428" s="76">
        <f>A427</f>
        <v>44042</v>
      </c>
      <c r="B428" s="17">
        <f>SUMIF(InputData!$C$2:$C$105,"&lt;="&amp;CalcThroughput!A428,InputData!$D$2:$D$105)-$G$3</f>
        <v>42957</v>
      </c>
      <c r="C428" s="17">
        <f>SUMIF(InputData!$B$2:$B$105,"&lt;="&amp;CalcThroughput!A428,InputData!$D$2:$D$105)-CalcThroughput!$G$3</f>
        <v>42957</v>
      </c>
      <c r="D428" s="82">
        <f>C428-B428</f>
        <v>0</v>
      </c>
      <c r="I428" s="3"/>
      <c r="J428" s="2"/>
      <c r="K428" s="2"/>
    </row>
    <row r="429" spans="1:11" x14ac:dyDescent="0.3">
      <c r="A429" s="77">
        <f>A428+1</f>
        <v>44043</v>
      </c>
      <c r="B429" s="18">
        <f>B428</f>
        <v>42957</v>
      </c>
      <c r="C429" s="18">
        <f>C428</f>
        <v>42957</v>
      </c>
      <c r="D429" s="83">
        <f>D428</f>
        <v>0</v>
      </c>
      <c r="I429" s="3"/>
      <c r="J429" s="2"/>
      <c r="K429" s="2"/>
    </row>
    <row r="430" spans="1:11" x14ac:dyDescent="0.3">
      <c r="A430" s="76">
        <f>A429</f>
        <v>44043</v>
      </c>
      <c r="B430" s="17">
        <f>SUMIF(InputData!$C$2:$C$105,"&lt;="&amp;CalcThroughput!A430,InputData!$D$2:$D$105)-$G$3</f>
        <v>42957</v>
      </c>
      <c r="C430" s="17">
        <f>SUMIF(InputData!$B$2:$B$105,"&lt;="&amp;CalcThroughput!A430,InputData!$D$2:$D$105)-CalcThroughput!$G$3</f>
        <v>42957</v>
      </c>
      <c r="D430" s="82">
        <f>C430-B430</f>
        <v>0</v>
      </c>
      <c r="I430" s="3"/>
      <c r="J430" s="2"/>
      <c r="K430" s="2"/>
    </row>
    <row r="431" spans="1:11" x14ac:dyDescent="0.3">
      <c r="A431" s="77">
        <f>A430+1</f>
        <v>44044</v>
      </c>
      <c r="B431" s="18">
        <f>B430</f>
        <v>42957</v>
      </c>
      <c r="C431" s="18">
        <f>C430</f>
        <v>42957</v>
      </c>
      <c r="D431" s="83">
        <f>D430</f>
        <v>0</v>
      </c>
      <c r="I431" s="3"/>
      <c r="J431" s="2"/>
      <c r="K431" s="2"/>
    </row>
    <row r="432" spans="1:11" x14ac:dyDescent="0.3">
      <c r="A432" s="76">
        <f>A431</f>
        <v>44044</v>
      </c>
      <c r="B432" s="17">
        <f>SUMIF(InputData!$C$2:$C$105,"&lt;="&amp;CalcThroughput!A432,InputData!$D$2:$D$105)-$G$3</f>
        <v>42957</v>
      </c>
      <c r="C432" s="17">
        <f>SUMIF(InputData!$B$2:$B$105,"&lt;="&amp;CalcThroughput!A432,InputData!$D$2:$D$105)-CalcThroughput!$G$3</f>
        <v>42957</v>
      </c>
      <c r="D432" s="82">
        <f>C432-B432</f>
        <v>0</v>
      </c>
      <c r="I432" s="3"/>
      <c r="J432" s="2"/>
      <c r="K432" s="2"/>
    </row>
    <row r="433" spans="1:11" x14ac:dyDescent="0.3">
      <c r="A433" s="77">
        <f>A432+1</f>
        <v>44045</v>
      </c>
      <c r="B433" s="18">
        <f>B432</f>
        <v>42957</v>
      </c>
      <c r="C433" s="18">
        <f>C432</f>
        <v>42957</v>
      </c>
      <c r="D433" s="83">
        <f>D432</f>
        <v>0</v>
      </c>
      <c r="I433" s="3"/>
      <c r="J433" s="2"/>
      <c r="K433" s="2"/>
    </row>
    <row r="434" spans="1:11" x14ac:dyDescent="0.3">
      <c r="A434" s="76">
        <f>A433</f>
        <v>44045</v>
      </c>
      <c r="B434" s="17">
        <f>SUMIF(InputData!$C$2:$C$105,"&lt;="&amp;CalcThroughput!A434,InputData!$D$2:$D$105)-$G$3</f>
        <v>42957</v>
      </c>
      <c r="C434" s="17">
        <f>SUMIF(InputData!$B$2:$B$105,"&lt;="&amp;CalcThroughput!A434,InputData!$D$2:$D$105)-CalcThroughput!$G$3</f>
        <v>44607</v>
      </c>
      <c r="D434" s="82">
        <f>C434-B434</f>
        <v>1650</v>
      </c>
      <c r="I434" s="3"/>
      <c r="J434" s="2"/>
      <c r="K434" s="2"/>
    </row>
    <row r="435" spans="1:11" x14ac:dyDescent="0.3">
      <c r="A435" s="77">
        <f>A434+1</f>
        <v>44046</v>
      </c>
      <c r="B435" s="18">
        <f>B434</f>
        <v>42957</v>
      </c>
      <c r="C435" s="18">
        <f>C434</f>
        <v>44607</v>
      </c>
      <c r="D435" s="83">
        <f>D434</f>
        <v>1650</v>
      </c>
      <c r="I435" s="3"/>
      <c r="J435" s="2"/>
      <c r="K435" s="2"/>
    </row>
    <row r="436" spans="1:11" x14ac:dyDescent="0.3">
      <c r="A436" s="76">
        <f>A435</f>
        <v>44046</v>
      </c>
      <c r="B436" s="17">
        <f>SUMIF(InputData!$C$2:$C$105,"&lt;="&amp;CalcThroughput!A436,InputData!$D$2:$D$105)-$G$3</f>
        <v>42957</v>
      </c>
      <c r="C436" s="17">
        <f>SUMIF(InputData!$B$2:$B$105,"&lt;="&amp;CalcThroughput!A436,InputData!$D$2:$D$105)-CalcThroughput!$G$3</f>
        <v>44607</v>
      </c>
      <c r="D436" s="82">
        <f>C436-B436</f>
        <v>1650</v>
      </c>
      <c r="I436" s="3"/>
      <c r="J436" s="2"/>
      <c r="K436" s="2"/>
    </row>
    <row r="437" spans="1:11" x14ac:dyDescent="0.3">
      <c r="A437" s="77">
        <f>A436+1</f>
        <v>44047</v>
      </c>
      <c r="B437" s="18">
        <f>B436</f>
        <v>42957</v>
      </c>
      <c r="C437" s="18">
        <f>C436</f>
        <v>44607</v>
      </c>
      <c r="D437" s="83">
        <f>D436</f>
        <v>1650</v>
      </c>
      <c r="I437" s="3"/>
      <c r="J437" s="2"/>
      <c r="K437" s="2"/>
    </row>
    <row r="438" spans="1:11" x14ac:dyDescent="0.3">
      <c r="A438" s="76">
        <f>A437</f>
        <v>44047</v>
      </c>
      <c r="B438" s="17">
        <f>SUMIF(InputData!$C$2:$C$105,"&lt;="&amp;CalcThroughput!A438,InputData!$D$2:$D$105)-$G$3</f>
        <v>42957</v>
      </c>
      <c r="C438" s="17">
        <f>SUMIF(InputData!$B$2:$B$105,"&lt;="&amp;CalcThroughput!A438,InputData!$D$2:$D$105)-CalcThroughput!$G$3</f>
        <v>44607</v>
      </c>
      <c r="D438" s="82">
        <f>C438-B438</f>
        <v>1650</v>
      </c>
      <c r="I438" s="3"/>
      <c r="J438" s="2"/>
      <c r="K438" s="2"/>
    </row>
    <row r="439" spans="1:11" x14ac:dyDescent="0.3">
      <c r="A439" s="77">
        <f>A438+1</f>
        <v>44048</v>
      </c>
      <c r="B439" s="18">
        <f>B438</f>
        <v>42957</v>
      </c>
      <c r="C439" s="18">
        <f>C438</f>
        <v>44607</v>
      </c>
      <c r="D439" s="83">
        <f>D438</f>
        <v>1650</v>
      </c>
      <c r="I439" s="3"/>
      <c r="J439" s="2"/>
      <c r="K439" s="2"/>
    </row>
    <row r="440" spans="1:11" x14ac:dyDescent="0.3">
      <c r="A440" s="76">
        <f>A439</f>
        <v>44048</v>
      </c>
      <c r="B440" s="17">
        <f>SUMIF(InputData!$C$2:$C$105,"&lt;="&amp;CalcThroughput!A440,InputData!$D$2:$D$105)-$G$3</f>
        <v>44607</v>
      </c>
      <c r="C440" s="17">
        <f>SUMIF(InputData!$B$2:$B$105,"&lt;="&amp;CalcThroughput!A440,InputData!$D$2:$D$105)-CalcThroughput!$G$3</f>
        <v>44607</v>
      </c>
      <c r="D440" s="82">
        <f>C440-B440</f>
        <v>0</v>
      </c>
      <c r="I440" s="3"/>
      <c r="J440" s="2"/>
      <c r="K440" s="2"/>
    </row>
    <row r="441" spans="1:11" x14ac:dyDescent="0.3">
      <c r="A441" s="77">
        <f>A440+1</f>
        <v>44049</v>
      </c>
      <c r="B441" s="18">
        <f>B440</f>
        <v>44607</v>
      </c>
      <c r="C441" s="18">
        <f>C440</f>
        <v>44607</v>
      </c>
      <c r="D441" s="83">
        <f>D440</f>
        <v>0</v>
      </c>
      <c r="I441" s="3"/>
      <c r="J441" s="2"/>
      <c r="K441" s="2"/>
    </row>
    <row r="442" spans="1:11" x14ac:dyDescent="0.3">
      <c r="A442" s="76">
        <f>A441</f>
        <v>44049</v>
      </c>
      <c r="B442" s="17">
        <f>SUMIF(InputData!$C$2:$C$105,"&lt;="&amp;CalcThroughput!A442,InputData!$D$2:$D$105)-$G$3</f>
        <v>44607</v>
      </c>
      <c r="C442" s="17">
        <f>SUMIF(InputData!$B$2:$B$105,"&lt;="&amp;CalcThroughput!A442,InputData!$D$2:$D$105)-CalcThroughput!$G$3</f>
        <v>44607</v>
      </c>
      <c r="D442" s="82">
        <f>C442-B442</f>
        <v>0</v>
      </c>
      <c r="I442" s="3"/>
      <c r="J442" s="2"/>
      <c r="K442" s="2"/>
    </row>
    <row r="443" spans="1:11" x14ac:dyDescent="0.3">
      <c r="A443" s="77">
        <f>A442+1</f>
        <v>44050</v>
      </c>
      <c r="B443" s="18">
        <f>B442</f>
        <v>44607</v>
      </c>
      <c r="C443" s="18">
        <f>C442</f>
        <v>44607</v>
      </c>
      <c r="D443" s="83">
        <f>D442</f>
        <v>0</v>
      </c>
      <c r="I443" s="3"/>
      <c r="J443" s="2"/>
      <c r="K443" s="2"/>
    </row>
    <row r="444" spans="1:11" x14ac:dyDescent="0.3">
      <c r="A444" s="76">
        <f>A443</f>
        <v>44050</v>
      </c>
      <c r="B444" s="17">
        <f>SUMIF(InputData!$C$2:$C$105,"&lt;="&amp;CalcThroughput!A444,InputData!$D$2:$D$105)-$G$3</f>
        <v>44607</v>
      </c>
      <c r="C444" s="17">
        <f>SUMIF(InputData!$B$2:$B$105,"&lt;="&amp;CalcThroughput!A444,InputData!$D$2:$D$105)-CalcThroughput!$G$3</f>
        <v>44607</v>
      </c>
      <c r="D444" s="82">
        <f>C444-B444</f>
        <v>0</v>
      </c>
      <c r="I444" s="3"/>
      <c r="J444" s="2"/>
      <c r="K444" s="2"/>
    </row>
    <row r="445" spans="1:11" x14ac:dyDescent="0.3">
      <c r="A445" s="77">
        <f>A444+1</f>
        <v>44051</v>
      </c>
      <c r="B445" s="18">
        <f>B444</f>
        <v>44607</v>
      </c>
      <c r="C445" s="18">
        <f>C444</f>
        <v>44607</v>
      </c>
      <c r="D445" s="83">
        <f>D444</f>
        <v>0</v>
      </c>
      <c r="I445" s="3"/>
      <c r="J445" s="2"/>
      <c r="K445" s="2"/>
    </row>
    <row r="446" spans="1:11" x14ac:dyDescent="0.3">
      <c r="A446" s="76">
        <f>A445</f>
        <v>44051</v>
      </c>
      <c r="B446" s="17">
        <f>SUMIF(InputData!$C$2:$C$105,"&lt;="&amp;CalcThroughput!A446,InputData!$D$2:$D$105)-$G$3</f>
        <v>44607</v>
      </c>
      <c r="C446" s="17">
        <f>SUMIF(InputData!$B$2:$B$105,"&lt;="&amp;CalcThroughput!A446,InputData!$D$2:$D$105)-CalcThroughput!$G$3</f>
        <v>44607</v>
      </c>
      <c r="D446" s="82">
        <f>C446-B446</f>
        <v>0</v>
      </c>
      <c r="I446" s="3"/>
      <c r="J446" s="2"/>
      <c r="K446" s="2"/>
    </row>
    <row r="447" spans="1:11" x14ac:dyDescent="0.3">
      <c r="A447" s="77">
        <f>A446+1</f>
        <v>44052</v>
      </c>
      <c r="B447" s="18">
        <f>B446</f>
        <v>44607</v>
      </c>
      <c r="C447" s="18">
        <f>C446</f>
        <v>44607</v>
      </c>
      <c r="D447" s="83">
        <f>D446</f>
        <v>0</v>
      </c>
      <c r="I447" s="3"/>
      <c r="J447" s="2"/>
      <c r="K447" s="2"/>
    </row>
    <row r="448" spans="1:11" x14ac:dyDescent="0.3">
      <c r="A448" s="76">
        <f>A447</f>
        <v>44052</v>
      </c>
      <c r="B448" s="17">
        <f>SUMIF(InputData!$C$2:$C$105,"&lt;="&amp;CalcThroughput!A448,InputData!$D$2:$D$105)-$G$3</f>
        <v>44607</v>
      </c>
      <c r="C448" s="17">
        <f>SUMIF(InputData!$B$2:$B$105,"&lt;="&amp;CalcThroughput!A448,InputData!$D$2:$D$105)-CalcThroughput!$G$3</f>
        <v>45407</v>
      </c>
      <c r="D448" s="82">
        <f>C448-B448</f>
        <v>800</v>
      </c>
      <c r="I448" s="3"/>
      <c r="J448" s="2"/>
      <c r="K448" s="2"/>
    </row>
    <row r="449" spans="1:11" x14ac:dyDescent="0.3">
      <c r="A449" s="77">
        <f>A448+1</f>
        <v>44053</v>
      </c>
      <c r="B449" s="18">
        <f>B448</f>
        <v>44607</v>
      </c>
      <c r="C449" s="18">
        <f>C448</f>
        <v>45407</v>
      </c>
      <c r="D449" s="83">
        <f>D448</f>
        <v>800</v>
      </c>
      <c r="I449" s="3"/>
      <c r="J449" s="2"/>
      <c r="K449" s="2"/>
    </row>
    <row r="450" spans="1:11" x14ac:dyDescent="0.3">
      <c r="A450" s="76">
        <f>A449</f>
        <v>44053</v>
      </c>
      <c r="B450" s="17">
        <f>SUMIF(InputData!$C$2:$C$105,"&lt;="&amp;CalcThroughput!A450,InputData!$D$2:$D$105)-$G$3</f>
        <v>44607</v>
      </c>
      <c r="C450" s="17">
        <f>SUMIF(InputData!$B$2:$B$105,"&lt;="&amp;CalcThroughput!A450,InputData!$D$2:$D$105)-CalcThroughput!$G$3</f>
        <v>45933</v>
      </c>
      <c r="D450" s="82">
        <f>C450-B450</f>
        <v>1326</v>
      </c>
      <c r="I450" s="3"/>
      <c r="J450" s="2"/>
      <c r="K450" s="2"/>
    </row>
    <row r="451" spans="1:11" x14ac:dyDescent="0.3">
      <c r="A451" s="77">
        <f>A450+1</f>
        <v>44054</v>
      </c>
      <c r="B451" s="18">
        <f>B450</f>
        <v>44607</v>
      </c>
      <c r="C451" s="18">
        <f>C450</f>
        <v>45933</v>
      </c>
      <c r="D451" s="83">
        <f>D450</f>
        <v>1326</v>
      </c>
      <c r="I451" s="3"/>
      <c r="J451" s="2"/>
      <c r="K451" s="2"/>
    </row>
    <row r="452" spans="1:11" x14ac:dyDescent="0.3">
      <c r="A452" s="76">
        <f>A451</f>
        <v>44054</v>
      </c>
      <c r="B452" s="17">
        <f>SUMIF(InputData!$C$2:$C$105,"&lt;="&amp;CalcThroughput!A452,InputData!$D$2:$D$105)-$G$3</f>
        <v>44607</v>
      </c>
      <c r="C452" s="17">
        <f>SUMIF(InputData!$B$2:$B$105,"&lt;="&amp;CalcThroughput!A452,InputData!$D$2:$D$105)-CalcThroughput!$G$3</f>
        <v>45933</v>
      </c>
      <c r="D452" s="82">
        <f>C452-B452</f>
        <v>1326</v>
      </c>
      <c r="I452" s="3"/>
      <c r="J452" s="2"/>
      <c r="K452" s="2"/>
    </row>
    <row r="453" spans="1:11" x14ac:dyDescent="0.3">
      <c r="A453" s="77">
        <f>A452+1</f>
        <v>44055</v>
      </c>
      <c r="B453" s="18">
        <f>B452</f>
        <v>44607</v>
      </c>
      <c r="C453" s="18">
        <f>C452</f>
        <v>45933</v>
      </c>
      <c r="D453" s="83">
        <f>D452</f>
        <v>1326</v>
      </c>
      <c r="I453" s="3"/>
      <c r="J453" s="2"/>
      <c r="K453" s="2"/>
    </row>
    <row r="454" spans="1:11" x14ac:dyDescent="0.3">
      <c r="A454" s="76">
        <f>A453</f>
        <v>44055</v>
      </c>
      <c r="B454" s="17">
        <f>SUMIF(InputData!$C$2:$C$105,"&lt;="&amp;CalcThroughput!A454,InputData!$D$2:$D$105)-$G$3</f>
        <v>45933</v>
      </c>
      <c r="C454" s="17">
        <f>SUMIF(InputData!$B$2:$B$105,"&lt;="&amp;CalcThroughput!A454,InputData!$D$2:$D$105)-CalcThroughput!$G$3</f>
        <v>45933</v>
      </c>
      <c r="D454" s="82">
        <f>C454-B454</f>
        <v>0</v>
      </c>
      <c r="I454" s="3"/>
      <c r="J454" s="2"/>
      <c r="K454" s="2"/>
    </row>
    <row r="455" spans="1:11" x14ac:dyDescent="0.3">
      <c r="A455" s="77">
        <f>A454+1</f>
        <v>44056</v>
      </c>
      <c r="B455" s="18">
        <f>B454</f>
        <v>45933</v>
      </c>
      <c r="C455" s="18">
        <f>C454</f>
        <v>45933</v>
      </c>
      <c r="D455" s="83">
        <f>D454</f>
        <v>0</v>
      </c>
      <c r="I455" s="3"/>
      <c r="J455" s="2"/>
      <c r="K455" s="2"/>
    </row>
    <row r="456" spans="1:11" x14ac:dyDescent="0.3">
      <c r="A456" s="76">
        <f>A455</f>
        <v>44056</v>
      </c>
      <c r="B456" s="17">
        <f>SUMIF(InputData!$C$2:$C$105,"&lt;="&amp;CalcThroughput!A456,InputData!$D$2:$D$105)-$G$3</f>
        <v>45933</v>
      </c>
      <c r="C456" s="17">
        <f>SUMIF(InputData!$B$2:$B$105,"&lt;="&amp;CalcThroughput!A456,InputData!$D$2:$D$105)-CalcThroughput!$G$3</f>
        <v>45933</v>
      </c>
      <c r="D456" s="82">
        <f>C456-B456</f>
        <v>0</v>
      </c>
      <c r="I456" s="3"/>
      <c r="J456" s="2"/>
      <c r="K456" s="2"/>
    </row>
    <row r="457" spans="1:11" x14ac:dyDescent="0.3">
      <c r="A457" s="77">
        <f>A456+1</f>
        <v>44057</v>
      </c>
      <c r="B457" s="18">
        <f>B456</f>
        <v>45933</v>
      </c>
      <c r="C457" s="18">
        <f>C456</f>
        <v>45933</v>
      </c>
      <c r="D457" s="83">
        <f>D456</f>
        <v>0</v>
      </c>
      <c r="I457" s="3"/>
      <c r="J457" s="2"/>
      <c r="K457" s="2"/>
    </row>
    <row r="458" spans="1:11" x14ac:dyDescent="0.3">
      <c r="A458" s="76">
        <f>A457</f>
        <v>44057</v>
      </c>
      <c r="B458" s="17">
        <f>SUMIF(InputData!$C$2:$C$105,"&lt;="&amp;CalcThroughput!A458,InputData!$D$2:$D$105)-$G$3</f>
        <v>45933</v>
      </c>
      <c r="C458" s="17">
        <f>SUMIF(InputData!$B$2:$B$105,"&lt;="&amp;CalcThroughput!A458,InputData!$D$2:$D$105)-CalcThroughput!$G$3</f>
        <v>45933</v>
      </c>
      <c r="D458" s="82">
        <f>C458-B458</f>
        <v>0</v>
      </c>
      <c r="I458" s="3"/>
      <c r="J458" s="2"/>
      <c r="K458" s="2"/>
    </row>
    <row r="459" spans="1:11" x14ac:dyDescent="0.3">
      <c r="A459" s="77">
        <f>A458+1</f>
        <v>44058</v>
      </c>
      <c r="B459" s="18">
        <f>B458</f>
        <v>45933</v>
      </c>
      <c r="C459" s="18">
        <f>C458</f>
        <v>45933</v>
      </c>
      <c r="D459" s="83">
        <f>D458</f>
        <v>0</v>
      </c>
      <c r="I459" s="3"/>
      <c r="J459" s="2"/>
      <c r="K459" s="2"/>
    </row>
    <row r="460" spans="1:11" x14ac:dyDescent="0.3">
      <c r="A460" s="76">
        <f>A459</f>
        <v>44058</v>
      </c>
      <c r="B460" s="17">
        <f>SUMIF(InputData!$C$2:$C$105,"&lt;="&amp;CalcThroughput!A460,InputData!$D$2:$D$105)-$G$3</f>
        <v>45933</v>
      </c>
      <c r="C460" s="17">
        <f>SUMIF(InputData!$B$2:$B$105,"&lt;="&amp;CalcThroughput!A460,InputData!$D$2:$D$105)-CalcThroughput!$G$3</f>
        <v>45933</v>
      </c>
      <c r="D460" s="82">
        <f>C460-B460</f>
        <v>0</v>
      </c>
      <c r="I460" s="3"/>
      <c r="J460" s="2"/>
      <c r="K460" s="2"/>
    </row>
    <row r="461" spans="1:11" x14ac:dyDescent="0.3">
      <c r="A461" s="77">
        <f>A460+1</f>
        <v>44059</v>
      </c>
      <c r="B461" s="18">
        <f>B460</f>
        <v>45933</v>
      </c>
      <c r="C461" s="18">
        <f>C460</f>
        <v>45933</v>
      </c>
      <c r="D461" s="83">
        <f>D460</f>
        <v>0</v>
      </c>
      <c r="I461" s="3"/>
      <c r="J461" s="2"/>
      <c r="K461" s="2"/>
    </row>
    <row r="462" spans="1:11" x14ac:dyDescent="0.3">
      <c r="A462" s="76">
        <f>A461</f>
        <v>44059</v>
      </c>
      <c r="B462" s="17">
        <f>SUMIF(InputData!$C$2:$C$105,"&lt;="&amp;CalcThroughput!A462,InputData!$D$2:$D$105)-$G$3</f>
        <v>45933</v>
      </c>
      <c r="C462" s="17">
        <f>SUMIF(InputData!$B$2:$B$105,"&lt;="&amp;CalcThroughput!A462,InputData!$D$2:$D$105)-CalcThroughput!$G$3</f>
        <v>46778</v>
      </c>
      <c r="D462" s="82">
        <f>C462-B462</f>
        <v>845</v>
      </c>
      <c r="I462" s="3"/>
      <c r="J462" s="2"/>
      <c r="K462" s="2"/>
    </row>
    <row r="463" spans="1:11" x14ac:dyDescent="0.3">
      <c r="A463" s="77">
        <f>A462+1</f>
        <v>44060</v>
      </c>
      <c r="B463" s="18">
        <f>B462</f>
        <v>45933</v>
      </c>
      <c r="C463" s="18">
        <f>C462</f>
        <v>46778</v>
      </c>
      <c r="D463" s="83">
        <f>D462</f>
        <v>845</v>
      </c>
      <c r="I463" s="3"/>
      <c r="J463" s="2"/>
      <c r="K463" s="2"/>
    </row>
    <row r="464" spans="1:11" x14ac:dyDescent="0.3">
      <c r="A464" s="76">
        <f>A463</f>
        <v>44060</v>
      </c>
      <c r="B464" s="17">
        <f>SUMIF(InputData!$C$2:$C$105,"&lt;="&amp;CalcThroughput!A464,InputData!$D$2:$D$105)-$G$3</f>
        <v>45933</v>
      </c>
      <c r="C464" s="17">
        <f>SUMIF(InputData!$B$2:$B$105,"&lt;="&amp;CalcThroughput!A464,InputData!$D$2:$D$105)-CalcThroughput!$G$3</f>
        <v>47360</v>
      </c>
      <c r="D464" s="82">
        <f>C464-B464</f>
        <v>1427</v>
      </c>
      <c r="I464" s="3"/>
      <c r="J464" s="2"/>
      <c r="K464" s="2"/>
    </row>
    <row r="465" spans="1:11" x14ac:dyDescent="0.3">
      <c r="A465" s="77">
        <f>A464+1</f>
        <v>44061</v>
      </c>
      <c r="B465" s="18">
        <f>B464</f>
        <v>45933</v>
      </c>
      <c r="C465" s="18">
        <f>C464</f>
        <v>47360</v>
      </c>
      <c r="D465" s="83">
        <f>D464</f>
        <v>1427</v>
      </c>
      <c r="I465" s="3"/>
      <c r="J465" s="2"/>
      <c r="K465" s="2"/>
    </row>
    <row r="466" spans="1:11" x14ac:dyDescent="0.3">
      <c r="A466" s="76">
        <f>A465</f>
        <v>44061</v>
      </c>
      <c r="B466" s="17">
        <f>SUMIF(InputData!$C$2:$C$105,"&lt;="&amp;CalcThroughput!A466,InputData!$D$2:$D$105)-$G$3</f>
        <v>45933</v>
      </c>
      <c r="C466" s="17">
        <f>SUMIF(InputData!$B$2:$B$105,"&lt;="&amp;CalcThroughput!A466,InputData!$D$2:$D$105)-CalcThroughput!$G$3</f>
        <v>47360</v>
      </c>
      <c r="D466" s="82">
        <f>C466-B466</f>
        <v>1427</v>
      </c>
      <c r="I466" s="3"/>
      <c r="J466" s="2"/>
      <c r="K466" s="2"/>
    </row>
    <row r="467" spans="1:11" x14ac:dyDescent="0.3">
      <c r="A467" s="77">
        <f>A466+1</f>
        <v>44062</v>
      </c>
      <c r="B467" s="18">
        <f>B466</f>
        <v>45933</v>
      </c>
      <c r="C467" s="18">
        <f>C466</f>
        <v>47360</v>
      </c>
      <c r="D467" s="83">
        <f>D466</f>
        <v>1427</v>
      </c>
      <c r="I467" s="3"/>
      <c r="J467" s="2"/>
      <c r="K467" s="2"/>
    </row>
    <row r="468" spans="1:11" x14ac:dyDescent="0.3">
      <c r="A468" s="76">
        <f>A467</f>
        <v>44062</v>
      </c>
      <c r="B468" s="17">
        <f>SUMIF(InputData!$C$2:$C$105,"&lt;="&amp;CalcThroughput!A468,InputData!$D$2:$D$105)-$G$3</f>
        <v>47360</v>
      </c>
      <c r="C468" s="17">
        <f>SUMIF(InputData!$B$2:$B$105,"&lt;="&amp;CalcThroughput!A468,InputData!$D$2:$D$105)-CalcThroughput!$G$3</f>
        <v>47360</v>
      </c>
      <c r="D468" s="82">
        <f>C468-B468</f>
        <v>0</v>
      </c>
      <c r="I468" s="3"/>
      <c r="J468" s="2"/>
      <c r="K468" s="2"/>
    </row>
    <row r="469" spans="1:11" x14ac:dyDescent="0.3">
      <c r="A469" s="77">
        <f>A468+1</f>
        <v>44063</v>
      </c>
      <c r="B469" s="18">
        <f>B468</f>
        <v>47360</v>
      </c>
      <c r="C469" s="18">
        <f>C468</f>
        <v>47360</v>
      </c>
      <c r="D469" s="83">
        <f>D468</f>
        <v>0</v>
      </c>
      <c r="I469" s="3"/>
      <c r="J469" s="2"/>
      <c r="K469" s="2"/>
    </row>
    <row r="470" spans="1:11" x14ac:dyDescent="0.3">
      <c r="A470" s="76">
        <f>A469</f>
        <v>44063</v>
      </c>
      <c r="B470" s="17">
        <f>SUMIF(InputData!$C$2:$C$105,"&lt;="&amp;CalcThroughput!A470,InputData!$D$2:$D$105)-$G$3</f>
        <v>47360</v>
      </c>
      <c r="C470" s="17">
        <f>SUMIF(InputData!$B$2:$B$105,"&lt;="&amp;CalcThroughput!A470,InputData!$D$2:$D$105)-CalcThroughput!$G$3</f>
        <v>47360</v>
      </c>
      <c r="D470" s="82">
        <f>C470-B470</f>
        <v>0</v>
      </c>
      <c r="I470" s="3"/>
      <c r="J470" s="2"/>
      <c r="K470" s="2"/>
    </row>
    <row r="471" spans="1:11" x14ac:dyDescent="0.3">
      <c r="A471" s="77">
        <f>A470+1</f>
        <v>44064</v>
      </c>
      <c r="B471" s="18">
        <f>B470</f>
        <v>47360</v>
      </c>
      <c r="C471" s="18">
        <f>C470</f>
        <v>47360</v>
      </c>
      <c r="D471" s="83">
        <f>D470</f>
        <v>0</v>
      </c>
      <c r="I471" s="3"/>
      <c r="J471" s="2"/>
      <c r="K471" s="2"/>
    </row>
    <row r="472" spans="1:11" x14ac:dyDescent="0.3">
      <c r="A472" s="76">
        <f>A471</f>
        <v>44064</v>
      </c>
      <c r="B472" s="17">
        <f>SUMIF(InputData!$C$2:$C$105,"&lt;="&amp;CalcThroughput!A472,InputData!$D$2:$D$105)-$G$3</f>
        <v>47360</v>
      </c>
      <c r="C472" s="17">
        <f>SUMIF(InputData!$B$2:$B$105,"&lt;="&amp;CalcThroughput!A472,InputData!$D$2:$D$105)-CalcThroughput!$G$3</f>
        <v>47360</v>
      </c>
      <c r="D472" s="82">
        <f>C472-B472</f>
        <v>0</v>
      </c>
      <c r="I472" s="3"/>
      <c r="J472" s="2"/>
      <c r="K472" s="2"/>
    </row>
    <row r="473" spans="1:11" x14ac:dyDescent="0.3">
      <c r="A473" s="77">
        <f>A472+1</f>
        <v>44065</v>
      </c>
      <c r="B473" s="18">
        <f>B472</f>
        <v>47360</v>
      </c>
      <c r="C473" s="18">
        <f>C472</f>
        <v>47360</v>
      </c>
      <c r="D473" s="83">
        <f>D472</f>
        <v>0</v>
      </c>
      <c r="I473" s="3"/>
      <c r="J473" s="2"/>
      <c r="K473" s="2"/>
    </row>
    <row r="474" spans="1:11" x14ac:dyDescent="0.3">
      <c r="A474" s="76">
        <f>A473</f>
        <v>44065</v>
      </c>
      <c r="B474" s="17">
        <f>SUMIF(InputData!$C$2:$C$105,"&lt;="&amp;CalcThroughput!A474,InputData!$D$2:$D$105)-$G$3</f>
        <v>47360</v>
      </c>
      <c r="C474" s="17">
        <f>SUMIF(InputData!$B$2:$B$105,"&lt;="&amp;CalcThroughput!A474,InputData!$D$2:$D$105)-CalcThroughput!$G$3</f>
        <v>47360</v>
      </c>
      <c r="D474" s="82">
        <f>C474-B474</f>
        <v>0</v>
      </c>
      <c r="I474" s="3"/>
      <c r="J474" s="2"/>
      <c r="K474" s="2"/>
    </row>
    <row r="475" spans="1:11" x14ac:dyDescent="0.3">
      <c r="A475" s="77">
        <f>A474+1</f>
        <v>44066</v>
      </c>
      <c r="B475" s="18">
        <f>B474</f>
        <v>47360</v>
      </c>
      <c r="C475" s="18">
        <f>C474</f>
        <v>47360</v>
      </c>
      <c r="D475" s="83">
        <f>D474</f>
        <v>0</v>
      </c>
      <c r="I475" s="3"/>
      <c r="J475" s="2"/>
      <c r="K475" s="2"/>
    </row>
    <row r="476" spans="1:11" x14ac:dyDescent="0.3">
      <c r="A476" s="76">
        <f>A475</f>
        <v>44066</v>
      </c>
      <c r="B476" s="17">
        <f>SUMIF(InputData!$C$2:$C$105,"&lt;="&amp;CalcThroughput!A476,InputData!$D$2:$D$105)-$G$3</f>
        <v>47360</v>
      </c>
      <c r="C476" s="17">
        <f>SUMIF(InputData!$B$2:$B$105,"&lt;="&amp;CalcThroughput!A476,InputData!$D$2:$D$105)-CalcThroughput!$G$3</f>
        <v>48205</v>
      </c>
      <c r="D476" s="82">
        <f>C476-B476</f>
        <v>845</v>
      </c>
      <c r="I476" s="3"/>
      <c r="J476" s="2"/>
      <c r="K476" s="2"/>
    </row>
    <row r="477" spans="1:11" x14ac:dyDescent="0.3">
      <c r="A477" s="77">
        <f>A476+1</f>
        <v>44067</v>
      </c>
      <c r="B477" s="18">
        <f>B476</f>
        <v>47360</v>
      </c>
      <c r="C477" s="18">
        <f>C476</f>
        <v>48205</v>
      </c>
      <c r="D477" s="83">
        <f>D476</f>
        <v>845</v>
      </c>
      <c r="I477" s="3"/>
      <c r="J477" s="2"/>
      <c r="K477" s="2"/>
    </row>
    <row r="478" spans="1:11" x14ac:dyDescent="0.3">
      <c r="A478" s="76">
        <f>A477</f>
        <v>44067</v>
      </c>
      <c r="B478" s="17">
        <f>SUMIF(InputData!$C$2:$C$105,"&lt;="&amp;CalcThroughput!A478,InputData!$D$2:$D$105)-$G$3</f>
        <v>47360</v>
      </c>
      <c r="C478" s="17">
        <f>SUMIF(InputData!$B$2:$B$105,"&lt;="&amp;CalcThroughput!A478,InputData!$D$2:$D$105)-CalcThroughput!$G$3</f>
        <v>48865</v>
      </c>
      <c r="D478" s="82">
        <f>C478-B478</f>
        <v>1505</v>
      </c>
      <c r="I478" s="3"/>
      <c r="J478" s="2"/>
      <c r="K478" s="2"/>
    </row>
    <row r="479" spans="1:11" x14ac:dyDescent="0.3">
      <c r="A479" s="77">
        <f>A478+1</f>
        <v>44068</v>
      </c>
      <c r="B479" s="18">
        <f>B478</f>
        <v>47360</v>
      </c>
      <c r="C479" s="18">
        <f>C478</f>
        <v>48865</v>
      </c>
      <c r="D479" s="83">
        <f>D478</f>
        <v>1505</v>
      </c>
      <c r="I479" s="3"/>
      <c r="J479" s="2"/>
      <c r="K479" s="2"/>
    </row>
    <row r="480" spans="1:11" x14ac:dyDescent="0.3">
      <c r="A480" s="76">
        <f>A479</f>
        <v>44068</v>
      </c>
      <c r="B480" s="17">
        <f>SUMIF(InputData!$C$2:$C$105,"&lt;="&amp;CalcThroughput!A480,InputData!$D$2:$D$105)-$G$3</f>
        <v>47360</v>
      </c>
      <c r="C480" s="17">
        <f>SUMIF(InputData!$B$2:$B$105,"&lt;="&amp;CalcThroughput!A480,InputData!$D$2:$D$105)-CalcThroughput!$G$3</f>
        <v>48865</v>
      </c>
      <c r="D480" s="82">
        <f>C480-B480</f>
        <v>1505</v>
      </c>
      <c r="I480" s="3"/>
      <c r="J480" s="2"/>
      <c r="K480" s="2"/>
    </row>
    <row r="481" spans="1:11" x14ac:dyDescent="0.3">
      <c r="A481" s="77">
        <f>A480+1</f>
        <v>44069</v>
      </c>
      <c r="B481" s="18">
        <f>B480</f>
        <v>47360</v>
      </c>
      <c r="C481" s="18">
        <f>C480</f>
        <v>48865</v>
      </c>
      <c r="D481" s="83">
        <f>D480</f>
        <v>1505</v>
      </c>
      <c r="I481" s="3"/>
      <c r="J481" s="2"/>
      <c r="K481" s="2"/>
    </row>
    <row r="482" spans="1:11" x14ac:dyDescent="0.3">
      <c r="A482" s="76">
        <f>A481</f>
        <v>44069</v>
      </c>
      <c r="B482" s="17">
        <f>SUMIF(InputData!$C$2:$C$105,"&lt;="&amp;CalcThroughput!A482,InputData!$D$2:$D$105)-$G$3</f>
        <v>48865</v>
      </c>
      <c r="C482" s="17">
        <f>SUMIF(InputData!$B$2:$B$105,"&lt;="&amp;CalcThroughput!A482,InputData!$D$2:$D$105)-CalcThroughput!$G$3</f>
        <v>48865</v>
      </c>
      <c r="D482" s="82">
        <f>C482-B482</f>
        <v>0</v>
      </c>
      <c r="I482" s="3"/>
      <c r="J482" s="2"/>
      <c r="K482" s="2"/>
    </row>
    <row r="483" spans="1:11" x14ac:dyDescent="0.3">
      <c r="A483" s="77">
        <f>A482+1</f>
        <v>44070</v>
      </c>
      <c r="B483" s="18">
        <f>B482</f>
        <v>48865</v>
      </c>
      <c r="C483" s="18">
        <f>C482</f>
        <v>48865</v>
      </c>
      <c r="D483" s="83">
        <f>D482</f>
        <v>0</v>
      </c>
      <c r="I483" s="3"/>
      <c r="J483" s="2"/>
      <c r="K483" s="2"/>
    </row>
    <row r="484" spans="1:11" x14ac:dyDescent="0.3">
      <c r="A484" s="76">
        <f>A483</f>
        <v>44070</v>
      </c>
      <c r="B484" s="17">
        <f>SUMIF(InputData!$C$2:$C$105,"&lt;="&amp;CalcThroughput!A484,InputData!$D$2:$D$105)-$G$3</f>
        <v>48865</v>
      </c>
      <c r="C484" s="17">
        <f>SUMIF(InputData!$B$2:$B$105,"&lt;="&amp;CalcThroughput!A484,InputData!$D$2:$D$105)-CalcThroughput!$G$3</f>
        <v>48865</v>
      </c>
      <c r="D484" s="82">
        <f>C484-B484</f>
        <v>0</v>
      </c>
      <c r="I484" s="3"/>
      <c r="J484" s="2"/>
      <c r="K484" s="2"/>
    </row>
    <row r="485" spans="1:11" x14ac:dyDescent="0.3">
      <c r="A485" s="77">
        <f>A484+1</f>
        <v>44071</v>
      </c>
      <c r="B485" s="18">
        <f>B484</f>
        <v>48865</v>
      </c>
      <c r="C485" s="18">
        <f>C484</f>
        <v>48865</v>
      </c>
      <c r="D485" s="83">
        <f>D484</f>
        <v>0</v>
      </c>
      <c r="I485" s="3"/>
      <c r="J485" s="2"/>
      <c r="K485" s="2"/>
    </row>
    <row r="486" spans="1:11" x14ac:dyDescent="0.3">
      <c r="A486" s="76">
        <f>A485</f>
        <v>44071</v>
      </c>
      <c r="B486" s="17">
        <f>SUMIF(InputData!$C$2:$C$105,"&lt;="&amp;CalcThroughput!A486,InputData!$D$2:$D$105)-$G$3</f>
        <v>48865</v>
      </c>
      <c r="C486" s="17">
        <f>SUMIF(InputData!$B$2:$B$105,"&lt;="&amp;CalcThroughput!A486,InputData!$D$2:$D$105)-CalcThroughput!$G$3</f>
        <v>48865</v>
      </c>
      <c r="D486" s="82">
        <f>C486-B486</f>
        <v>0</v>
      </c>
      <c r="I486" s="3"/>
      <c r="J486" s="2"/>
      <c r="K486" s="2"/>
    </row>
    <row r="487" spans="1:11" x14ac:dyDescent="0.3">
      <c r="A487" s="77">
        <f>A486+1</f>
        <v>44072</v>
      </c>
      <c r="B487" s="18">
        <f>B486</f>
        <v>48865</v>
      </c>
      <c r="C487" s="18">
        <f>C486</f>
        <v>48865</v>
      </c>
      <c r="D487" s="83">
        <f>D486</f>
        <v>0</v>
      </c>
      <c r="I487" s="3"/>
      <c r="J487" s="2"/>
      <c r="K487" s="2"/>
    </row>
    <row r="488" spans="1:11" x14ac:dyDescent="0.3">
      <c r="A488" s="76">
        <f>A487</f>
        <v>44072</v>
      </c>
      <c r="B488" s="17">
        <f>SUMIF(InputData!$C$2:$C$105,"&lt;="&amp;CalcThroughput!A488,InputData!$D$2:$D$105)-$G$3</f>
        <v>48865</v>
      </c>
      <c r="C488" s="17">
        <f>SUMIF(InputData!$B$2:$B$105,"&lt;="&amp;CalcThroughput!A488,InputData!$D$2:$D$105)-CalcThroughput!$G$3</f>
        <v>48865</v>
      </c>
      <c r="D488" s="82">
        <f>C488-B488</f>
        <v>0</v>
      </c>
      <c r="I488" s="3"/>
      <c r="J488" s="2"/>
      <c r="K488" s="2"/>
    </row>
    <row r="489" spans="1:11" x14ac:dyDescent="0.3">
      <c r="A489" s="77">
        <f>A488+1</f>
        <v>44073</v>
      </c>
      <c r="B489" s="18">
        <f>B488</f>
        <v>48865</v>
      </c>
      <c r="C489" s="18">
        <f>C488</f>
        <v>48865</v>
      </c>
      <c r="D489" s="83">
        <f>D488</f>
        <v>0</v>
      </c>
      <c r="I489" s="3"/>
      <c r="J489" s="2"/>
      <c r="K489" s="2"/>
    </row>
    <row r="490" spans="1:11" x14ac:dyDescent="0.3">
      <c r="A490" s="76">
        <f>A489</f>
        <v>44073</v>
      </c>
      <c r="B490" s="17">
        <f>SUMIF(InputData!$C$2:$C$105,"&lt;="&amp;CalcThroughput!A490,InputData!$D$2:$D$105)-$G$3</f>
        <v>48865</v>
      </c>
      <c r="C490" s="17">
        <f>SUMIF(InputData!$B$2:$B$105,"&lt;="&amp;CalcThroughput!A490,InputData!$D$2:$D$105)-CalcThroughput!$G$3</f>
        <v>50463</v>
      </c>
      <c r="D490" s="82">
        <f>C490-B490</f>
        <v>1598</v>
      </c>
      <c r="I490" s="3"/>
      <c r="J490" s="2"/>
      <c r="K490" s="2"/>
    </row>
    <row r="491" spans="1:11" x14ac:dyDescent="0.3">
      <c r="A491" s="77">
        <f>A490+1</f>
        <v>44074</v>
      </c>
      <c r="B491" s="18">
        <f>B490</f>
        <v>48865</v>
      </c>
      <c r="C491" s="18">
        <f>C490</f>
        <v>50463</v>
      </c>
      <c r="D491" s="83">
        <f>D490</f>
        <v>1598</v>
      </c>
      <c r="I491" s="3"/>
      <c r="J491" s="2"/>
      <c r="K491" s="2"/>
    </row>
    <row r="492" spans="1:11" x14ac:dyDescent="0.3">
      <c r="A492" s="76">
        <f>A491</f>
        <v>44074</v>
      </c>
      <c r="B492" s="17">
        <f>SUMIF(InputData!$C$2:$C$105,"&lt;="&amp;CalcThroughput!A492,InputData!$D$2:$D$105)-$G$3</f>
        <v>48865</v>
      </c>
      <c r="C492" s="17">
        <f>SUMIF(InputData!$B$2:$B$105,"&lt;="&amp;CalcThroughput!A492,InputData!$D$2:$D$105)-CalcThroughput!$G$3</f>
        <v>50463</v>
      </c>
      <c r="D492" s="82">
        <f>C492-B492</f>
        <v>1598</v>
      </c>
      <c r="I492" s="3"/>
      <c r="J492" s="2"/>
      <c r="K492" s="2"/>
    </row>
    <row r="493" spans="1:11" x14ac:dyDescent="0.3">
      <c r="A493" s="77">
        <f>A492+1</f>
        <v>44075</v>
      </c>
      <c r="B493" s="18">
        <f>B492</f>
        <v>48865</v>
      </c>
      <c r="C493" s="18">
        <f>C492</f>
        <v>50463</v>
      </c>
      <c r="D493" s="83">
        <f>D492</f>
        <v>1598</v>
      </c>
      <c r="I493" s="3"/>
      <c r="J493" s="2"/>
      <c r="K493" s="2"/>
    </row>
    <row r="494" spans="1:11" x14ac:dyDescent="0.3">
      <c r="A494" s="76">
        <f>A493</f>
        <v>44075</v>
      </c>
      <c r="B494" s="17">
        <f>SUMIF(InputData!$C$2:$C$105,"&lt;="&amp;CalcThroughput!A494,InputData!$D$2:$D$105)-$G$3</f>
        <v>48865</v>
      </c>
      <c r="C494" s="17">
        <f>SUMIF(InputData!$B$2:$B$105,"&lt;="&amp;CalcThroughput!A494,InputData!$D$2:$D$105)-CalcThroughput!$G$3</f>
        <v>50463</v>
      </c>
      <c r="D494" s="82">
        <f>C494-B494</f>
        <v>1598</v>
      </c>
      <c r="I494" s="3"/>
      <c r="J494" s="2"/>
      <c r="K494" s="2"/>
    </row>
    <row r="495" spans="1:11" x14ac:dyDescent="0.3">
      <c r="A495" s="77">
        <f>A494+1</f>
        <v>44076</v>
      </c>
      <c r="B495" s="18">
        <f>B494</f>
        <v>48865</v>
      </c>
      <c r="C495" s="18">
        <f>C494</f>
        <v>50463</v>
      </c>
      <c r="D495" s="83">
        <f>D494</f>
        <v>1598</v>
      </c>
      <c r="I495" s="3"/>
      <c r="J495" s="2"/>
      <c r="K495" s="2"/>
    </row>
    <row r="496" spans="1:11" x14ac:dyDescent="0.3">
      <c r="A496" s="76">
        <f>A495</f>
        <v>44076</v>
      </c>
      <c r="B496" s="17">
        <f>SUMIF(InputData!$C$2:$C$105,"&lt;="&amp;CalcThroughput!A496,InputData!$D$2:$D$105)-$G$3</f>
        <v>50463</v>
      </c>
      <c r="C496" s="17">
        <f>SUMIF(InputData!$B$2:$B$105,"&lt;="&amp;CalcThroughput!A496,InputData!$D$2:$D$105)-CalcThroughput!$G$3</f>
        <v>50463</v>
      </c>
      <c r="D496" s="82">
        <f>C496-B496</f>
        <v>0</v>
      </c>
      <c r="I496" s="3"/>
      <c r="J496" s="2"/>
      <c r="K496" s="2"/>
    </row>
    <row r="497" spans="1:11" x14ac:dyDescent="0.3">
      <c r="A497" s="77">
        <f>A496+1</f>
        <v>44077</v>
      </c>
      <c r="B497" s="18">
        <f>B496</f>
        <v>50463</v>
      </c>
      <c r="C497" s="18">
        <f>C496</f>
        <v>50463</v>
      </c>
      <c r="D497" s="83">
        <f>D496</f>
        <v>0</v>
      </c>
      <c r="I497" s="3"/>
      <c r="J497" s="2"/>
      <c r="K497" s="2"/>
    </row>
    <row r="498" spans="1:11" x14ac:dyDescent="0.3">
      <c r="A498" s="76">
        <f>A497</f>
        <v>44077</v>
      </c>
      <c r="B498" s="17">
        <f>SUMIF(InputData!$C$2:$C$105,"&lt;="&amp;CalcThroughput!A498,InputData!$D$2:$D$105)-$G$3</f>
        <v>50463</v>
      </c>
      <c r="C498" s="17">
        <f>SUMIF(InputData!$B$2:$B$105,"&lt;="&amp;CalcThroughput!A498,InputData!$D$2:$D$105)-CalcThroughput!$G$3</f>
        <v>50463</v>
      </c>
      <c r="D498" s="82">
        <f>C498-B498</f>
        <v>0</v>
      </c>
      <c r="I498" s="3"/>
      <c r="J498" s="2"/>
      <c r="K498" s="2"/>
    </row>
    <row r="499" spans="1:11" x14ac:dyDescent="0.3">
      <c r="A499" s="77">
        <f>A498+1</f>
        <v>44078</v>
      </c>
      <c r="B499" s="18">
        <f>B498</f>
        <v>50463</v>
      </c>
      <c r="C499" s="18">
        <f>C498</f>
        <v>50463</v>
      </c>
      <c r="D499" s="83">
        <f>D498</f>
        <v>0</v>
      </c>
      <c r="I499" s="3"/>
      <c r="J499" s="2"/>
      <c r="K499" s="2"/>
    </row>
    <row r="500" spans="1:11" x14ac:dyDescent="0.3">
      <c r="A500" s="76">
        <f>A499</f>
        <v>44078</v>
      </c>
      <c r="B500" s="17">
        <f>SUMIF(InputData!$C$2:$C$105,"&lt;="&amp;CalcThroughput!A500,InputData!$D$2:$D$105)-$G$3</f>
        <v>50463</v>
      </c>
      <c r="C500" s="17">
        <f>SUMIF(InputData!$B$2:$B$105,"&lt;="&amp;CalcThroughput!A500,InputData!$D$2:$D$105)-CalcThroughput!$G$3</f>
        <v>50463</v>
      </c>
      <c r="D500" s="82">
        <f>C500-B500</f>
        <v>0</v>
      </c>
      <c r="I500" s="3"/>
      <c r="J500" s="2"/>
      <c r="K500" s="2"/>
    </row>
    <row r="501" spans="1:11" x14ac:dyDescent="0.3">
      <c r="A501" s="77">
        <f>A500+1</f>
        <v>44079</v>
      </c>
      <c r="B501" s="18">
        <f>B500</f>
        <v>50463</v>
      </c>
      <c r="C501" s="18">
        <f>C500</f>
        <v>50463</v>
      </c>
      <c r="D501" s="83">
        <f>D500</f>
        <v>0</v>
      </c>
      <c r="I501" s="3"/>
      <c r="J501" s="2"/>
      <c r="K501" s="2"/>
    </row>
    <row r="502" spans="1:11" x14ac:dyDescent="0.3">
      <c r="A502" s="76">
        <f>A501</f>
        <v>44079</v>
      </c>
      <c r="B502" s="17">
        <f>SUMIF(InputData!$C$2:$C$105,"&lt;="&amp;CalcThroughput!A502,InputData!$D$2:$D$105)-$G$3</f>
        <v>50463</v>
      </c>
      <c r="C502" s="17">
        <f>SUMIF(InputData!$B$2:$B$105,"&lt;="&amp;CalcThroughput!A502,InputData!$D$2:$D$105)-CalcThroughput!$G$3</f>
        <v>50463</v>
      </c>
      <c r="D502" s="82">
        <f>C502-B502</f>
        <v>0</v>
      </c>
      <c r="I502" s="3"/>
      <c r="J502" s="2"/>
      <c r="K502" s="2"/>
    </row>
    <row r="503" spans="1:11" x14ac:dyDescent="0.3">
      <c r="A503" s="77">
        <f>A502+1</f>
        <v>44080</v>
      </c>
      <c r="B503" s="18">
        <f>B502</f>
        <v>50463</v>
      </c>
      <c r="C503" s="18">
        <f>C502</f>
        <v>50463</v>
      </c>
      <c r="D503" s="83">
        <f>D502</f>
        <v>0</v>
      </c>
      <c r="I503" s="3"/>
      <c r="J503" s="2"/>
      <c r="K503" s="2"/>
    </row>
    <row r="504" spans="1:11" x14ac:dyDescent="0.3">
      <c r="A504" s="76">
        <f>A503</f>
        <v>44080</v>
      </c>
      <c r="B504" s="17">
        <f>SUMIF(InputData!$C$2:$C$105,"&lt;="&amp;CalcThroughput!A504,InputData!$D$2:$D$105)-$G$3</f>
        <v>50463</v>
      </c>
      <c r="C504" s="17">
        <f>SUMIF(InputData!$B$2:$B$105,"&lt;="&amp;CalcThroughput!A504,InputData!$D$2:$D$105)-CalcThroughput!$G$3</f>
        <v>51318</v>
      </c>
      <c r="D504" s="82">
        <f>C504-B504</f>
        <v>855</v>
      </c>
      <c r="I504" s="3"/>
      <c r="J504" s="2"/>
      <c r="K504" s="2"/>
    </row>
    <row r="505" spans="1:11" x14ac:dyDescent="0.3">
      <c r="A505" s="77">
        <f>A504+1</f>
        <v>44081</v>
      </c>
      <c r="B505" s="18">
        <f>B504</f>
        <v>50463</v>
      </c>
      <c r="C505" s="18">
        <f>C504</f>
        <v>51318</v>
      </c>
      <c r="D505" s="83">
        <f>D504</f>
        <v>855</v>
      </c>
      <c r="I505" s="3"/>
      <c r="J505" s="2"/>
      <c r="K505" s="2"/>
    </row>
    <row r="506" spans="1:11" x14ac:dyDescent="0.3">
      <c r="A506" s="76">
        <f>A505</f>
        <v>44081</v>
      </c>
      <c r="B506" s="17">
        <f>SUMIF(InputData!$C$2:$C$105,"&lt;="&amp;CalcThroughput!A506,InputData!$D$2:$D$105)-$G$3</f>
        <v>50463</v>
      </c>
      <c r="C506" s="17">
        <f>SUMIF(InputData!$B$2:$B$105,"&lt;="&amp;CalcThroughput!A506,InputData!$D$2:$D$105)-CalcThroughput!$G$3</f>
        <v>51926</v>
      </c>
      <c r="D506" s="82">
        <f>C506-B506</f>
        <v>1463</v>
      </c>
      <c r="I506" s="3"/>
      <c r="J506" s="2"/>
      <c r="K506" s="2"/>
    </row>
    <row r="507" spans="1:11" x14ac:dyDescent="0.3">
      <c r="A507" s="77">
        <f>A506+1</f>
        <v>44082</v>
      </c>
      <c r="B507" s="18">
        <f>B506</f>
        <v>50463</v>
      </c>
      <c r="C507" s="18">
        <f>C506</f>
        <v>51926</v>
      </c>
      <c r="D507" s="83">
        <f>D506</f>
        <v>1463</v>
      </c>
      <c r="I507" s="3"/>
      <c r="J507" s="2"/>
      <c r="K507" s="2"/>
    </row>
    <row r="508" spans="1:11" x14ac:dyDescent="0.3">
      <c r="A508" s="76">
        <f>A507</f>
        <v>44082</v>
      </c>
      <c r="B508" s="17">
        <f>SUMIF(InputData!$C$2:$C$105,"&lt;="&amp;CalcThroughput!A508,InputData!$D$2:$D$105)-$G$3</f>
        <v>50463</v>
      </c>
      <c r="C508" s="17">
        <f>SUMIF(InputData!$B$2:$B$105,"&lt;="&amp;CalcThroughput!A508,InputData!$D$2:$D$105)-CalcThroughput!$G$3</f>
        <v>51926</v>
      </c>
      <c r="D508" s="82">
        <f>C508-B508</f>
        <v>1463</v>
      </c>
      <c r="I508" s="3"/>
      <c r="J508" s="2"/>
      <c r="K508" s="2"/>
    </row>
    <row r="509" spans="1:11" x14ac:dyDescent="0.3">
      <c r="A509" s="77">
        <f>A508+1</f>
        <v>44083</v>
      </c>
      <c r="B509" s="18">
        <f>B508</f>
        <v>50463</v>
      </c>
      <c r="C509" s="18">
        <f>C508</f>
        <v>51926</v>
      </c>
      <c r="D509" s="83">
        <f>D508</f>
        <v>1463</v>
      </c>
      <c r="I509" s="3"/>
      <c r="J509" s="2"/>
      <c r="K509" s="2"/>
    </row>
    <row r="510" spans="1:11" x14ac:dyDescent="0.3">
      <c r="A510" s="76">
        <f>A509</f>
        <v>44083</v>
      </c>
      <c r="B510" s="17">
        <f>SUMIF(InputData!$C$2:$C$105,"&lt;="&amp;CalcThroughput!A510,InputData!$D$2:$D$105)-$G$3</f>
        <v>51926</v>
      </c>
      <c r="C510" s="17">
        <f>SUMIF(InputData!$B$2:$B$105,"&lt;="&amp;CalcThroughput!A510,InputData!$D$2:$D$105)-CalcThroughput!$G$3</f>
        <v>51926</v>
      </c>
      <c r="D510" s="82">
        <f>C510-B510</f>
        <v>0</v>
      </c>
      <c r="I510" s="3"/>
      <c r="J510" s="2"/>
      <c r="K510" s="2"/>
    </row>
    <row r="511" spans="1:11" x14ac:dyDescent="0.3">
      <c r="A511" s="77">
        <f>A510+1</f>
        <v>44084</v>
      </c>
      <c r="B511" s="18">
        <f>B510</f>
        <v>51926</v>
      </c>
      <c r="C511" s="18">
        <f>C510</f>
        <v>51926</v>
      </c>
      <c r="D511" s="83">
        <f>D510</f>
        <v>0</v>
      </c>
      <c r="I511" s="3"/>
      <c r="J511" s="2"/>
      <c r="K511" s="2"/>
    </row>
    <row r="512" spans="1:11" x14ac:dyDescent="0.3">
      <c r="A512" s="76">
        <f>A511</f>
        <v>44084</v>
      </c>
      <c r="B512" s="17">
        <f>SUMIF(InputData!$C$2:$C$105,"&lt;="&amp;CalcThroughput!A512,InputData!$D$2:$D$105)-$G$3</f>
        <v>51926</v>
      </c>
      <c r="C512" s="17">
        <f>SUMIF(InputData!$B$2:$B$105,"&lt;="&amp;CalcThroughput!A512,InputData!$D$2:$D$105)-CalcThroughput!$G$3</f>
        <v>51926</v>
      </c>
      <c r="D512" s="82">
        <f>C512-B512</f>
        <v>0</v>
      </c>
      <c r="I512" s="3"/>
      <c r="J512" s="2"/>
      <c r="K512" s="2"/>
    </row>
    <row r="513" spans="1:11" x14ac:dyDescent="0.3">
      <c r="A513" s="77">
        <f>A512+1</f>
        <v>44085</v>
      </c>
      <c r="B513" s="18">
        <f>B512</f>
        <v>51926</v>
      </c>
      <c r="C513" s="18">
        <f>C512</f>
        <v>51926</v>
      </c>
      <c r="D513" s="83">
        <f>D512</f>
        <v>0</v>
      </c>
      <c r="I513" s="3"/>
      <c r="J513" s="2"/>
      <c r="K513" s="2"/>
    </row>
    <row r="514" spans="1:11" x14ac:dyDescent="0.3">
      <c r="A514" s="76">
        <f>A513</f>
        <v>44085</v>
      </c>
      <c r="B514" s="17">
        <f>SUMIF(InputData!$C$2:$C$105,"&lt;="&amp;CalcThroughput!A514,InputData!$D$2:$D$105)-$G$3</f>
        <v>51926</v>
      </c>
      <c r="C514" s="17">
        <f>SUMIF(InputData!$B$2:$B$105,"&lt;="&amp;CalcThroughput!A514,InputData!$D$2:$D$105)-CalcThroughput!$G$3</f>
        <v>51926</v>
      </c>
      <c r="D514" s="82">
        <f>C514-B514</f>
        <v>0</v>
      </c>
      <c r="I514" s="3"/>
      <c r="J514" s="2"/>
      <c r="K514" s="2"/>
    </row>
    <row r="515" spans="1:11" x14ac:dyDescent="0.3">
      <c r="A515" s="77">
        <f>A514+1</f>
        <v>44086</v>
      </c>
      <c r="B515" s="18">
        <f>B514</f>
        <v>51926</v>
      </c>
      <c r="C515" s="18">
        <f>C514</f>
        <v>51926</v>
      </c>
      <c r="D515" s="83">
        <f>D514</f>
        <v>0</v>
      </c>
      <c r="I515" s="3"/>
      <c r="J515" s="2"/>
      <c r="K515" s="2"/>
    </row>
    <row r="516" spans="1:11" x14ac:dyDescent="0.3">
      <c r="A516" s="76">
        <f>A515</f>
        <v>44086</v>
      </c>
      <c r="B516" s="17">
        <f>SUMIF(InputData!$C$2:$C$105,"&lt;="&amp;CalcThroughput!A516,InputData!$D$2:$D$105)-$G$3</f>
        <v>51926</v>
      </c>
      <c r="C516" s="17">
        <f>SUMIF(InputData!$B$2:$B$105,"&lt;="&amp;CalcThroughput!A516,InputData!$D$2:$D$105)-CalcThroughput!$G$3</f>
        <v>51926</v>
      </c>
      <c r="D516" s="82">
        <f>C516-B516</f>
        <v>0</v>
      </c>
      <c r="I516" s="3"/>
      <c r="J516" s="2"/>
      <c r="K516" s="2"/>
    </row>
    <row r="517" spans="1:11" x14ac:dyDescent="0.3">
      <c r="A517" s="77">
        <f>A516+1</f>
        <v>44087</v>
      </c>
      <c r="B517" s="18">
        <f>B516</f>
        <v>51926</v>
      </c>
      <c r="C517" s="18">
        <f>C516</f>
        <v>51926</v>
      </c>
      <c r="D517" s="83">
        <f>D516</f>
        <v>0</v>
      </c>
      <c r="I517" s="3"/>
      <c r="J517" s="2"/>
      <c r="K517" s="2"/>
    </row>
    <row r="518" spans="1:11" x14ac:dyDescent="0.3">
      <c r="A518" s="76">
        <f>A517</f>
        <v>44087</v>
      </c>
      <c r="B518" s="17">
        <f>SUMIF(InputData!$C$2:$C$105,"&lt;="&amp;CalcThroughput!A518,InputData!$D$2:$D$105)-$G$3</f>
        <v>51926</v>
      </c>
      <c r="C518" s="17">
        <f>SUMIF(InputData!$B$2:$B$105,"&lt;="&amp;CalcThroughput!A518,InputData!$D$2:$D$105)-CalcThroughput!$G$3</f>
        <v>52741</v>
      </c>
      <c r="D518" s="82">
        <f>C518-B518</f>
        <v>815</v>
      </c>
      <c r="I518" s="3"/>
      <c r="J518" s="2"/>
      <c r="K518" s="2"/>
    </row>
    <row r="519" spans="1:11" x14ac:dyDescent="0.3">
      <c r="A519" s="77">
        <f>A518+1</f>
        <v>44088</v>
      </c>
      <c r="B519" s="18">
        <f>B518</f>
        <v>51926</v>
      </c>
      <c r="C519" s="18">
        <f>C518</f>
        <v>52741</v>
      </c>
      <c r="D519" s="83">
        <f>D518</f>
        <v>815</v>
      </c>
      <c r="I519" s="3"/>
      <c r="J519" s="2"/>
      <c r="K519" s="2"/>
    </row>
    <row r="520" spans="1:11" x14ac:dyDescent="0.3">
      <c r="A520" s="76">
        <f>A519</f>
        <v>44088</v>
      </c>
      <c r="B520" s="17">
        <f>SUMIF(InputData!$C$2:$C$105,"&lt;="&amp;CalcThroughput!A520,InputData!$D$2:$D$105)-$G$3</f>
        <v>51926</v>
      </c>
      <c r="C520" s="17">
        <f>SUMIF(InputData!$B$2:$B$105,"&lt;="&amp;CalcThroughput!A520,InputData!$D$2:$D$105)-CalcThroughput!$G$3</f>
        <v>53367</v>
      </c>
      <c r="D520" s="82">
        <f>C520-B520</f>
        <v>1441</v>
      </c>
      <c r="I520" s="3"/>
      <c r="J520" s="2"/>
      <c r="K520" s="2"/>
    </row>
    <row r="521" spans="1:11" x14ac:dyDescent="0.3">
      <c r="A521" s="77">
        <f>A520+1</f>
        <v>44089</v>
      </c>
      <c r="B521" s="18">
        <f>B520</f>
        <v>51926</v>
      </c>
      <c r="C521" s="18">
        <f>C520</f>
        <v>53367</v>
      </c>
      <c r="D521" s="83">
        <f>D520</f>
        <v>1441</v>
      </c>
      <c r="I521" s="3"/>
      <c r="J521" s="2"/>
      <c r="K521" s="2"/>
    </row>
    <row r="522" spans="1:11" x14ac:dyDescent="0.3">
      <c r="A522" s="76">
        <f>A521</f>
        <v>44089</v>
      </c>
      <c r="B522" s="17">
        <f>SUMIF(InputData!$C$2:$C$105,"&lt;="&amp;CalcThroughput!A522,InputData!$D$2:$D$105)-$G$3</f>
        <v>51926</v>
      </c>
      <c r="C522" s="17">
        <f>SUMIF(InputData!$B$2:$B$105,"&lt;="&amp;CalcThroughput!A522,InputData!$D$2:$D$105)-CalcThroughput!$G$3</f>
        <v>53367</v>
      </c>
      <c r="D522" s="82">
        <f>C522-B522</f>
        <v>1441</v>
      </c>
      <c r="I522" s="3"/>
      <c r="J522" s="2"/>
      <c r="K522" s="2"/>
    </row>
    <row r="523" spans="1:11" x14ac:dyDescent="0.3">
      <c r="A523" s="77">
        <f>A522+1</f>
        <v>44090</v>
      </c>
      <c r="B523" s="18">
        <f>B522</f>
        <v>51926</v>
      </c>
      <c r="C523" s="18">
        <f>C522</f>
        <v>53367</v>
      </c>
      <c r="D523" s="83">
        <f>D522</f>
        <v>1441</v>
      </c>
      <c r="I523" s="3"/>
      <c r="J523" s="2"/>
      <c r="K523" s="2"/>
    </row>
    <row r="524" spans="1:11" x14ac:dyDescent="0.3">
      <c r="A524" s="76">
        <f>A523</f>
        <v>44090</v>
      </c>
      <c r="B524" s="17">
        <f>SUMIF(InputData!$C$2:$C$105,"&lt;="&amp;CalcThroughput!A524,InputData!$D$2:$D$105)-$G$3</f>
        <v>53367</v>
      </c>
      <c r="C524" s="17">
        <f>SUMIF(InputData!$B$2:$B$105,"&lt;="&amp;CalcThroughput!A524,InputData!$D$2:$D$105)-CalcThroughput!$G$3</f>
        <v>53367</v>
      </c>
      <c r="D524" s="82">
        <f>C524-B524</f>
        <v>0</v>
      </c>
      <c r="I524" s="3"/>
      <c r="J524" s="2"/>
      <c r="K524" s="2"/>
    </row>
    <row r="525" spans="1:11" x14ac:dyDescent="0.3">
      <c r="A525" s="77">
        <f>A524+1</f>
        <v>44091</v>
      </c>
      <c r="B525" s="18">
        <f>B524</f>
        <v>53367</v>
      </c>
      <c r="C525" s="18">
        <f>C524</f>
        <v>53367</v>
      </c>
      <c r="D525" s="83">
        <f>D524</f>
        <v>0</v>
      </c>
      <c r="I525" s="3"/>
      <c r="J525" s="2"/>
      <c r="K525" s="2"/>
    </row>
    <row r="526" spans="1:11" x14ac:dyDescent="0.3">
      <c r="A526" s="76">
        <f>A525</f>
        <v>44091</v>
      </c>
      <c r="B526" s="17">
        <f>SUMIF(InputData!$C$2:$C$105,"&lt;="&amp;CalcThroughput!A526,InputData!$D$2:$D$105)-$G$3</f>
        <v>53367</v>
      </c>
      <c r="C526" s="17">
        <f>SUMIF(InputData!$B$2:$B$105,"&lt;="&amp;CalcThroughput!A526,InputData!$D$2:$D$105)-CalcThroughput!$G$3</f>
        <v>53367</v>
      </c>
      <c r="D526" s="82">
        <f>C526-B526</f>
        <v>0</v>
      </c>
      <c r="I526" s="3"/>
      <c r="J526" s="2"/>
      <c r="K526" s="2"/>
    </row>
    <row r="527" spans="1:11" x14ac:dyDescent="0.3">
      <c r="A527" s="77">
        <f>A526+1</f>
        <v>44092</v>
      </c>
      <c r="B527" s="18">
        <f>B526</f>
        <v>53367</v>
      </c>
      <c r="C527" s="18">
        <f>C526</f>
        <v>53367</v>
      </c>
      <c r="D527" s="83">
        <f>D526</f>
        <v>0</v>
      </c>
      <c r="I527" s="3"/>
      <c r="J527" s="2"/>
      <c r="K527" s="2"/>
    </row>
    <row r="528" spans="1:11" x14ac:dyDescent="0.3">
      <c r="A528" s="76">
        <f>A527</f>
        <v>44092</v>
      </c>
      <c r="B528" s="17">
        <f>SUMIF(InputData!$C$2:$C$105,"&lt;="&amp;CalcThroughput!A528,InputData!$D$2:$D$105)-$G$3</f>
        <v>53367</v>
      </c>
      <c r="C528" s="17">
        <f>SUMIF(InputData!$B$2:$B$105,"&lt;="&amp;CalcThroughput!A528,InputData!$D$2:$D$105)-CalcThroughput!$G$3</f>
        <v>53367</v>
      </c>
      <c r="D528" s="82">
        <f>C528-B528</f>
        <v>0</v>
      </c>
      <c r="I528" s="3"/>
      <c r="J528" s="2"/>
      <c r="K528" s="2"/>
    </row>
    <row r="529" spans="1:11" x14ac:dyDescent="0.3">
      <c r="A529" s="77">
        <f>A528+1</f>
        <v>44093</v>
      </c>
      <c r="B529" s="18">
        <f>B528</f>
        <v>53367</v>
      </c>
      <c r="C529" s="18">
        <f>C528</f>
        <v>53367</v>
      </c>
      <c r="D529" s="83">
        <f>D528</f>
        <v>0</v>
      </c>
      <c r="I529" s="3"/>
      <c r="J529" s="2"/>
      <c r="K529" s="2"/>
    </row>
    <row r="530" spans="1:11" x14ac:dyDescent="0.3">
      <c r="A530" s="76">
        <f>A529</f>
        <v>44093</v>
      </c>
      <c r="B530" s="17">
        <f>SUMIF(InputData!$C$2:$C$105,"&lt;="&amp;CalcThroughput!A530,InputData!$D$2:$D$105)-$G$3</f>
        <v>53367</v>
      </c>
      <c r="C530" s="17">
        <f>SUMIF(InputData!$B$2:$B$105,"&lt;="&amp;CalcThroughput!A530,InputData!$D$2:$D$105)-CalcThroughput!$G$3</f>
        <v>53367</v>
      </c>
      <c r="D530" s="82">
        <f>C530-B530</f>
        <v>0</v>
      </c>
      <c r="I530" s="3"/>
      <c r="J530" s="2"/>
      <c r="K530" s="2"/>
    </row>
    <row r="531" spans="1:11" x14ac:dyDescent="0.3">
      <c r="A531" s="77">
        <f>A530+1</f>
        <v>44094</v>
      </c>
      <c r="B531" s="18">
        <f>B530</f>
        <v>53367</v>
      </c>
      <c r="C531" s="18">
        <f>C530</f>
        <v>53367</v>
      </c>
      <c r="D531" s="83">
        <f>D530</f>
        <v>0</v>
      </c>
      <c r="I531" s="3"/>
      <c r="J531" s="2"/>
      <c r="K531" s="2"/>
    </row>
    <row r="532" spans="1:11" x14ac:dyDescent="0.3">
      <c r="A532" s="76">
        <f>A531</f>
        <v>44094</v>
      </c>
      <c r="B532" s="17">
        <f>SUMIF(InputData!$C$2:$C$105,"&lt;="&amp;CalcThroughput!A532,InputData!$D$2:$D$105)-$G$3</f>
        <v>53367</v>
      </c>
      <c r="C532" s="17">
        <f>SUMIF(InputData!$B$2:$B$105,"&lt;="&amp;CalcThroughput!A532,InputData!$D$2:$D$105)-CalcThroughput!$G$3</f>
        <v>54192</v>
      </c>
      <c r="D532" s="82">
        <f>C532-B532</f>
        <v>825</v>
      </c>
      <c r="I532" s="3"/>
      <c r="J532" s="2"/>
      <c r="K532" s="2"/>
    </row>
    <row r="533" spans="1:11" x14ac:dyDescent="0.3">
      <c r="A533" s="77">
        <f>A532+1</f>
        <v>44095</v>
      </c>
      <c r="B533" s="18">
        <f>B532</f>
        <v>53367</v>
      </c>
      <c r="C533" s="18">
        <f>C532</f>
        <v>54192</v>
      </c>
      <c r="D533" s="83">
        <f>D532</f>
        <v>825</v>
      </c>
      <c r="I533" s="3"/>
      <c r="J533" s="2"/>
      <c r="K533" s="2"/>
    </row>
    <row r="534" spans="1:11" x14ac:dyDescent="0.3">
      <c r="A534" s="76">
        <f>A533</f>
        <v>44095</v>
      </c>
      <c r="B534" s="17">
        <f>SUMIF(InputData!$C$2:$C$105,"&lt;="&amp;CalcThroughput!A534,InputData!$D$2:$D$105)-$G$3</f>
        <v>53367</v>
      </c>
      <c r="C534" s="17">
        <f>SUMIF(InputData!$B$2:$B$105,"&lt;="&amp;CalcThroughput!A534,InputData!$D$2:$D$105)-CalcThroughput!$G$3</f>
        <v>54796</v>
      </c>
      <c r="D534" s="82">
        <f>C534-B534</f>
        <v>1429</v>
      </c>
      <c r="I534" s="3"/>
      <c r="J534" s="2"/>
      <c r="K534" s="2"/>
    </row>
    <row r="535" spans="1:11" x14ac:dyDescent="0.3">
      <c r="A535" s="77">
        <f>A534+1</f>
        <v>44096</v>
      </c>
      <c r="B535" s="18">
        <f>B534</f>
        <v>53367</v>
      </c>
      <c r="C535" s="18">
        <f>C534</f>
        <v>54796</v>
      </c>
      <c r="D535" s="83">
        <f>D534</f>
        <v>1429</v>
      </c>
      <c r="I535" s="3"/>
      <c r="J535" s="2"/>
      <c r="K535" s="2"/>
    </row>
    <row r="536" spans="1:11" x14ac:dyDescent="0.3">
      <c r="A536" s="76">
        <f>A535</f>
        <v>44096</v>
      </c>
      <c r="B536" s="17">
        <f>SUMIF(InputData!$C$2:$C$105,"&lt;="&amp;CalcThroughput!A536,InputData!$D$2:$D$105)-$G$3</f>
        <v>53367</v>
      </c>
      <c r="C536" s="17">
        <f>SUMIF(InputData!$B$2:$B$105,"&lt;="&amp;CalcThroughput!A536,InputData!$D$2:$D$105)-CalcThroughput!$G$3</f>
        <v>54796</v>
      </c>
      <c r="D536" s="82">
        <f>C536-B536</f>
        <v>1429</v>
      </c>
      <c r="I536" s="3"/>
      <c r="J536" s="2"/>
      <c r="K536" s="2"/>
    </row>
    <row r="537" spans="1:11" x14ac:dyDescent="0.3">
      <c r="A537" s="77">
        <f>A536+1</f>
        <v>44097</v>
      </c>
      <c r="B537" s="18">
        <f>B536</f>
        <v>53367</v>
      </c>
      <c r="C537" s="18">
        <f>C536</f>
        <v>54796</v>
      </c>
      <c r="D537" s="83">
        <f>D536</f>
        <v>1429</v>
      </c>
      <c r="I537" s="3"/>
      <c r="J537" s="2"/>
      <c r="K537" s="2"/>
    </row>
    <row r="538" spans="1:11" x14ac:dyDescent="0.3">
      <c r="A538" s="76">
        <f>A537</f>
        <v>44097</v>
      </c>
      <c r="B538" s="17">
        <f>SUMIF(InputData!$C$2:$C$105,"&lt;="&amp;CalcThroughput!A538,InputData!$D$2:$D$105)-$G$3</f>
        <v>54796</v>
      </c>
      <c r="C538" s="17">
        <f>SUMIF(InputData!$B$2:$B$105,"&lt;="&amp;CalcThroughput!A538,InputData!$D$2:$D$105)-CalcThroughput!$G$3</f>
        <v>54796</v>
      </c>
      <c r="D538" s="82">
        <f>C538-B538</f>
        <v>0</v>
      </c>
      <c r="I538" s="3"/>
      <c r="J538" s="2"/>
      <c r="K538" s="2"/>
    </row>
    <row r="539" spans="1:11" x14ac:dyDescent="0.3">
      <c r="A539" s="77">
        <f>A538+1</f>
        <v>44098</v>
      </c>
      <c r="B539" s="18">
        <f>B538</f>
        <v>54796</v>
      </c>
      <c r="C539" s="18">
        <f>C538</f>
        <v>54796</v>
      </c>
      <c r="D539" s="83">
        <f>D538</f>
        <v>0</v>
      </c>
      <c r="I539" s="3"/>
      <c r="J539" s="2"/>
      <c r="K539" s="2"/>
    </row>
    <row r="540" spans="1:11" x14ac:dyDescent="0.3">
      <c r="A540" s="76">
        <f>A539</f>
        <v>44098</v>
      </c>
      <c r="B540" s="17">
        <f>SUMIF(InputData!$C$2:$C$105,"&lt;="&amp;CalcThroughput!A540,InputData!$D$2:$D$105)-$G$3</f>
        <v>54796</v>
      </c>
      <c r="C540" s="17">
        <f>SUMIF(InputData!$B$2:$B$105,"&lt;="&amp;CalcThroughput!A540,InputData!$D$2:$D$105)-CalcThroughput!$G$3</f>
        <v>54796</v>
      </c>
      <c r="D540" s="82">
        <f>C540-B540</f>
        <v>0</v>
      </c>
      <c r="I540" s="3"/>
      <c r="J540" s="2"/>
      <c r="K540" s="2"/>
    </row>
    <row r="541" spans="1:11" x14ac:dyDescent="0.3">
      <c r="A541" s="77">
        <f>A540+1</f>
        <v>44099</v>
      </c>
      <c r="B541" s="18">
        <f>B540</f>
        <v>54796</v>
      </c>
      <c r="C541" s="18">
        <f>C540</f>
        <v>54796</v>
      </c>
      <c r="D541" s="83">
        <f>D540</f>
        <v>0</v>
      </c>
      <c r="I541" s="3"/>
      <c r="J541" s="2"/>
      <c r="K541" s="2"/>
    </row>
    <row r="542" spans="1:11" x14ac:dyDescent="0.3">
      <c r="A542" s="76">
        <f>A541</f>
        <v>44099</v>
      </c>
      <c r="B542" s="17">
        <f>SUMIF(InputData!$C$2:$C$105,"&lt;="&amp;CalcThroughput!A542,InputData!$D$2:$D$105)-$G$3</f>
        <v>54796</v>
      </c>
      <c r="C542" s="17">
        <f>SUMIF(InputData!$B$2:$B$105,"&lt;="&amp;CalcThroughput!A542,InputData!$D$2:$D$105)-CalcThroughput!$G$3</f>
        <v>54796</v>
      </c>
      <c r="D542" s="82">
        <f>C542-B542</f>
        <v>0</v>
      </c>
      <c r="I542" s="3"/>
      <c r="J542" s="2"/>
      <c r="K542" s="2"/>
    </row>
    <row r="543" spans="1:11" x14ac:dyDescent="0.3">
      <c r="A543" s="77">
        <f>A542+1</f>
        <v>44100</v>
      </c>
      <c r="B543" s="18">
        <f>B542</f>
        <v>54796</v>
      </c>
      <c r="C543" s="18">
        <f>C542</f>
        <v>54796</v>
      </c>
      <c r="D543" s="83">
        <f>D542</f>
        <v>0</v>
      </c>
      <c r="I543" s="3"/>
      <c r="J543" s="2"/>
      <c r="K543" s="2"/>
    </row>
    <row r="544" spans="1:11" x14ac:dyDescent="0.3">
      <c r="A544" s="76">
        <f>A543</f>
        <v>44100</v>
      </c>
      <c r="B544" s="17">
        <f>SUMIF(InputData!$C$2:$C$105,"&lt;="&amp;CalcThroughput!A544,InputData!$D$2:$D$105)-$G$3</f>
        <v>54796</v>
      </c>
      <c r="C544" s="17">
        <f>SUMIF(InputData!$B$2:$B$105,"&lt;="&amp;CalcThroughput!A544,InputData!$D$2:$D$105)-CalcThroughput!$G$3</f>
        <v>54796</v>
      </c>
      <c r="D544" s="82">
        <f>C544-B544</f>
        <v>0</v>
      </c>
      <c r="I544" s="3"/>
      <c r="J544" s="2"/>
      <c r="K544" s="2"/>
    </row>
    <row r="545" spans="1:11" x14ac:dyDescent="0.3">
      <c r="A545" s="77">
        <f>A544+1</f>
        <v>44101</v>
      </c>
      <c r="B545" s="18">
        <f>B544</f>
        <v>54796</v>
      </c>
      <c r="C545" s="18">
        <f>C544</f>
        <v>54796</v>
      </c>
      <c r="D545" s="83">
        <f>D544</f>
        <v>0</v>
      </c>
      <c r="I545" s="3"/>
      <c r="J545" s="2"/>
      <c r="K545" s="2"/>
    </row>
    <row r="546" spans="1:11" x14ac:dyDescent="0.3">
      <c r="A546" s="76">
        <f>A545</f>
        <v>44101</v>
      </c>
      <c r="B546" s="17">
        <f>SUMIF(InputData!$C$2:$C$105,"&lt;="&amp;CalcThroughput!A546,InputData!$D$2:$D$105)-$G$3</f>
        <v>54796</v>
      </c>
      <c r="C546" s="17">
        <f>SUMIF(InputData!$B$2:$B$105,"&lt;="&amp;CalcThroughput!A546,InputData!$D$2:$D$105)-CalcThroughput!$G$3</f>
        <v>55621</v>
      </c>
      <c r="D546" s="82">
        <f>C546-B546</f>
        <v>825</v>
      </c>
      <c r="I546" s="3"/>
      <c r="J546" s="2"/>
      <c r="K546" s="2"/>
    </row>
    <row r="547" spans="1:11" x14ac:dyDescent="0.3">
      <c r="A547" s="77">
        <f>A546+1</f>
        <v>44102</v>
      </c>
      <c r="B547" s="18">
        <f>B546</f>
        <v>54796</v>
      </c>
      <c r="C547" s="18">
        <f>C546</f>
        <v>55621</v>
      </c>
      <c r="D547" s="83">
        <f>D546</f>
        <v>825</v>
      </c>
      <c r="I547" s="3"/>
      <c r="J547" s="2"/>
      <c r="K547" s="2"/>
    </row>
    <row r="548" spans="1:11" x14ac:dyDescent="0.3">
      <c r="A548" s="76">
        <f>A547</f>
        <v>44102</v>
      </c>
      <c r="B548" s="17">
        <f>SUMIF(InputData!$C$2:$C$105,"&lt;="&amp;CalcThroughput!A548,InputData!$D$2:$D$105)-$G$3</f>
        <v>54796</v>
      </c>
      <c r="C548" s="17">
        <f>SUMIF(InputData!$B$2:$B$105,"&lt;="&amp;CalcThroughput!A548,InputData!$D$2:$D$105)-CalcThroughput!$G$3</f>
        <v>56181</v>
      </c>
      <c r="D548" s="82">
        <f>C548-B548</f>
        <v>1385</v>
      </c>
      <c r="I548" s="3"/>
      <c r="J548" s="2"/>
      <c r="K548" s="2"/>
    </row>
    <row r="549" spans="1:11" x14ac:dyDescent="0.3">
      <c r="A549" s="77">
        <f>A548+1</f>
        <v>44103</v>
      </c>
      <c r="B549" s="18">
        <f>B548</f>
        <v>54796</v>
      </c>
      <c r="C549" s="18">
        <f>C548</f>
        <v>56181</v>
      </c>
      <c r="D549" s="83">
        <f>D548</f>
        <v>1385</v>
      </c>
      <c r="I549" s="3"/>
      <c r="J549" s="2"/>
      <c r="K549" s="2"/>
    </row>
    <row r="550" spans="1:11" x14ac:dyDescent="0.3">
      <c r="A550" s="76">
        <f>A549</f>
        <v>44103</v>
      </c>
      <c r="B550" s="17">
        <f>SUMIF(InputData!$C$2:$C$105,"&lt;="&amp;CalcThroughput!A550,InputData!$D$2:$D$105)-$G$3</f>
        <v>54796</v>
      </c>
      <c r="C550" s="17">
        <f>SUMIF(InputData!$B$2:$B$105,"&lt;="&amp;CalcThroughput!A550,InputData!$D$2:$D$105)-CalcThroughput!$G$3</f>
        <v>56181</v>
      </c>
      <c r="D550" s="82">
        <f>C550-B550</f>
        <v>1385</v>
      </c>
      <c r="I550" s="3"/>
      <c r="J550" s="2"/>
      <c r="K550" s="2"/>
    </row>
    <row r="551" spans="1:11" x14ac:dyDescent="0.3">
      <c r="A551" s="77">
        <f>A550+1</f>
        <v>44104</v>
      </c>
      <c r="B551" s="18">
        <f>B550</f>
        <v>54796</v>
      </c>
      <c r="C551" s="18">
        <f>C550</f>
        <v>56181</v>
      </c>
      <c r="D551" s="83">
        <f>D550</f>
        <v>1385</v>
      </c>
      <c r="I551" s="3"/>
      <c r="J551" s="2"/>
      <c r="K551" s="2"/>
    </row>
    <row r="552" spans="1:11" x14ac:dyDescent="0.3">
      <c r="A552" s="76">
        <f>A551</f>
        <v>44104</v>
      </c>
      <c r="B552" s="17">
        <f>SUMIF(InputData!$C$2:$C$105,"&lt;="&amp;CalcThroughput!A552,InputData!$D$2:$D$105)-$G$3</f>
        <v>56181</v>
      </c>
      <c r="C552" s="17">
        <f>SUMIF(InputData!$B$2:$B$105,"&lt;="&amp;CalcThroughput!A552,InputData!$D$2:$D$105)-CalcThroughput!$G$3</f>
        <v>56181</v>
      </c>
      <c r="D552" s="82">
        <f>C552-B552</f>
        <v>0</v>
      </c>
      <c r="I552" s="3"/>
      <c r="J552" s="2"/>
      <c r="K552" s="2"/>
    </row>
    <row r="553" spans="1:11" x14ac:dyDescent="0.3">
      <c r="A553" s="77">
        <f>A552+1</f>
        <v>44105</v>
      </c>
      <c r="B553" s="18">
        <f>B552</f>
        <v>56181</v>
      </c>
      <c r="C553" s="18">
        <f>C552</f>
        <v>56181</v>
      </c>
      <c r="D553" s="83">
        <f>D552</f>
        <v>0</v>
      </c>
      <c r="I553" s="3"/>
      <c r="J553" s="2"/>
      <c r="K553" s="2"/>
    </row>
    <row r="554" spans="1:11" x14ac:dyDescent="0.3">
      <c r="A554" s="76">
        <f>A553</f>
        <v>44105</v>
      </c>
      <c r="B554" s="17">
        <f>SUMIF(InputData!$C$2:$C$105,"&lt;="&amp;CalcThroughput!A554,InputData!$D$2:$D$105)-$G$3</f>
        <v>56181</v>
      </c>
      <c r="C554" s="17">
        <f>SUMIF(InputData!$B$2:$B$105,"&lt;="&amp;CalcThroughput!A554,InputData!$D$2:$D$105)-CalcThroughput!$G$3</f>
        <v>56181</v>
      </c>
      <c r="D554" s="82">
        <f>C554-B554</f>
        <v>0</v>
      </c>
      <c r="I554" s="3"/>
      <c r="J554" s="2"/>
      <c r="K554" s="2"/>
    </row>
    <row r="555" spans="1:11" x14ac:dyDescent="0.3">
      <c r="A555" s="77">
        <f>A554+1</f>
        <v>44106</v>
      </c>
      <c r="B555" s="18">
        <f>B554</f>
        <v>56181</v>
      </c>
      <c r="C555" s="18">
        <f>C554</f>
        <v>56181</v>
      </c>
      <c r="D555" s="83">
        <f>D554</f>
        <v>0</v>
      </c>
      <c r="I555" s="3"/>
      <c r="J555" s="2"/>
      <c r="K555" s="2"/>
    </row>
    <row r="556" spans="1:11" x14ac:dyDescent="0.3">
      <c r="A556" s="76">
        <f>A555</f>
        <v>44106</v>
      </c>
      <c r="B556" s="17">
        <f>SUMIF(InputData!$C$2:$C$105,"&lt;="&amp;CalcThroughput!A556,InputData!$D$2:$D$105)-$G$3</f>
        <v>56181</v>
      </c>
      <c r="C556" s="17">
        <f>SUMIF(InputData!$B$2:$B$105,"&lt;="&amp;CalcThroughput!A556,InputData!$D$2:$D$105)-CalcThroughput!$G$3</f>
        <v>56181</v>
      </c>
      <c r="D556" s="82">
        <f>C556-B556</f>
        <v>0</v>
      </c>
      <c r="I556" s="3"/>
      <c r="J556" s="2"/>
      <c r="K556" s="2"/>
    </row>
    <row r="557" spans="1:11" x14ac:dyDescent="0.3">
      <c r="A557" s="77">
        <f>A556+1</f>
        <v>44107</v>
      </c>
      <c r="B557" s="18">
        <f>B556</f>
        <v>56181</v>
      </c>
      <c r="C557" s="18">
        <f>C556</f>
        <v>56181</v>
      </c>
      <c r="D557" s="83">
        <f>D556</f>
        <v>0</v>
      </c>
      <c r="I557" s="3"/>
      <c r="J557" s="2"/>
      <c r="K557" s="2"/>
    </row>
    <row r="558" spans="1:11" x14ac:dyDescent="0.3">
      <c r="A558" s="76">
        <f>A557</f>
        <v>44107</v>
      </c>
      <c r="B558" s="17">
        <f>SUMIF(InputData!$C$2:$C$105,"&lt;="&amp;CalcThroughput!A558,InputData!$D$2:$D$105)-$G$3</f>
        <v>56181</v>
      </c>
      <c r="C558" s="17">
        <f>SUMIF(InputData!$B$2:$B$105,"&lt;="&amp;CalcThroughput!A558,InputData!$D$2:$D$105)-CalcThroughput!$G$3</f>
        <v>56181</v>
      </c>
      <c r="D558" s="82">
        <f>C558-B558</f>
        <v>0</v>
      </c>
      <c r="I558" s="3"/>
      <c r="J558" s="2"/>
      <c r="K558" s="2"/>
    </row>
    <row r="559" spans="1:11" x14ac:dyDescent="0.3">
      <c r="A559" s="77">
        <f>A558+1</f>
        <v>44108</v>
      </c>
      <c r="B559" s="18">
        <f>B558</f>
        <v>56181</v>
      </c>
      <c r="C559" s="18">
        <f>C558</f>
        <v>56181</v>
      </c>
      <c r="D559" s="83">
        <f>D558</f>
        <v>0</v>
      </c>
      <c r="I559" s="3"/>
      <c r="J559" s="2"/>
      <c r="K559" s="2"/>
    </row>
    <row r="560" spans="1:11" x14ac:dyDescent="0.3">
      <c r="A560" s="76">
        <f>A559</f>
        <v>44108</v>
      </c>
      <c r="B560" s="17">
        <f>SUMIF(InputData!$C$2:$C$105,"&lt;="&amp;CalcThroughput!A560,InputData!$D$2:$D$105)-$G$3</f>
        <v>56181</v>
      </c>
      <c r="C560" s="17">
        <f>SUMIF(InputData!$B$2:$B$105,"&lt;="&amp;CalcThroughput!A560,InputData!$D$2:$D$105)-CalcThroughput!$G$3</f>
        <v>57853</v>
      </c>
      <c r="D560" s="82">
        <f>C560-B560</f>
        <v>1672</v>
      </c>
      <c r="I560" s="3"/>
      <c r="J560" s="2"/>
      <c r="K560" s="2"/>
    </row>
    <row r="561" spans="1:11" x14ac:dyDescent="0.3">
      <c r="A561" s="77">
        <f>A560+1</f>
        <v>44109</v>
      </c>
      <c r="B561" s="18">
        <f>B560</f>
        <v>56181</v>
      </c>
      <c r="C561" s="18">
        <f>C560</f>
        <v>57853</v>
      </c>
      <c r="D561" s="83">
        <f>D560</f>
        <v>1672</v>
      </c>
      <c r="I561" s="3"/>
      <c r="J561" s="2"/>
      <c r="K561" s="2"/>
    </row>
    <row r="562" spans="1:11" x14ac:dyDescent="0.3">
      <c r="A562" s="76">
        <f>A561</f>
        <v>44109</v>
      </c>
      <c r="B562" s="17">
        <f>SUMIF(InputData!$C$2:$C$105,"&lt;="&amp;CalcThroughput!A562,InputData!$D$2:$D$105)-$G$3</f>
        <v>56181</v>
      </c>
      <c r="C562" s="17">
        <f>SUMIF(InputData!$B$2:$B$105,"&lt;="&amp;CalcThroughput!A562,InputData!$D$2:$D$105)-CalcThroughput!$G$3</f>
        <v>57853</v>
      </c>
      <c r="D562" s="82">
        <f>C562-B562</f>
        <v>1672</v>
      </c>
      <c r="I562" s="3"/>
      <c r="J562" s="2"/>
      <c r="K562" s="2"/>
    </row>
    <row r="563" spans="1:11" x14ac:dyDescent="0.3">
      <c r="A563" s="77">
        <f>A562+1</f>
        <v>44110</v>
      </c>
      <c r="B563" s="18">
        <f>B562</f>
        <v>56181</v>
      </c>
      <c r="C563" s="18">
        <f>C562</f>
        <v>57853</v>
      </c>
      <c r="D563" s="83">
        <f>D562</f>
        <v>1672</v>
      </c>
      <c r="I563" s="3"/>
      <c r="J563" s="2"/>
      <c r="K563" s="2"/>
    </row>
    <row r="564" spans="1:11" x14ac:dyDescent="0.3">
      <c r="A564" s="76">
        <f>A563</f>
        <v>44110</v>
      </c>
      <c r="B564" s="17">
        <f>SUMIF(InputData!$C$2:$C$105,"&lt;="&amp;CalcThroughput!A564,InputData!$D$2:$D$105)-$G$3</f>
        <v>56181</v>
      </c>
      <c r="C564" s="17">
        <f>SUMIF(InputData!$B$2:$B$105,"&lt;="&amp;CalcThroughput!A564,InputData!$D$2:$D$105)-CalcThroughput!$G$3</f>
        <v>57853</v>
      </c>
      <c r="D564" s="82">
        <f>C564-B564</f>
        <v>1672</v>
      </c>
      <c r="I564" s="3"/>
      <c r="J564" s="2"/>
      <c r="K564" s="2"/>
    </row>
    <row r="565" spans="1:11" x14ac:dyDescent="0.3">
      <c r="A565" s="77">
        <f>A564+1</f>
        <v>44111</v>
      </c>
      <c r="B565" s="18">
        <f>B564</f>
        <v>56181</v>
      </c>
      <c r="C565" s="18">
        <f>C564</f>
        <v>57853</v>
      </c>
      <c r="D565" s="83">
        <f>D564</f>
        <v>1672</v>
      </c>
      <c r="I565" s="3"/>
      <c r="J565" s="2"/>
      <c r="K565" s="2"/>
    </row>
    <row r="566" spans="1:11" x14ac:dyDescent="0.3">
      <c r="A566" s="76">
        <f>A565</f>
        <v>44111</v>
      </c>
      <c r="B566" s="17">
        <f>SUMIF(InputData!$C$2:$C$105,"&lt;="&amp;CalcThroughput!A566,InputData!$D$2:$D$105)-$G$3</f>
        <v>57853</v>
      </c>
      <c r="C566" s="17">
        <f>SUMIF(InputData!$B$2:$B$105,"&lt;="&amp;CalcThroughput!A566,InputData!$D$2:$D$105)-CalcThroughput!$G$3</f>
        <v>57853</v>
      </c>
      <c r="D566" s="82">
        <f>C566-B566</f>
        <v>0</v>
      </c>
      <c r="I566" s="3"/>
      <c r="J566" s="2"/>
      <c r="K566" s="2"/>
    </row>
    <row r="567" spans="1:11" x14ac:dyDescent="0.3">
      <c r="A567" s="77">
        <f>A566+1</f>
        <v>44112</v>
      </c>
      <c r="B567" s="18">
        <f>B566</f>
        <v>57853</v>
      </c>
      <c r="C567" s="18">
        <f>C566</f>
        <v>57853</v>
      </c>
      <c r="D567" s="83">
        <f>D566</f>
        <v>0</v>
      </c>
      <c r="I567" s="3"/>
      <c r="J567" s="2"/>
      <c r="K567" s="2"/>
    </row>
    <row r="568" spans="1:11" x14ac:dyDescent="0.3">
      <c r="A568" s="76">
        <f>A567</f>
        <v>44112</v>
      </c>
      <c r="B568" s="17">
        <f>SUMIF(InputData!$C$2:$C$105,"&lt;="&amp;CalcThroughput!A568,InputData!$D$2:$D$105)-$G$3</f>
        <v>57853</v>
      </c>
      <c r="C568" s="17">
        <f>SUMIF(InputData!$B$2:$B$105,"&lt;="&amp;CalcThroughput!A568,InputData!$D$2:$D$105)-CalcThroughput!$G$3</f>
        <v>57853</v>
      </c>
      <c r="D568" s="82">
        <f>C568-B568</f>
        <v>0</v>
      </c>
      <c r="I568" s="3"/>
      <c r="J568" s="2"/>
      <c r="K568" s="2"/>
    </row>
    <row r="569" spans="1:11" x14ac:dyDescent="0.3">
      <c r="A569" s="77">
        <f>A568+1</f>
        <v>44113</v>
      </c>
      <c r="B569" s="18">
        <f>B568</f>
        <v>57853</v>
      </c>
      <c r="C569" s="18">
        <f>C568</f>
        <v>57853</v>
      </c>
      <c r="D569" s="83">
        <f>D568</f>
        <v>0</v>
      </c>
      <c r="I569" s="3"/>
      <c r="J569" s="2"/>
      <c r="K569" s="2"/>
    </row>
    <row r="570" spans="1:11" x14ac:dyDescent="0.3">
      <c r="A570" s="76">
        <f>A569</f>
        <v>44113</v>
      </c>
      <c r="B570" s="17">
        <f>SUMIF(InputData!$C$2:$C$105,"&lt;="&amp;CalcThroughput!A570,InputData!$D$2:$D$105)-$G$3</f>
        <v>57853</v>
      </c>
      <c r="C570" s="17">
        <f>SUMIF(InputData!$B$2:$B$105,"&lt;="&amp;CalcThroughput!A570,InputData!$D$2:$D$105)-CalcThroughput!$G$3</f>
        <v>57853</v>
      </c>
      <c r="D570" s="82">
        <f>C570-B570</f>
        <v>0</v>
      </c>
      <c r="I570" s="3"/>
      <c r="J570" s="2"/>
      <c r="K570" s="2"/>
    </row>
    <row r="571" spans="1:11" x14ac:dyDescent="0.3">
      <c r="A571" s="77">
        <f>A570+1</f>
        <v>44114</v>
      </c>
      <c r="B571" s="18">
        <f>B570</f>
        <v>57853</v>
      </c>
      <c r="C571" s="18">
        <f>C570</f>
        <v>57853</v>
      </c>
      <c r="D571" s="83">
        <f>D570</f>
        <v>0</v>
      </c>
      <c r="I571" s="3"/>
      <c r="J571" s="2"/>
      <c r="K571" s="2"/>
    </row>
    <row r="572" spans="1:11" x14ac:dyDescent="0.3">
      <c r="A572" s="76">
        <f>A571</f>
        <v>44114</v>
      </c>
      <c r="B572" s="17">
        <f>SUMIF(InputData!$C$2:$C$105,"&lt;="&amp;CalcThroughput!A572,InputData!$D$2:$D$105)-$G$3</f>
        <v>57853</v>
      </c>
      <c r="C572" s="17">
        <f>SUMIF(InputData!$B$2:$B$105,"&lt;="&amp;CalcThroughput!A572,InputData!$D$2:$D$105)-CalcThroughput!$G$3</f>
        <v>57853</v>
      </c>
      <c r="D572" s="82">
        <f>C572-B572</f>
        <v>0</v>
      </c>
      <c r="I572" s="3"/>
      <c r="J572" s="2"/>
      <c r="K572" s="2"/>
    </row>
    <row r="573" spans="1:11" x14ac:dyDescent="0.3">
      <c r="A573" s="77">
        <f>A572+1</f>
        <v>44115</v>
      </c>
      <c r="B573" s="18">
        <f>B572</f>
        <v>57853</v>
      </c>
      <c r="C573" s="18">
        <f>C572</f>
        <v>57853</v>
      </c>
      <c r="D573" s="83">
        <f>D572</f>
        <v>0</v>
      </c>
      <c r="I573" s="3"/>
      <c r="J573" s="2"/>
      <c r="K573" s="2"/>
    </row>
    <row r="574" spans="1:11" x14ac:dyDescent="0.3">
      <c r="A574" s="76">
        <f>A573</f>
        <v>44115</v>
      </c>
      <c r="B574" s="17">
        <f>SUMIF(InputData!$C$2:$C$105,"&lt;="&amp;CalcThroughput!A574,InputData!$D$2:$D$105)-$G$3</f>
        <v>57853</v>
      </c>
      <c r="C574" s="17">
        <f>SUMIF(InputData!$B$2:$B$105,"&lt;="&amp;CalcThroughput!A574,InputData!$D$2:$D$105)-CalcThroughput!$G$3</f>
        <v>58743</v>
      </c>
      <c r="D574" s="82">
        <f>C574-B574</f>
        <v>890</v>
      </c>
      <c r="I574" s="3"/>
      <c r="J574" s="2"/>
      <c r="K574" s="2"/>
    </row>
    <row r="575" spans="1:11" x14ac:dyDescent="0.3">
      <c r="A575" s="77">
        <f>A574+1</f>
        <v>44116</v>
      </c>
      <c r="B575" s="18">
        <f>B574</f>
        <v>57853</v>
      </c>
      <c r="C575" s="18">
        <f>C574</f>
        <v>58743</v>
      </c>
      <c r="D575" s="83">
        <f>D574</f>
        <v>890</v>
      </c>
      <c r="I575" s="3"/>
      <c r="J575" s="2"/>
      <c r="K575" s="2"/>
    </row>
    <row r="576" spans="1:11" x14ac:dyDescent="0.3">
      <c r="A576" s="76">
        <f>A575</f>
        <v>44116</v>
      </c>
      <c r="B576" s="17">
        <f>SUMIF(InputData!$C$2:$C$105,"&lt;="&amp;CalcThroughput!A576,InputData!$D$2:$D$105)-$G$3</f>
        <v>57853</v>
      </c>
      <c r="C576" s="17">
        <f>SUMIF(InputData!$B$2:$B$105,"&lt;="&amp;CalcThroughput!A576,InputData!$D$2:$D$105)-CalcThroughput!$G$3</f>
        <v>58743</v>
      </c>
      <c r="D576" s="82">
        <f>C576-B576</f>
        <v>890</v>
      </c>
      <c r="I576" s="3"/>
      <c r="J576" s="2"/>
      <c r="K576" s="2"/>
    </row>
    <row r="577" spans="1:11" x14ac:dyDescent="0.3">
      <c r="A577" s="77">
        <f>A576+1</f>
        <v>44117</v>
      </c>
      <c r="B577" s="18">
        <f>B576</f>
        <v>57853</v>
      </c>
      <c r="C577" s="18">
        <f>C576</f>
        <v>58743</v>
      </c>
      <c r="D577" s="83">
        <f>D576</f>
        <v>890</v>
      </c>
      <c r="I577" s="3"/>
      <c r="J577" s="2"/>
      <c r="K577" s="2"/>
    </row>
    <row r="578" spans="1:11" x14ac:dyDescent="0.3">
      <c r="A578" s="76">
        <f>A577</f>
        <v>44117</v>
      </c>
      <c r="B578" s="17">
        <f>SUMIF(InputData!$C$2:$C$105,"&lt;="&amp;CalcThroughput!A578,InputData!$D$2:$D$105)-$G$3</f>
        <v>57853</v>
      </c>
      <c r="C578" s="17">
        <f>SUMIF(InputData!$B$2:$B$105,"&lt;="&amp;CalcThroughput!A578,InputData!$D$2:$D$105)-CalcThroughput!$G$3</f>
        <v>58985</v>
      </c>
      <c r="D578" s="82">
        <f>C578-B578</f>
        <v>1132</v>
      </c>
      <c r="I578" s="3"/>
      <c r="J578" s="2"/>
      <c r="K578" s="2"/>
    </row>
    <row r="579" spans="1:11" x14ac:dyDescent="0.3">
      <c r="A579" s="77">
        <f>A578+1</f>
        <v>44118</v>
      </c>
      <c r="B579" s="18">
        <f>B578</f>
        <v>57853</v>
      </c>
      <c r="C579" s="18">
        <f>C578</f>
        <v>58985</v>
      </c>
      <c r="D579" s="83">
        <f>D578</f>
        <v>1132</v>
      </c>
      <c r="I579" s="3"/>
      <c r="J579" s="2"/>
      <c r="K579" s="2"/>
    </row>
    <row r="580" spans="1:11" x14ac:dyDescent="0.3">
      <c r="A580" s="76">
        <f>A579</f>
        <v>44118</v>
      </c>
      <c r="B580" s="17">
        <f>SUMIF(InputData!$C$2:$C$105,"&lt;="&amp;CalcThroughput!A580,InputData!$D$2:$D$105)-$G$3</f>
        <v>58985</v>
      </c>
      <c r="C580" s="17">
        <f>SUMIF(InputData!$B$2:$B$105,"&lt;="&amp;CalcThroughput!A580,InputData!$D$2:$D$105)-CalcThroughput!$G$3</f>
        <v>58985</v>
      </c>
      <c r="D580" s="82">
        <f>C580-B580</f>
        <v>0</v>
      </c>
      <c r="I580" s="3"/>
      <c r="J580" s="2"/>
      <c r="K580" s="2"/>
    </row>
    <row r="581" spans="1:11" x14ac:dyDescent="0.3">
      <c r="A581" s="77">
        <f>A580+1</f>
        <v>44119</v>
      </c>
      <c r="B581" s="18">
        <f>B580</f>
        <v>58985</v>
      </c>
      <c r="C581" s="18">
        <f>C580</f>
        <v>58985</v>
      </c>
      <c r="D581" s="83">
        <f>D580</f>
        <v>0</v>
      </c>
      <c r="I581" s="3"/>
      <c r="J581" s="2"/>
      <c r="K581" s="2"/>
    </row>
    <row r="582" spans="1:11" x14ac:dyDescent="0.3">
      <c r="A582" s="76">
        <f>A581</f>
        <v>44119</v>
      </c>
      <c r="B582" s="17">
        <f>SUMIF(InputData!$C$2:$C$105,"&lt;="&amp;CalcThroughput!A582,InputData!$D$2:$D$105)-$G$3</f>
        <v>58985</v>
      </c>
      <c r="C582" s="17">
        <f>SUMIF(InputData!$B$2:$B$105,"&lt;="&amp;CalcThroughput!A582,InputData!$D$2:$D$105)-CalcThroughput!$G$3</f>
        <v>58985</v>
      </c>
      <c r="D582" s="82">
        <f>C582-B582</f>
        <v>0</v>
      </c>
      <c r="I582" s="3"/>
      <c r="J582" s="2"/>
      <c r="K582" s="2"/>
    </row>
    <row r="583" spans="1:11" x14ac:dyDescent="0.3">
      <c r="A583" s="77">
        <f>A582+1</f>
        <v>44120</v>
      </c>
      <c r="B583" s="18">
        <f>B582</f>
        <v>58985</v>
      </c>
      <c r="C583" s="18">
        <f>C582</f>
        <v>58985</v>
      </c>
      <c r="D583" s="83">
        <f>D582</f>
        <v>0</v>
      </c>
      <c r="I583" s="3"/>
      <c r="J583" s="2"/>
      <c r="K583" s="2"/>
    </row>
    <row r="584" spans="1:11" x14ac:dyDescent="0.3">
      <c r="A584" s="76">
        <f>A583</f>
        <v>44120</v>
      </c>
      <c r="B584" s="17">
        <f>SUMIF(InputData!$C$2:$C$105,"&lt;="&amp;CalcThroughput!A584,InputData!$D$2:$D$105)-$G$3</f>
        <v>58985</v>
      </c>
      <c r="C584" s="17">
        <f>SUMIF(InputData!$B$2:$B$105,"&lt;="&amp;CalcThroughput!A584,InputData!$D$2:$D$105)-CalcThroughput!$G$3</f>
        <v>58985</v>
      </c>
      <c r="D584" s="82">
        <f>C584-B584</f>
        <v>0</v>
      </c>
      <c r="I584" s="3"/>
      <c r="J584" s="2"/>
      <c r="K584" s="2"/>
    </row>
    <row r="585" spans="1:11" x14ac:dyDescent="0.3">
      <c r="A585" s="77">
        <f>A584+1</f>
        <v>44121</v>
      </c>
      <c r="B585" s="18">
        <f>B584</f>
        <v>58985</v>
      </c>
      <c r="C585" s="18">
        <f>C584</f>
        <v>58985</v>
      </c>
      <c r="D585" s="83">
        <f>D584</f>
        <v>0</v>
      </c>
      <c r="I585" s="3"/>
      <c r="J585" s="2"/>
      <c r="K585" s="2"/>
    </row>
    <row r="586" spans="1:11" x14ac:dyDescent="0.3">
      <c r="A586" s="76">
        <f>A585</f>
        <v>44121</v>
      </c>
      <c r="B586" s="17">
        <f>SUMIF(InputData!$C$2:$C$105,"&lt;="&amp;CalcThroughput!A586,InputData!$D$2:$D$105)-$G$3</f>
        <v>58985</v>
      </c>
      <c r="C586" s="17">
        <f>SUMIF(InputData!$B$2:$B$105,"&lt;="&amp;CalcThroughput!A586,InputData!$D$2:$D$105)-CalcThroughput!$G$3</f>
        <v>58985</v>
      </c>
      <c r="D586" s="82">
        <f>C586-B586</f>
        <v>0</v>
      </c>
      <c r="I586" s="3"/>
      <c r="J586" s="2"/>
      <c r="K586" s="2"/>
    </row>
    <row r="587" spans="1:11" x14ac:dyDescent="0.3">
      <c r="A587" s="77">
        <f>A586+1</f>
        <v>44122</v>
      </c>
      <c r="B587" s="18">
        <f>B586</f>
        <v>58985</v>
      </c>
      <c r="C587" s="18">
        <f>C586</f>
        <v>58985</v>
      </c>
      <c r="D587" s="83">
        <f>D586</f>
        <v>0</v>
      </c>
      <c r="I587" s="3"/>
      <c r="J587" s="2"/>
      <c r="K587" s="2"/>
    </row>
    <row r="588" spans="1:11" x14ac:dyDescent="0.3">
      <c r="A588" s="76">
        <f>A587</f>
        <v>44122</v>
      </c>
      <c r="B588" s="17">
        <f>SUMIF(InputData!$C$2:$C$105,"&lt;="&amp;CalcThroughput!A588,InputData!$D$2:$D$105)-$G$3</f>
        <v>58985</v>
      </c>
      <c r="C588" s="17">
        <f>SUMIF(InputData!$B$2:$B$105,"&lt;="&amp;CalcThroughput!A588,InputData!$D$2:$D$105)-CalcThroughput!$G$3</f>
        <v>59815</v>
      </c>
      <c r="D588" s="82">
        <f>C588-B588</f>
        <v>830</v>
      </c>
      <c r="I588" s="3"/>
      <c r="J588" s="2"/>
      <c r="K588" s="2"/>
    </row>
    <row r="589" spans="1:11" x14ac:dyDescent="0.3">
      <c r="A589" s="77">
        <f>A588+1</f>
        <v>44123</v>
      </c>
      <c r="B589" s="18">
        <f>B588</f>
        <v>58985</v>
      </c>
      <c r="C589" s="18">
        <f>C588</f>
        <v>59815</v>
      </c>
      <c r="D589" s="83">
        <f>D588</f>
        <v>830</v>
      </c>
      <c r="I589" s="3"/>
      <c r="J589" s="2"/>
      <c r="K589" s="2"/>
    </row>
    <row r="590" spans="1:11" x14ac:dyDescent="0.3">
      <c r="A590" s="76">
        <f>A589</f>
        <v>44123</v>
      </c>
      <c r="B590" s="17">
        <f>SUMIF(InputData!$C$2:$C$105,"&lt;="&amp;CalcThroughput!A590,InputData!$D$2:$D$105)-$G$3</f>
        <v>58985</v>
      </c>
      <c r="C590" s="17">
        <f>SUMIF(InputData!$B$2:$B$105,"&lt;="&amp;CalcThroughput!A590,InputData!$D$2:$D$105)-CalcThroughput!$G$3</f>
        <v>60369</v>
      </c>
      <c r="D590" s="82">
        <f>C590-B590</f>
        <v>1384</v>
      </c>
      <c r="I590" s="3"/>
      <c r="J590" s="2"/>
      <c r="K590" s="2"/>
    </row>
    <row r="591" spans="1:11" x14ac:dyDescent="0.3">
      <c r="A591" s="77">
        <f>A590+1</f>
        <v>44124</v>
      </c>
      <c r="B591" s="18">
        <f>B590</f>
        <v>58985</v>
      </c>
      <c r="C591" s="18">
        <f>C590</f>
        <v>60369</v>
      </c>
      <c r="D591" s="83">
        <f>D590</f>
        <v>1384</v>
      </c>
      <c r="I591" s="3"/>
      <c r="J591" s="2"/>
      <c r="K591" s="2"/>
    </row>
    <row r="592" spans="1:11" x14ac:dyDescent="0.3">
      <c r="A592" s="76">
        <f>A591</f>
        <v>44124</v>
      </c>
      <c r="B592" s="17">
        <f>SUMIF(InputData!$C$2:$C$105,"&lt;="&amp;CalcThroughput!A592,InputData!$D$2:$D$105)-$G$3</f>
        <v>58985</v>
      </c>
      <c r="C592" s="17">
        <f>SUMIF(InputData!$B$2:$B$105,"&lt;="&amp;CalcThroughput!A592,InputData!$D$2:$D$105)-CalcThroughput!$G$3</f>
        <v>60369</v>
      </c>
      <c r="D592" s="82">
        <f>C592-B592</f>
        <v>1384</v>
      </c>
      <c r="I592" s="3"/>
      <c r="J592" s="2"/>
      <c r="K592" s="2"/>
    </row>
    <row r="593" spans="1:11" x14ac:dyDescent="0.3">
      <c r="A593" s="77">
        <f>A592+1</f>
        <v>44125</v>
      </c>
      <c r="B593" s="18">
        <f>B592</f>
        <v>58985</v>
      </c>
      <c r="C593" s="18">
        <f>C592</f>
        <v>60369</v>
      </c>
      <c r="D593" s="83">
        <f>D592</f>
        <v>1384</v>
      </c>
      <c r="I593" s="3"/>
      <c r="J593" s="2"/>
      <c r="K593" s="2"/>
    </row>
    <row r="594" spans="1:11" x14ac:dyDescent="0.3">
      <c r="A594" s="76">
        <f>A593</f>
        <v>44125</v>
      </c>
      <c r="B594" s="17">
        <f>SUMIF(InputData!$C$2:$C$105,"&lt;="&amp;CalcThroughput!A594,InputData!$D$2:$D$105)-$G$3</f>
        <v>60369</v>
      </c>
      <c r="C594" s="17">
        <f>SUMIF(InputData!$B$2:$B$105,"&lt;="&amp;CalcThroughput!A594,InputData!$D$2:$D$105)-CalcThroughput!$G$3</f>
        <v>60369</v>
      </c>
      <c r="D594" s="82">
        <f>C594-B594</f>
        <v>0</v>
      </c>
      <c r="I594" s="3"/>
      <c r="J594" s="2"/>
      <c r="K594" s="2"/>
    </row>
    <row r="595" spans="1:11" x14ac:dyDescent="0.3">
      <c r="A595" s="77">
        <f>A594+1</f>
        <v>44126</v>
      </c>
      <c r="B595" s="18">
        <f>B594</f>
        <v>60369</v>
      </c>
      <c r="C595" s="18">
        <f>C594</f>
        <v>60369</v>
      </c>
      <c r="D595" s="83">
        <f>D594</f>
        <v>0</v>
      </c>
      <c r="I595" s="3"/>
      <c r="J595" s="2"/>
      <c r="K595" s="2"/>
    </row>
    <row r="596" spans="1:11" x14ac:dyDescent="0.3">
      <c r="A596" s="76">
        <f>A595</f>
        <v>44126</v>
      </c>
      <c r="B596" s="17">
        <f>SUMIF(InputData!$C$2:$C$105,"&lt;="&amp;CalcThroughput!A596,InputData!$D$2:$D$105)-$G$3</f>
        <v>60369</v>
      </c>
      <c r="C596" s="17">
        <f>SUMIF(InputData!$B$2:$B$105,"&lt;="&amp;CalcThroughput!A596,InputData!$D$2:$D$105)-CalcThroughput!$G$3</f>
        <v>60369</v>
      </c>
      <c r="D596" s="82">
        <f>C596-B596</f>
        <v>0</v>
      </c>
      <c r="I596" s="3"/>
      <c r="J596" s="2"/>
      <c r="K596" s="2"/>
    </row>
    <row r="597" spans="1:11" x14ac:dyDescent="0.3">
      <c r="A597" s="77">
        <f>A596+1</f>
        <v>44127</v>
      </c>
      <c r="B597" s="18">
        <f>B596</f>
        <v>60369</v>
      </c>
      <c r="C597" s="18">
        <f>C596</f>
        <v>60369</v>
      </c>
      <c r="D597" s="83">
        <f>D596</f>
        <v>0</v>
      </c>
      <c r="I597" s="3"/>
      <c r="J597" s="2"/>
      <c r="K597" s="2"/>
    </row>
    <row r="598" spans="1:11" x14ac:dyDescent="0.3">
      <c r="A598" s="76">
        <f>A597</f>
        <v>44127</v>
      </c>
      <c r="B598" s="17">
        <f>SUMIF(InputData!$C$2:$C$105,"&lt;="&amp;CalcThroughput!A598,InputData!$D$2:$D$105)-$G$3</f>
        <v>60369</v>
      </c>
      <c r="C598" s="17">
        <f>SUMIF(InputData!$B$2:$B$105,"&lt;="&amp;CalcThroughput!A598,InputData!$D$2:$D$105)-CalcThroughput!$G$3</f>
        <v>60369</v>
      </c>
      <c r="D598" s="82">
        <f>C598-B598</f>
        <v>0</v>
      </c>
      <c r="I598" s="3"/>
      <c r="J598" s="2"/>
      <c r="K598" s="2"/>
    </row>
    <row r="599" spans="1:11" x14ac:dyDescent="0.3">
      <c r="A599" s="77">
        <f>A598+1</f>
        <v>44128</v>
      </c>
      <c r="B599" s="18">
        <f>B598</f>
        <v>60369</v>
      </c>
      <c r="C599" s="18">
        <f>C598</f>
        <v>60369</v>
      </c>
      <c r="D599" s="83">
        <f>D598</f>
        <v>0</v>
      </c>
      <c r="I599" s="3"/>
      <c r="J599" s="2"/>
      <c r="K599" s="2"/>
    </row>
    <row r="600" spans="1:11" x14ac:dyDescent="0.3">
      <c r="A600" s="76">
        <f>A599</f>
        <v>44128</v>
      </c>
      <c r="B600" s="17">
        <f>SUMIF(InputData!$C$2:$C$105,"&lt;="&amp;CalcThroughput!A600,InputData!$D$2:$D$105)-$G$3</f>
        <v>60369</v>
      </c>
      <c r="C600" s="17">
        <f>SUMIF(InputData!$B$2:$B$105,"&lt;="&amp;CalcThroughput!A600,InputData!$D$2:$D$105)-CalcThroughput!$G$3</f>
        <v>60369</v>
      </c>
      <c r="D600" s="82">
        <f>C600-B600</f>
        <v>0</v>
      </c>
      <c r="I600" s="3"/>
      <c r="J600" s="2"/>
      <c r="K600" s="2"/>
    </row>
    <row r="601" spans="1:11" x14ac:dyDescent="0.3">
      <c r="A601" s="77">
        <f>A600+1</f>
        <v>44129</v>
      </c>
      <c r="B601" s="18">
        <f>B600</f>
        <v>60369</v>
      </c>
      <c r="C601" s="18">
        <f>C600</f>
        <v>60369</v>
      </c>
      <c r="D601" s="83">
        <f>D600</f>
        <v>0</v>
      </c>
      <c r="I601" s="3"/>
      <c r="J601" s="2"/>
      <c r="K601" s="2"/>
    </row>
    <row r="602" spans="1:11" x14ac:dyDescent="0.3">
      <c r="A602" s="76">
        <f>A601</f>
        <v>44129</v>
      </c>
      <c r="B602" s="17">
        <f>SUMIF(InputData!$C$2:$C$105,"&lt;="&amp;CalcThroughput!A602,InputData!$D$2:$D$105)-$G$3</f>
        <v>60369</v>
      </c>
      <c r="C602" s="17">
        <f>SUMIF(InputData!$B$2:$B$105,"&lt;="&amp;CalcThroughput!A602,InputData!$D$2:$D$105)-CalcThroughput!$G$3</f>
        <v>61234</v>
      </c>
      <c r="D602" s="82">
        <f>C602-B602</f>
        <v>865</v>
      </c>
      <c r="I602" s="3"/>
      <c r="J602" s="2"/>
      <c r="K602" s="2"/>
    </row>
    <row r="603" spans="1:11" x14ac:dyDescent="0.3">
      <c r="A603" s="77">
        <f>A602+1</f>
        <v>44130</v>
      </c>
      <c r="B603" s="18">
        <f>B602</f>
        <v>60369</v>
      </c>
      <c r="C603" s="18">
        <f>C602</f>
        <v>61234</v>
      </c>
      <c r="D603" s="83">
        <f>D602</f>
        <v>865</v>
      </c>
      <c r="I603" s="3"/>
      <c r="J603" s="2"/>
      <c r="K603" s="2"/>
    </row>
    <row r="604" spans="1:11" x14ac:dyDescent="0.3">
      <c r="A604" s="76">
        <f>A603</f>
        <v>44130</v>
      </c>
      <c r="B604" s="17">
        <f>SUMIF(InputData!$C$2:$C$105,"&lt;="&amp;CalcThroughput!A604,InputData!$D$2:$D$105)-$G$3</f>
        <v>60369</v>
      </c>
      <c r="C604" s="17">
        <f>SUMIF(InputData!$B$2:$B$105,"&lt;="&amp;CalcThroughput!A604,InputData!$D$2:$D$105)-CalcThroughput!$G$3</f>
        <v>61836</v>
      </c>
      <c r="D604" s="82">
        <f>C604-B604</f>
        <v>1467</v>
      </c>
      <c r="I604" s="3"/>
      <c r="J604" s="2"/>
      <c r="K604" s="2"/>
    </row>
    <row r="605" spans="1:11" x14ac:dyDescent="0.3">
      <c r="A605" s="77">
        <f>A604+1</f>
        <v>44131</v>
      </c>
      <c r="B605" s="18">
        <f>B604</f>
        <v>60369</v>
      </c>
      <c r="C605" s="18">
        <f>C604</f>
        <v>61836</v>
      </c>
      <c r="D605" s="83">
        <f>D604</f>
        <v>1467</v>
      </c>
      <c r="I605" s="3"/>
      <c r="J605" s="2"/>
      <c r="K605" s="2"/>
    </row>
    <row r="606" spans="1:11" x14ac:dyDescent="0.3">
      <c r="A606" s="76">
        <f>A605</f>
        <v>44131</v>
      </c>
      <c r="B606" s="17">
        <f>SUMIF(InputData!$C$2:$C$105,"&lt;="&amp;CalcThroughput!A606,InputData!$D$2:$D$105)-$G$3</f>
        <v>60369</v>
      </c>
      <c r="C606" s="17">
        <f>SUMIF(InputData!$B$2:$B$105,"&lt;="&amp;CalcThroughput!A606,InputData!$D$2:$D$105)-CalcThroughput!$G$3</f>
        <v>61836</v>
      </c>
      <c r="D606" s="82">
        <f>C606-B606</f>
        <v>1467</v>
      </c>
      <c r="I606" s="3"/>
      <c r="J606" s="2"/>
      <c r="K606" s="2"/>
    </row>
    <row r="607" spans="1:11" x14ac:dyDescent="0.3">
      <c r="A607" s="77">
        <f>A606+1</f>
        <v>44132</v>
      </c>
      <c r="B607" s="18">
        <f>B606</f>
        <v>60369</v>
      </c>
      <c r="C607" s="18">
        <f>C606</f>
        <v>61836</v>
      </c>
      <c r="D607" s="83">
        <f>D606</f>
        <v>1467</v>
      </c>
      <c r="I607" s="3"/>
      <c r="J607" s="2"/>
      <c r="K607" s="2"/>
    </row>
    <row r="608" spans="1:11" x14ac:dyDescent="0.3">
      <c r="A608" s="76">
        <f>A607</f>
        <v>44132</v>
      </c>
      <c r="B608" s="17">
        <f>SUMIF(InputData!$C$2:$C$105,"&lt;="&amp;CalcThroughput!A608,InputData!$D$2:$D$105)-$G$3</f>
        <v>61836</v>
      </c>
      <c r="C608" s="17">
        <f>SUMIF(InputData!$B$2:$B$105,"&lt;="&amp;CalcThroughput!A608,InputData!$D$2:$D$105)-CalcThroughput!$G$3</f>
        <v>61836</v>
      </c>
      <c r="D608" s="82">
        <f>C608-B608</f>
        <v>0</v>
      </c>
      <c r="I608" s="3"/>
      <c r="J608" s="2"/>
      <c r="K608" s="2"/>
    </row>
    <row r="609" spans="1:11" x14ac:dyDescent="0.3">
      <c r="A609" s="77">
        <f>A608+1</f>
        <v>44133</v>
      </c>
      <c r="B609" s="18">
        <f>B608</f>
        <v>61836</v>
      </c>
      <c r="C609" s="18">
        <f>C608</f>
        <v>61836</v>
      </c>
      <c r="D609" s="83">
        <f>D608</f>
        <v>0</v>
      </c>
      <c r="I609" s="3"/>
      <c r="J609" s="2"/>
      <c r="K609" s="2"/>
    </row>
    <row r="610" spans="1:11" x14ac:dyDescent="0.3">
      <c r="A610" s="76">
        <f>A609</f>
        <v>44133</v>
      </c>
      <c r="B610" s="17">
        <f>SUMIF(InputData!$C$2:$C$105,"&lt;="&amp;CalcThroughput!A610,InputData!$D$2:$D$105)-$G$3</f>
        <v>61836</v>
      </c>
      <c r="C610" s="17">
        <f>SUMIF(InputData!$B$2:$B$105,"&lt;="&amp;CalcThroughput!A610,InputData!$D$2:$D$105)-CalcThroughput!$G$3</f>
        <v>61836</v>
      </c>
      <c r="D610" s="82">
        <f>C610-B610</f>
        <v>0</v>
      </c>
      <c r="I610" s="3"/>
      <c r="J610" s="2"/>
      <c r="K610" s="2"/>
    </row>
    <row r="611" spans="1:11" x14ac:dyDescent="0.3">
      <c r="A611" s="77">
        <f>A610+1</f>
        <v>44134</v>
      </c>
      <c r="B611" s="18">
        <f>B610</f>
        <v>61836</v>
      </c>
      <c r="C611" s="18">
        <f>C610</f>
        <v>61836</v>
      </c>
      <c r="D611" s="83">
        <f>D610</f>
        <v>0</v>
      </c>
      <c r="I611" s="3"/>
      <c r="J611" s="2"/>
      <c r="K611" s="2"/>
    </row>
    <row r="612" spans="1:11" x14ac:dyDescent="0.3">
      <c r="A612" s="76">
        <f>A611</f>
        <v>44134</v>
      </c>
      <c r="B612" s="17">
        <f>SUMIF(InputData!$C$2:$C$105,"&lt;="&amp;CalcThroughput!A612,InputData!$D$2:$D$105)-$G$3</f>
        <v>61836</v>
      </c>
      <c r="C612" s="17">
        <f>SUMIF(InputData!$B$2:$B$105,"&lt;="&amp;CalcThroughput!A612,InputData!$D$2:$D$105)-CalcThroughput!$G$3</f>
        <v>61836</v>
      </c>
      <c r="D612" s="82">
        <f>C612-B612</f>
        <v>0</v>
      </c>
      <c r="I612" s="3"/>
      <c r="J612" s="2"/>
      <c r="K612" s="2"/>
    </row>
    <row r="613" spans="1:11" x14ac:dyDescent="0.3">
      <c r="A613" s="77">
        <f>A612+1</f>
        <v>44135</v>
      </c>
      <c r="B613" s="18">
        <f>B612</f>
        <v>61836</v>
      </c>
      <c r="C613" s="18">
        <f>C612</f>
        <v>61836</v>
      </c>
      <c r="D613" s="83">
        <f>D612</f>
        <v>0</v>
      </c>
      <c r="I613" s="3"/>
      <c r="J613" s="2"/>
      <c r="K613" s="2"/>
    </row>
    <row r="614" spans="1:11" x14ac:dyDescent="0.3">
      <c r="A614" s="76">
        <f>A613</f>
        <v>44135</v>
      </c>
      <c r="B614" s="17">
        <f>SUMIF(InputData!$C$2:$C$105,"&lt;="&amp;CalcThroughput!A614,InputData!$D$2:$D$105)-$G$3</f>
        <v>61836</v>
      </c>
      <c r="C614" s="17">
        <f>SUMIF(InputData!$B$2:$B$105,"&lt;="&amp;CalcThroughput!A614,InputData!$D$2:$D$105)-CalcThroughput!$G$3</f>
        <v>61836</v>
      </c>
      <c r="D614" s="82">
        <f>C614-B614</f>
        <v>0</v>
      </c>
      <c r="I614" s="3"/>
      <c r="J614" s="2"/>
      <c r="K614" s="2"/>
    </row>
    <row r="615" spans="1:11" x14ac:dyDescent="0.3">
      <c r="A615" s="77">
        <f>A614+1</f>
        <v>44136</v>
      </c>
      <c r="B615" s="18">
        <f>B614</f>
        <v>61836</v>
      </c>
      <c r="C615" s="18">
        <f>C614</f>
        <v>61836</v>
      </c>
      <c r="D615" s="83">
        <f>D614</f>
        <v>0</v>
      </c>
      <c r="I615" s="3"/>
      <c r="J615" s="2"/>
      <c r="K615" s="2"/>
    </row>
    <row r="616" spans="1:11" x14ac:dyDescent="0.3">
      <c r="A616" s="76">
        <f>A615</f>
        <v>44136</v>
      </c>
      <c r="B616" s="17">
        <f>SUMIF(InputData!$C$2:$C$105,"&lt;="&amp;CalcThroughput!A616,InputData!$D$2:$D$105)-$G$3</f>
        <v>61836</v>
      </c>
      <c r="C616" s="17">
        <f>SUMIF(InputData!$B$2:$B$105,"&lt;="&amp;CalcThroughput!A616,InputData!$D$2:$D$105)-CalcThroughput!$G$3</f>
        <v>62746</v>
      </c>
      <c r="D616" s="82">
        <f>C616-B616</f>
        <v>910</v>
      </c>
      <c r="I616" s="3"/>
      <c r="J616" s="2"/>
      <c r="K616" s="2"/>
    </row>
    <row r="617" spans="1:11" x14ac:dyDescent="0.3">
      <c r="A617" s="77">
        <f>A616+1</f>
        <v>44137</v>
      </c>
      <c r="B617" s="18">
        <f>B616</f>
        <v>61836</v>
      </c>
      <c r="C617" s="18">
        <f>C616</f>
        <v>62746</v>
      </c>
      <c r="D617" s="83">
        <f>D616</f>
        <v>910</v>
      </c>
      <c r="I617" s="3"/>
      <c r="J617" s="2"/>
      <c r="K617" s="2"/>
    </row>
    <row r="618" spans="1:11" x14ac:dyDescent="0.3">
      <c r="A618" s="76">
        <f>A617</f>
        <v>44137</v>
      </c>
      <c r="B618" s="17">
        <f>SUMIF(InputData!$C$2:$C$105,"&lt;="&amp;CalcThroughput!A618,InputData!$D$2:$D$105)-$G$3</f>
        <v>61836</v>
      </c>
      <c r="C618" s="17">
        <f>SUMIF(InputData!$B$2:$B$105,"&lt;="&amp;CalcThroughput!A618,InputData!$D$2:$D$105)-CalcThroughput!$G$3</f>
        <v>63430</v>
      </c>
      <c r="D618" s="82">
        <f>C618-B618</f>
        <v>1594</v>
      </c>
      <c r="I618" s="3"/>
      <c r="J618" s="2"/>
      <c r="K618" s="2"/>
    </row>
    <row r="619" spans="1:11" x14ac:dyDescent="0.3">
      <c r="A619" s="77">
        <f>A618+1</f>
        <v>44138</v>
      </c>
      <c r="B619" s="18">
        <f>B618</f>
        <v>61836</v>
      </c>
      <c r="C619" s="18">
        <f>C618</f>
        <v>63430</v>
      </c>
      <c r="D619" s="83">
        <f>D618</f>
        <v>1594</v>
      </c>
      <c r="I619" s="3"/>
      <c r="J619" s="2"/>
      <c r="K619" s="2"/>
    </row>
    <row r="620" spans="1:11" x14ac:dyDescent="0.3">
      <c r="A620" s="76">
        <f>A619</f>
        <v>44138</v>
      </c>
      <c r="B620" s="17">
        <f>SUMIF(InputData!$C$2:$C$105,"&lt;="&amp;CalcThroughput!A620,InputData!$D$2:$D$105)-$G$3</f>
        <v>61836</v>
      </c>
      <c r="C620" s="17">
        <f>SUMIF(InputData!$B$2:$B$105,"&lt;="&amp;CalcThroughput!A620,InputData!$D$2:$D$105)-CalcThroughput!$G$3</f>
        <v>63430</v>
      </c>
      <c r="D620" s="82">
        <f>C620-B620</f>
        <v>1594</v>
      </c>
      <c r="I620" s="3"/>
      <c r="J620" s="2"/>
      <c r="K620" s="2"/>
    </row>
    <row r="621" spans="1:11" x14ac:dyDescent="0.3">
      <c r="A621" s="77">
        <f>A620+1</f>
        <v>44139</v>
      </c>
      <c r="B621" s="18">
        <f>B620</f>
        <v>61836</v>
      </c>
      <c r="C621" s="18">
        <f>C620</f>
        <v>63430</v>
      </c>
      <c r="D621" s="83">
        <f>D620</f>
        <v>1594</v>
      </c>
      <c r="I621" s="3"/>
      <c r="J621" s="2"/>
      <c r="K621" s="2"/>
    </row>
    <row r="622" spans="1:11" x14ac:dyDescent="0.3">
      <c r="A622" s="76">
        <f>A621</f>
        <v>44139</v>
      </c>
      <c r="B622" s="17">
        <f>SUMIF(InputData!$C$2:$C$105,"&lt;="&amp;CalcThroughput!A622,InputData!$D$2:$D$105)-$G$3</f>
        <v>63430</v>
      </c>
      <c r="C622" s="17">
        <f>SUMIF(InputData!$B$2:$B$105,"&lt;="&amp;CalcThroughput!A622,InputData!$D$2:$D$105)-CalcThroughput!$G$3</f>
        <v>63430</v>
      </c>
      <c r="D622" s="82">
        <f>C622-B622</f>
        <v>0</v>
      </c>
      <c r="I622" s="3"/>
      <c r="J622" s="2"/>
      <c r="K622" s="2"/>
    </row>
    <row r="623" spans="1:11" x14ac:dyDescent="0.3">
      <c r="A623" s="77">
        <f>A622+1</f>
        <v>44140</v>
      </c>
      <c r="B623" s="18">
        <f>B622</f>
        <v>63430</v>
      </c>
      <c r="C623" s="18">
        <f>C622</f>
        <v>63430</v>
      </c>
      <c r="D623" s="83">
        <f>D622</f>
        <v>0</v>
      </c>
      <c r="I623" s="3"/>
      <c r="J623" s="2"/>
      <c r="K623" s="2"/>
    </row>
    <row r="624" spans="1:11" x14ac:dyDescent="0.3">
      <c r="A624" s="76">
        <f>A623</f>
        <v>44140</v>
      </c>
      <c r="B624" s="17">
        <f>SUMIF(InputData!$C$2:$C$105,"&lt;="&amp;CalcThroughput!A624,InputData!$D$2:$D$105)-$G$3</f>
        <v>63430</v>
      </c>
      <c r="C624" s="17">
        <f>SUMIF(InputData!$B$2:$B$105,"&lt;="&amp;CalcThroughput!A624,InputData!$D$2:$D$105)-CalcThroughput!$G$3</f>
        <v>63430</v>
      </c>
      <c r="D624" s="82">
        <f>C624-B624</f>
        <v>0</v>
      </c>
      <c r="I624" s="3"/>
      <c r="J624" s="2"/>
      <c r="K624" s="2"/>
    </row>
    <row r="625" spans="1:11" x14ac:dyDescent="0.3">
      <c r="A625" s="77">
        <f>A624+1</f>
        <v>44141</v>
      </c>
      <c r="B625" s="18">
        <f>B624</f>
        <v>63430</v>
      </c>
      <c r="C625" s="18">
        <f>C624</f>
        <v>63430</v>
      </c>
      <c r="D625" s="83">
        <f>D624</f>
        <v>0</v>
      </c>
      <c r="I625" s="3"/>
      <c r="J625" s="2"/>
      <c r="K625" s="2"/>
    </row>
    <row r="626" spans="1:11" x14ac:dyDescent="0.3">
      <c r="A626" s="76">
        <f>A625</f>
        <v>44141</v>
      </c>
      <c r="B626" s="17">
        <f>SUMIF(InputData!$C$2:$C$105,"&lt;="&amp;CalcThroughput!A626,InputData!$D$2:$D$105)-$G$3</f>
        <v>63430</v>
      </c>
      <c r="C626" s="17">
        <f>SUMIF(InputData!$B$2:$B$105,"&lt;="&amp;CalcThroughput!A626,InputData!$D$2:$D$105)-CalcThroughput!$G$3</f>
        <v>63430</v>
      </c>
      <c r="D626" s="82">
        <f>C626-B626</f>
        <v>0</v>
      </c>
      <c r="I626" s="3"/>
      <c r="J626" s="2"/>
      <c r="K626" s="2"/>
    </row>
    <row r="627" spans="1:11" x14ac:dyDescent="0.3">
      <c r="A627" s="77">
        <f>A626+1</f>
        <v>44142</v>
      </c>
      <c r="B627" s="18">
        <f>B626</f>
        <v>63430</v>
      </c>
      <c r="C627" s="18">
        <f>C626</f>
        <v>63430</v>
      </c>
      <c r="D627" s="83">
        <f>D626</f>
        <v>0</v>
      </c>
      <c r="I627" s="3"/>
      <c r="J627" s="2"/>
      <c r="K627" s="2"/>
    </row>
    <row r="628" spans="1:11" x14ac:dyDescent="0.3">
      <c r="A628" s="76">
        <f>A627</f>
        <v>44142</v>
      </c>
      <c r="B628" s="17">
        <f>SUMIF(InputData!$C$2:$C$105,"&lt;="&amp;CalcThroughput!A628,InputData!$D$2:$D$105)-$G$3</f>
        <v>63430</v>
      </c>
      <c r="C628" s="17">
        <f>SUMIF(InputData!$B$2:$B$105,"&lt;="&amp;CalcThroughput!A628,InputData!$D$2:$D$105)-CalcThroughput!$G$3</f>
        <v>63430</v>
      </c>
      <c r="D628" s="82">
        <f>C628-B628</f>
        <v>0</v>
      </c>
      <c r="I628" s="3"/>
      <c r="J628" s="2"/>
      <c r="K628" s="2"/>
    </row>
    <row r="629" spans="1:11" x14ac:dyDescent="0.3">
      <c r="A629" s="77">
        <f>A628+1</f>
        <v>44143</v>
      </c>
      <c r="B629" s="18">
        <f>B628</f>
        <v>63430</v>
      </c>
      <c r="C629" s="18">
        <f>C628</f>
        <v>63430</v>
      </c>
      <c r="D629" s="83">
        <f>D628</f>
        <v>0</v>
      </c>
      <c r="I629" s="3"/>
      <c r="J629" s="2"/>
      <c r="K629" s="2"/>
    </row>
    <row r="630" spans="1:11" x14ac:dyDescent="0.3">
      <c r="A630" s="76">
        <f>A629</f>
        <v>44143</v>
      </c>
      <c r="B630" s="17">
        <f>SUMIF(InputData!$C$2:$C$105,"&lt;="&amp;CalcThroughput!A630,InputData!$D$2:$D$105)-$G$3</f>
        <v>63430</v>
      </c>
      <c r="C630" s="17">
        <f>SUMIF(InputData!$B$2:$B$105,"&lt;="&amp;CalcThroughput!A630,InputData!$D$2:$D$105)-CalcThroughput!$G$3</f>
        <v>65136</v>
      </c>
      <c r="D630" s="82">
        <f>C630-B630</f>
        <v>1706</v>
      </c>
      <c r="I630" s="3"/>
      <c r="J630" s="2"/>
      <c r="K630" s="2"/>
    </row>
    <row r="631" spans="1:11" x14ac:dyDescent="0.3">
      <c r="A631" s="77">
        <f>A630+1</f>
        <v>44144</v>
      </c>
      <c r="B631" s="18">
        <f>B630</f>
        <v>63430</v>
      </c>
      <c r="C631" s="18">
        <f>C630</f>
        <v>65136</v>
      </c>
      <c r="D631" s="83">
        <f>D630</f>
        <v>1706</v>
      </c>
      <c r="I631" s="3"/>
      <c r="J631" s="2"/>
      <c r="K631" s="2"/>
    </row>
    <row r="632" spans="1:11" x14ac:dyDescent="0.3">
      <c r="A632" s="76">
        <f>A631</f>
        <v>44144</v>
      </c>
      <c r="B632" s="17">
        <f>SUMIF(InputData!$C$2:$C$105,"&lt;="&amp;CalcThroughput!A632,InputData!$D$2:$D$105)-$G$3</f>
        <v>63430</v>
      </c>
      <c r="C632" s="17">
        <f>SUMIF(InputData!$B$2:$B$105,"&lt;="&amp;CalcThroughput!A632,InputData!$D$2:$D$105)-CalcThroughput!$G$3</f>
        <v>65136</v>
      </c>
      <c r="D632" s="82">
        <f>C632-B632</f>
        <v>1706</v>
      </c>
      <c r="I632" s="3"/>
      <c r="J632" s="2"/>
      <c r="K632" s="2"/>
    </row>
    <row r="633" spans="1:11" x14ac:dyDescent="0.3">
      <c r="A633" s="77">
        <f>A632+1</f>
        <v>44145</v>
      </c>
      <c r="B633" s="18">
        <f>B632</f>
        <v>63430</v>
      </c>
      <c r="C633" s="18">
        <f>C632</f>
        <v>65136</v>
      </c>
      <c r="D633" s="83">
        <f>D632</f>
        <v>1706</v>
      </c>
      <c r="I633" s="3"/>
      <c r="J633" s="2"/>
      <c r="K633" s="2"/>
    </row>
    <row r="634" spans="1:11" x14ac:dyDescent="0.3">
      <c r="A634" s="76">
        <f>A633</f>
        <v>44145</v>
      </c>
      <c r="B634" s="17">
        <f>SUMIF(InputData!$C$2:$C$105,"&lt;="&amp;CalcThroughput!A634,InputData!$D$2:$D$105)-$G$3</f>
        <v>63430</v>
      </c>
      <c r="C634" s="17">
        <f>SUMIF(InputData!$B$2:$B$105,"&lt;="&amp;CalcThroughput!A634,InputData!$D$2:$D$105)-CalcThroughput!$G$3</f>
        <v>65136</v>
      </c>
      <c r="D634" s="82">
        <f>C634-B634</f>
        <v>1706</v>
      </c>
      <c r="I634" s="3"/>
      <c r="J634" s="2"/>
      <c r="K634" s="2"/>
    </row>
    <row r="635" spans="1:11" x14ac:dyDescent="0.3">
      <c r="A635" s="77">
        <f>A634+1</f>
        <v>44146</v>
      </c>
      <c r="B635" s="18">
        <f>B634</f>
        <v>63430</v>
      </c>
      <c r="C635" s="18">
        <f>C634</f>
        <v>65136</v>
      </c>
      <c r="D635" s="83">
        <f>D634</f>
        <v>1706</v>
      </c>
      <c r="I635" s="3"/>
      <c r="J635" s="2"/>
      <c r="K635" s="2"/>
    </row>
    <row r="636" spans="1:11" x14ac:dyDescent="0.3">
      <c r="A636" s="76">
        <f>A635</f>
        <v>44146</v>
      </c>
      <c r="B636" s="17">
        <f>SUMIF(InputData!$C$2:$C$105,"&lt;="&amp;CalcThroughput!A636,InputData!$D$2:$D$105)-$G$3</f>
        <v>65136</v>
      </c>
      <c r="C636" s="17">
        <f>SUMIF(InputData!$B$2:$B$105,"&lt;="&amp;CalcThroughput!A636,InputData!$D$2:$D$105)-CalcThroughput!$G$3</f>
        <v>65136</v>
      </c>
      <c r="D636" s="82">
        <f>C636-B636</f>
        <v>0</v>
      </c>
      <c r="I636" s="3"/>
      <c r="J636" s="2"/>
      <c r="K636" s="2"/>
    </row>
    <row r="637" spans="1:11" x14ac:dyDescent="0.3">
      <c r="A637" s="77">
        <f>A636+1</f>
        <v>44147</v>
      </c>
      <c r="B637" s="18">
        <f>B636</f>
        <v>65136</v>
      </c>
      <c r="C637" s="18">
        <f>C636</f>
        <v>65136</v>
      </c>
      <c r="D637" s="83">
        <f>D636</f>
        <v>0</v>
      </c>
      <c r="I637" s="3"/>
      <c r="J637" s="2"/>
      <c r="K637" s="2"/>
    </row>
    <row r="638" spans="1:11" x14ac:dyDescent="0.3">
      <c r="A638" s="76">
        <f>A637</f>
        <v>44147</v>
      </c>
      <c r="B638" s="17">
        <f>SUMIF(InputData!$C$2:$C$105,"&lt;="&amp;CalcThroughput!A638,InputData!$D$2:$D$105)-$G$3</f>
        <v>65136</v>
      </c>
      <c r="C638" s="17">
        <f>SUMIF(InputData!$B$2:$B$105,"&lt;="&amp;CalcThroughput!A638,InputData!$D$2:$D$105)-CalcThroughput!$G$3</f>
        <v>65136</v>
      </c>
      <c r="D638" s="82">
        <f>C638-B638</f>
        <v>0</v>
      </c>
      <c r="I638" s="3"/>
      <c r="J638" s="2"/>
      <c r="K638" s="2"/>
    </row>
    <row r="639" spans="1:11" x14ac:dyDescent="0.3">
      <c r="A639" s="77">
        <f>A638+1</f>
        <v>44148</v>
      </c>
      <c r="B639" s="18">
        <f>B638</f>
        <v>65136</v>
      </c>
      <c r="C639" s="18">
        <f>C638</f>
        <v>65136</v>
      </c>
      <c r="D639" s="83">
        <f>D638</f>
        <v>0</v>
      </c>
      <c r="I639" s="3"/>
      <c r="J639" s="2"/>
      <c r="K639" s="2"/>
    </row>
    <row r="640" spans="1:11" x14ac:dyDescent="0.3">
      <c r="A640" s="76">
        <f>A639</f>
        <v>44148</v>
      </c>
      <c r="B640" s="17">
        <f>SUMIF(InputData!$C$2:$C$105,"&lt;="&amp;CalcThroughput!A640,InputData!$D$2:$D$105)-$G$3</f>
        <v>65136</v>
      </c>
      <c r="C640" s="17">
        <f>SUMIF(InputData!$B$2:$B$105,"&lt;="&amp;CalcThroughput!A640,InputData!$D$2:$D$105)-CalcThroughput!$G$3</f>
        <v>65136</v>
      </c>
      <c r="D640" s="82">
        <f>C640-B640</f>
        <v>0</v>
      </c>
      <c r="I640" s="3"/>
      <c r="J640" s="2"/>
      <c r="K640" s="2"/>
    </row>
    <row r="641" spans="1:11" x14ac:dyDescent="0.3">
      <c r="A641" s="77">
        <f>A640+1</f>
        <v>44149</v>
      </c>
      <c r="B641" s="18">
        <f>B640</f>
        <v>65136</v>
      </c>
      <c r="C641" s="18">
        <f>C640</f>
        <v>65136</v>
      </c>
      <c r="D641" s="83">
        <f>D640</f>
        <v>0</v>
      </c>
      <c r="I641" s="3"/>
      <c r="J641" s="2"/>
      <c r="K641" s="2"/>
    </row>
    <row r="642" spans="1:11" x14ac:dyDescent="0.3">
      <c r="A642" s="76">
        <f>A641</f>
        <v>44149</v>
      </c>
      <c r="B642" s="17">
        <f>SUMIF(InputData!$C$2:$C$105,"&lt;="&amp;CalcThroughput!A642,InputData!$D$2:$D$105)-$G$3</f>
        <v>65136</v>
      </c>
      <c r="C642" s="17">
        <f>SUMIF(InputData!$B$2:$B$105,"&lt;="&amp;CalcThroughput!A642,InputData!$D$2:$D$105)-CalcThroughput!$G$3</f>
        <v>65136</v>
      </c>
      <c r="D642" s="82">
        <f>C642-B642</f>
        <v>0</v>
      </c>
      <c r="I642" s="3"/>
      <c r="J642" s="2"/>
      <c r="K642" s="2"/>
    </row>
    <row r="643" spans="1:11" x14ac:dyDescent="0.3">
      <c r="A643" s="77">
        <f>A642+1</f>
        <v>44150</v>
      </c>
      <c r="B643" s="18">
        <f>B642</f>
        <v>65136</v>
      </c>
      <c r="C643" s="18">
        <f>C642</f>
        <v>65136</v>
      </c>
      <c r="D643" s="83">
        <f>D642</f>
        <v>0</v>
      </c>
      <c r="I643" s="3"/>
      <c r="J643" s="2"/>
      <c r="K643" s="2"/>
    </row>
    <row r="644" spans="1:11" x14ac:dyDescent="0.3">
      <c r="A644" s="76">
        <f>A643</f>
        <v>44150</v>
      </c>
      <c r="B644" s="17">
        <f>SUMIF(InputData!$C$2:$C$105,"&lt;="&amp;CalcThroughput!A644,InputData!$D$2:$D$105)-$G$3</f>
        <v>65136</v>
      </c>
      <c r="C644" s="17">
        <f>SUMIF(InputData!$B$2:$B$105,"&lt;="&amp;CalcThroughput!A644,InputData!$D$2:$D$105)-CalcThroughput!$G$3</f>
        <v>66031</v>
      </c>
      <c r="D644" s="82">
        <f>C644-B644</f>
        <v>895</v>
      </c>
      <c r="I644" s="3"/>
      <c r="J644" s="2"/>
      <c r="K644" s="2"/>
    </row>
    <row r="645" spans="1:11" x14ac:dyDescent="0.3">
      <c r="A645" s="77">
        <f>A644+1</f>
        <v>44151</v>
      </c>
      <c r="B645" s="18">
        <f>B644</f>
        <v>65136</v>
      </c>
      <c r="C645" s="18">
        <f>C644</f>
        <v>66031</v>
      </c>
      <c r="D645" s="83">
        <f>D644</f>
        <v>895</v>
      </c>
      <c r="I645" s="3"/>
      <c r="J645" s="2"/>
      <c r="K645" s="2"/>
    </row>
    <row r="646" spans="1:11" x14ac:dyDescent="0.3">
      <c r="A646" s="76">
        <f>A645</f>
        <v>44151</v>
      </c>
      <c r="B646" s="17">
        <f>SUMIF(InputData!$C$2:$C$105,"&lt;="&amp;CalcThroughput!A646,InputData!$D$2:$D$105)-$G$3</f>
        <v>65136</v>
      </c>
      <c r="C646" s="17">
        <f>SUMIF(InputData!$B$2:$B$105,"&lt;="&amp;CalcThroughput!A646,InputData!$D$2:$D$105)-CalcThroughput!$G$3</f>
        <v>66663</v>
      </c>
      <c r="D646" s="82">
        <f>C646-B646</f>
        <v>1527</v>
      </c>
      <c r="I646" s="3"/>
      <c r="J646" s="2"/>
      <c r="K646" s="2"/>
    </row>
    <row r="647" spans="1:11" x14ac:dyDescent="0.3">
      <c r="A647" s="77">
        <f>A646+1</f>
        <v>44152</v>
      </c>
      <c r="B647" s="18">
        <f>B646</f>
        <v>65136</v>
      </c>
      <c r="C647" s="18">
        <f>C646</f>
        <v>66663</v>
      </c>
      <c r="D647" s="83">
        <f>D646</f>
        <v>1527</v>
      </c>
      <c r="I647" s="3"/>
      <c r="J647" s="2"/>
      <c r="K647" s="2"/>
    </row>
    <row r="648" spans="1:11" x14ac:dyDescent="0.3">
      <c r="A648" s="76">
        <f>A647</f>
        <v>44152</v>
      </c>
      <c r="B648" s="17">
        <f>SUMIF(InputData!$C$2:$C$105,"&lt;="&amp;CalcThroughput!A648,InputData!$D$2:$D$105)-$G$3</f>
        <v>65136</v>
      </c>
      <c r="C648" s="17">
        <f>SUMIF(InputData!$B$2:$B$105,"&lt;="&amp;CalcThroughput!A648,InputData!$D$2:$D$105)-CalcThroughput!$G$3</f>
        <v>66663</v>
      </c>
      <c r="D648" s="82">
        <f>C648-B648</f>
        <v>1527</v>
      </c>
      <c r="I648" s="3"/>
      <c r="J648" s="2"/>
      <c r="K648" s="2"/>
    </row>
    <row r="649" spans="1:11" x14ac:dyDescent="0.3">
      <c r="A649" s="77">
        <f>A648+1</f>
        <v>44153</v>
      </c>
      <c r="B649" s="18">
        <f>B648</f>
        <v>65136</v>
      </c>
      <c r="C649" s="18">
        <f>C648</f>
        <v>66663</v>
      </c>
      <c r="D649" s="83">
        <f>D648</f>
        <v>1527</v>
      </c>
      <c r="I649" s="3"/>
      <c r="J649" s="2"/>
      <c r="K649" s="2"/>
    </row>
    <row r="650" spans="1:11" x14ac:dyDescent="0.3">
      <c r="A650" s="76">
        <f>A649</f>
        <v>44153</v>
      </c>
      <c r="B650" s="17">
        <f>SUMIF(InputData!$C$2:$C$105,"&lt;="&amp;CalcThroughput!A650,InputData!$D$2:$D$105)-$G$3</f>
        <v>66663</v>
      </c>
      <c r="C650" s="17">
        <f>SUMIF(InputData!$B$2:$B$105,"&lt;="&amp;CalcThroughput!A650,InputData!$D$2:$D$105)-CalcThroughput!$G$3</f>
        <v>66663</v>
      </c>
      <c r="D650" s="82">
        <f>C650-B650</f>
        <v>0</v>
      </c>
      <c r="I650" s="3"/>
      <c r="J650" s="2"/>
      <c r="K650" s="2"/>
    </row>
    <row r="651" spans="1:11" x14ac:dyDescent="0.3">
      <c r="A651" s="77">
        <f>A650+1</f>
        <v>44154</v>
      </c>
      <c r="B651" s="18">
        <f>B650</f>
        <v>66663</v>
      </c>
      <c r="C651" s="18">
        <f>C650</f>
        <v>66663</v>
      </c>
      <c r="D651" s="83">
        <f>D650</f>
        <v>0</v>
      </c>
      <c r="I651" s="3"/>
      <c r="J651" s="2"/>
      <c r="K651" s="2"/>
    </row>
    <row r="652" spans="1:11" x14ac:dyDescent="0.3">
      <c r="A652" s="76">
        <f>A651</f>
        <v>44154</v>
      </c>
      <c r="B652" s="17">
        <f>SUMIF(InputData!$C$2:$C$105,"&lt;="&amp;CalcThroughput!A652,InputData!$D$2:$D$105)-$G$3</f>
        <v>66663</v>
      </c>
      <c r="C652" s="17">
        <f>SUMIF(InputData!$B$2:$B$105,"&lt;="&amp;CalcThroughput!A652,InputData!$D$2:$D$105)-CalcThroughput!$G$3</f>
        <v>66663</v>
      </c>
      <c r="D652" s="82">
        <f>C652-B652</f>
        <v>0</v>
      </c>
      <c r="I652" s="3"/>
      <c r="J652" s="2"/>
      <c r="K652" s="2"/>
    </row>
    <row r="653" spans="1:11" x14ac:dyDescent="0.3">
      <c r="A653" s="77">
        <f>A652+1</f>
        <v>44155</v>
      </c>
      <c r="B653" s="18">
        <f>B652</f>
        <v>66663</v>
      </c>
      <c r="C653" s="18">
        <f>C652</f>
        <v>66663</v>
      </c>
      <c r="D653" s="83">
        <f>D652</f>
        <v>0</v>
      </c>
      <c r="I653" s="3"/>
      <c r="J653" s="2"/>
      <c r="K653" s="2"/>
    </row>
    <row r="654" spans="1:11" x14ac:dyDescent="0.3">
      <c r="A654" s="76">
        <f>A653</f>
        <v>44155</v>
      </c>
      <c r="B654" s="17">
        <f>SUMIF(InputData!$C$2:$C$105,"&lt;="&amp;CalcThroughput!A654,InputData!$D$2:$D$105)-$G$3</f>
        <v>66663</v>
      </c>
      <c r="C654" s="17">
        <f>SUMIF(InputData!$B$2:$B$105,"&lt;="&amp;CalcThroughput!A654,InputData!$D$2:$D$105)-CalcThroughput!$G$3</f>
        <v>66663</v>
      </c>
      <c r="D654" s="82">
        <f>C654-B654</f>
        <v>0</v>
      </c>
      <c r="I654" s="3"/>
      <c r="J654" s="2"/>
      <c r="K654" s="2"/>
    </row>
    <row r="655" spans="1:11" x14ac:dyDescent="0.3">
      <c r="A655" s="77">
        <f>A654+1</f>
        <v>44156</v>
      </c>
      <c r="B655" s="18">
        <f>B654</f>
        <v>66663</v>
      </c>
      <c r="C655" s="18">
        <f>C654</f>
        <v>66663</v>
      </c>
      <c r="D655" s="83">
        <f>D654</f>
        <v>0</v>
      </c>
      <c r="I655" s="3"/>
      <c r="J655" s="2"/>
      <c r="K655" s="2"/>
    </row>
    <row r="656" spans="1:11" x14ac:dyDescent="0.3">
      <c r="A656" s="76">
        <f>A655</f>
        <v>44156</v>
      </c>
      <c r="B656" s="17">
        <f>SUMIF(InputData!$C$2:$C$105,"&lt;="&amp;CalcThroughput!A656,InputData!$D$2:$D$105)-$G$3</f>
        <v>66663</v>
      </c>
      <c r="C656" s="17">
        <f>SUMIF(InputData!$B$2:$B$105,"&lt;="&amp;CalcThroughput!A656,InputData!$D$2:$D$105)-CalcThroughput!$G$3</f>
        <v>66663</v>
      </c>
      <c r="D656" s="82">
        <f>C656-B656</f>
        <v>0</v>
      </c>
      <c r="I656" s="3"/>
      <c r="J656" s="2"/>
      <c r="K656" s="2"/>
    </row>
    <row r="657" spans="1:11" x14ac:dyDescent="0.3">
      <c r="A657" s="77">
        <f>A656+1</f>
        <v>44157</v>
      </c>
      <c r="B657" s="18">
        <f>B656</f>
        <v>66663</v>
      </c>
      <c r="C657" s="18">
        <f>C656</f>
        <v>66663</v>
      </c>
      <c r="D657" s="83">
        <f>D656</f>
        <v>0</v>
      </c>
      <c r="I657" s="3"/>
      <c r="J657" s="2"/>
      <c r="K657" s="2"/>
    </row>
    <row r="658" spans="1:11" x14ac:dyDescent="0.3">
      <c r="A658" s="76">
        <f>A657</f>
        <v>44157</v>
      </c>
      <c r="B658" s="17">
        <f>SUMIF(InputData!$C$2:$C$105,"&lt;="&amp;CalcThroughput!A658,InputData!$D$2:$D$105)-$G$3</f>
        <v>66663</v>
      </c>
      <c r="C658" s="17">
        <f>SUMIF(InputData!$B$2:$B$105,"&lt;="&amp;CalcThroughput!A658,InputData!$D$2:$D$105)-CalcThroughput!$G$3</f>
        <v>67578</v>
      </c>
      <c r="D658" s="82">
        <f>C658-B658</f>
        <v>915</v>
      </c>
      <c r="I658" s="3"/>
      <c r="J658" s="2"/>
      <c r="K658" s="2"/>
    </row>
    <row r="659" spans="1:11" x14ac:dyDescent="0.3">
      <c r="A659" s="77">
        <f>A658+1</f>
        <v>44158</v>
      </c>
      <c r="B659" s="18">
        <f>B658</f>
        <v>66663</v>
      </c>
      <c r="C659" s="18">
        <f>C658</f>
        <v>67578</v>
      </c>
      <c r="D659" s="83">
        <f>D658</f>
        <v>915</v>
      </c>
      <c r="I659" s="3"/>
      <c r="J659" s="2"/>
      <c r="K659" s="2"/>
    </row>
    <row r="660" spans="1:11" x14ac:dyDescent="0.3">
      <c r="A660" s="76">
        <f>A659</f>
        <v>44158</v>
      </c>
      <c r="B660" s="17">
        <f>SUMIF(InputData!$C$2:$C$105,"&lt;="&amp;CalcThroughput!A660,InputData!$D$2:$D$105)-$G$3</f>
        <v>66663</v>
      </c>
      <c r="C660" s="17">
        <f>SUMIF(InputData!$B$2:$B$105,"&lt;="&amp;CalcThroughput!A660,InputData!$D$2:$D$105)-CalcThroughput!$G$3</f>
        <v>68226</v>
      </c>
      <c r="D660" s="82">
        <f>C660-B660</f>
        <v>1563</v>
      </c>
      <c r="I660" s="3"/>
      <c r="J660" s="2"/>
      <c r="K660" s="2"/>
    </row>
    <row r="661" spans="1:11" x14ac:dyDescent="0.3">
      <c r="A661" s="77">
        <f>A660+1</f>
        <v>44159</v>
      </c>
      <c r="B661" s="18">
        <f>B660</f>
        <v>66663</v>
      </c>
      <c r="C661" s="18">
        <f>C660</f>
        <v>68226</v>
      </c>
      <c r="D661" s="83">
        <f>D660</f>
        <v>1563</v>
      </c>
      <c r="I661" s="3"/>
      <c r="J661" s="2"/>
      <c r="K661" s="2"/>
    </row>
    <row r="662" spans="1:11" x14ac:dyDescent="0.3">
      <c r="A662" s="76">
        <f>A661</f>
        <v>44159</v>
      </c>
      <c r="B662" s="17">
        <f>SUMIF(InputData!$C$2:$C$105,"&lt;="&amp;CalcThroughput!A662,InputData!$D$2:$D$105)-$G$3</f>
        <v>66663</v>
      </c>
      <c r="C662" s="17">
        <f>SUMIF(InputData!$B$2:$B$105,"&lt;="&amp;CalcThroughput!A662,InputData!$D$2:$D$105)-CalcThroughput!$G$3</f>
        <v>68226</v>
      </c>
      <c r="D662" s="82">
        <f>C662-B662</f>
        <v>1563</v>
      </c>
      <c r="I662" s="3"/>
      <c r="J662" s="2"/>
      <c r="K662" s="2"/>
    </row>
    <row r="663" spans="1:11" x14ac:dyDescent="0.3">
      <c r="A663" s="77">
        <f>A662+1</f>
        <v>44160</v>
      </c>
      <c r="B663" s="18">
        <f>B662</f>
        <v>66663</v>
      </c>
      <c r="C663" s="18">
        <f>C662</f>
        <v>68226</v>
      </c>
      <c r="D663" s="83">
        <f>D662</f>
        <v>1563</v>
      </c>
      <c r="I663" s="3"/>
      <c r="J663" s="2"/>
      <c r="K663" s="2"/>
    </row>
    <row r="664" spans="1:11" x14ac:dyDescent="0.3">
      <c r="A664" s="76">
        <f>A663</f>
        <v>44160</v>
      </c>
      <c r="B664" s="17">
        <f>SUMIF(InputData!$C$2:$C$105,"&lt;="&amp;CalcThroughput!A664,InputData!$D$2:$D$105)-$G$3</f>
        <v>68226</v>
      </c>
      <c r="C664" s="17">
        <f>SUMIF(InputData!$B$2:$B$105,"&lt;="&amp;CalcThroughput!A664,InputData!$D$2:$D$105)-CalcThroughput!$G$3</f>
        <v>68226</v>
      </c>
      <c r="D664" s="82">
        <f>C664-B664</f>
        <v>0</v>
      </c>
      <c r="I664" s="3"/>
      <c r="J664" s="2"/>
      <c r="K664" s="2"/>
    </row>
    <row r="665" spans="1:11" x14ac:dyDescent="0.3">
      <c r="A665" s="77">
        <f>A664+1</f>
        <v>44161</v>
      </c>
      <c r="B665" s="18">
        <f>B664</f>
        <v>68226</v>
      </c>
      <c r="C665" s="18">
        <f>C664</f>
        <v>68226</v>
      </c>
      <c r="D665" s="83">
        <f>D664</f>
        <v>0</v>
      </c>
      <c r="I665" s="3"/>
      <c r="J665" s="2"/>
      <c r="K665" s="2"/>
    </row>
    <row r="666" spans="1:11" x14ac:dyDescent="0.3">
      <c r="A666" s="76">
        <f>A665</f>
        <v>44161</v>
      </c>
      <c r="B666" s="17">
        <f>SUMIF(InputData!$C$2:$C$105,"&lt;="&amp;CalcThroughput!A666,InputData!$D$2:$D$105)-$G$3</f>
        <v>68226</v>
      </c>
      <c r="C666" s="17">
        <f>SUMIF(InputData!$B$2:$B$105,"&lt;="&amp;CalcThroughput!A666,InputData!$D$2:$D$105)-CalcThroughput!$G$3</f>
        <v>68226</v>
      </c>
      <c r="D666" s="82">
        <f>C666-B666</f>
        <v>0</v>
      </c>
      <c r="I666" s="3"/>
      <c r="J666" s="2"/>
      <c r="K666" s="2"/>
    </row>
    <row r="667" spans="1:11" x14ac:dyDescent="0.3">
      <c r="A667" s="77">
        <f>A666+1</f>
        <v>44162</v>
      </c>
      <c r="B667" s="18">
        <f>B666</f>
        <v>68226</v>
      </c>
      <c r="C667" s="18">
        <f>C666</f>
        <v>68226</v>
      </c>
      <c r="D667" s="83">
        <f>D666</f>
        <v>0</v>
      </c>
      <c r="I667" s="3"/>
      <c r="J667" s="2"/>
      <c r="K667" s="2"/>
    </row>
    <row r="668" spans="1:11" x14ac:dyDescent="0.3">
      <c r="A668" s="76">
        <f>A667</f>
        <v>44162</v>
      </c>
      <c r="B668" s="17">
        <f>SUMIF(InputData!$C$2:$C$105,"&lt;="&amp;CalcThroughput!A668,InputData!$D$2:$D$105)-$G$3</f>
        <v>68226</v>
      </c>
      <c r="C668" s="17">
        <f>SUMIF(InputData!$B$2:$B$105,"&lt;="&amp;CalcThroughput!A668,InputData!$D$2:$D$105)-CalcThroughput!$G$3</f>
        <v>68226</v>
      </c>
      <c r="D668" s="82">
        <f>C668-B668</f>
        <v>0</v>
      </c>
      <c r="I668" s="3"/>
      <c r="J668" s="2"/>
      <c r="K668" s="2"/>
    </row>
    <row r="669" spans="1:11" x14ac:dyDescent="0.3">
      <c r="A669" s="77">
        <f>A668+1</f>
        <v>44163</v>
      </c>
      <c r="B669" s="18">
        <f>B668</f>
        <v>68226</v>
      </c>
      <c r="C669" s="18">
        <f>C668</f>
        <v>68226</v>
      </c>
      <c r="D669" s="83">
        <f>D668</f>
        <v>0</v>
      </c>
      <c r="I669" s="3"/>
      <c r="J669" s="2"/>
      <c r="K669" s="2"/>
    </row>
    <row r="670" spans="1:11" x14ac:dyDescent="0.3">
      <c r="A670" s="76">
        <f>A669</f>
        <v>44163</v>
      </c>
      <c r="B670" s="17">
        <f>SUMIF(InputData!$C$2:$C$105,"&lt;="&amp;CalcThroughput!A670,InputData!$D$2:$D$105)-$G$3</f>
        <v>68226</v>
      </c>
      <c r="C670" s="17">
        <f>SUMIF(InputData!$B$2:$B$105,"&lt;="&amp;CalcThroughput!A670,InputData!$D$2:$D$105)-CalcThroughput!$G$3</f>
        <v>68226</v>
      </c>
      <c r="D670" s="82">
        <f>C670-B670</f>
        <v>0</v>
      </c>
      <c r="I670" s="3"/>
      <c r="J670" s="2"/>
      <c r="K670" s="2"/>
    </row>
    <row r="671" spans="1:11" x14ac:dyDescent="0.3">
      <c r="A671" s="77">
        <f>A670+1</f>
        <v>44164</v>
      </c>
      <c r="B671" s="18">
        <f>B670</f>
        <v>68226</v>
      </c>
      <c r="C671" s="18">
        <f>C670</f>
        <v>68226</v>
      </c>
      <c r="D671" s="83">
        <f>D670</f>
        <v>0</v>
      </c>
      <c r="I671" s="3"/>
      <c r="J671" s="2"/>
      <c r="K671" s="2"/>
    </row>
    <row r="672" spans="1:11" x14ac:dyDescent="0.3">
      <c r="A672" s="76">
        <f>A671</f>
        <v>44164</v>
      </c>
      <c r="B672" s="17">
        <f>SUMIF(InputData!$C$2:$C$105,"&lt;="&amp;CalcThroughput!A672,InputData!$D$2:$D$105)-$G$3</f>
        <v>68226</v>
      </c>
      <c r="C672" s="17">
        <f>SUMIF(InputData!$B$2:$B$105,"&lt;="&amp;CalcThroughput!A672,InputData!$D$2:$D$105)-CalcThroughput!$G$3</f>
        <v>69010</v>
      </c>
      <c r="D672" s="82">
        <f>C672-B672</f>
        <v>784</v>
      </c>
      <c r="I672" s="3"/>
      <c r="J672" s="2"/>
      <c r="K672" s="2"/>
    </row>
    <row r="673" spans="1:11" x14ac:dyDescent="0.3">
      <c r="A673" s="77">
        <f>A672+1</f>
        <v>44165</v>
      </c>
      <c r="B673" s="18">
        <f>B672</f>
        <v>68226</v>
      </c>
      <c r="C673" s="18">
        <f>C672</f>
        <v>69010</v>
      </c>
      <c r="D673" s="83">
        <f>D672</f>
        <v>784</v>
      </c>
      <c r="I673" s="3"/>
      <c r="J673" s="2"/>
      <c r="K673" s="2"/>
    </row>
    <row r="674" spans="1:11" x14ac:dyDescent="0.3">
      <c r="A674" s="76">
        <f>A673</f>
        <v>44165</v>
      </c>
      <c r="B674" s="17">
        <f>SUMIF(InputData!$C$2:$C$105,"&lt;="&amp;CalcThroughput!A674,InputData!$D$2:$D$105)-$G$3</f>
        <v>68226</v>
      </c>
      <c r="C674" s="17">
        <f>SUMIF(InputData!$B$2:$B$105,"&lt;="&amp;CalcThroughput!A674,InputData!$D$2:$D$105)-CalcThroughput!$G$3</f>
        <v>69715</v>
      </c>
      <c r="D674" s="82">
        <f>C674-B674</f>
        <v>1489</v>
      </c>
      <c r="I674" s="3"/>
      <c r="J674" s="2"/>
      <c r="K674" s="2"/>
    </row>
    <row r="675" spans="1:11" x14ac:dyDescent="0.3">
      <c r="A675" s="77">
        <f>A674+1</f>
        <v>44166</v>
      </c>
      <c r="B675" s="18">
        <f>B674</f>
        <v>68226</v>
      </c>
      <c r="C675" s="18">
        <f>C674</f>
        <v>69715</v>
      </c>
      <c r="D675" s="83">
        <f>D674</f>
        <v>1489</v>
      </c>
      <c r="I675" s="3"/>
      <c r="J675" s="2"/>
      <c r="K675" s="2"/>
    </row>
    <row r="676" spans="1:11" x14ac:dyDescent="0.3">
      <c r="A676" s="76">
        <f>A675</f>
        <v>44166</v>
      </c>
      <c r="B676" s="17">
        <f>SUMIF(InputData!$C$2:$C$105,"&lt;="&amp;CalcThroughput!A676,InputData!$D$2:$D$105)-$G$3</f>
        <v>68226</v>
      </c>
      <c r="C676" s="17">
        <f>SUMIF(InputData!$B$2:$B$105,"&lt;="&amp;CalcThroughput!A676,InputData!$D$2:$D$105)-CalcThroughput!$G$3</f>
        <v>69715</v>
      </c>
      <c r="D676" s="82">
        <f>C676-B676</f>
        <v>1489</v>
      </c>
      <c r="I676" s="3"/>
      <c r="J676" s="2"/>
      <c r="K676" s="2"/>
    </row>
    <row r="677" spans="1:11" x14ac:dyDescent="0.3">
      <c r="A677" s="77">
        <f>A676+1</f>
        <v>44167</v>
      </c>
      <c r="B677" s="18">
        <f>B676</f>
        <v>68226</v>
      </c>
      <c r="C677" s="18">
        <f>C676</f>
        <v>69715</v>
      </c>
      <c r="D677" s="83">
        <f>D676</f>
        <v>1489</v>
      </c>
      <c r="I677" s="3"/>
      <c r="J677" s="2"/>
      <c r="K677" s="2"/>
    </row>
    <row r="678" spans="1:11" x14ac:dyDescent="0.3">
      <c r="A678" s="76">
        <f>A677</f>
        <v>44167</v>
      </c>
      <c r="B678" s="17">
        <f>SUMIF(InputData!$C$2:$C$105,"&lt;="&amp;CalcThroughput!A678,InputData!$D$2:$D$105)-$G$3</f>
        <v>69715</v>
      </c>
      <c r="C678" s="17">
        <f>SUMIF(InputData!$B$2:$B$105,"&lt;="&amp;CalcThroughput!A678,InputData!$D$2:$D$105)-CalcThroughput!$G$3</f>
        <v>69715</v>
      </c>
      <c r="D678" s="82">
        <f>C678-B678</f>
        <v>0</v>
      </c>
      <c r="I678" s="3"/>
      <c r="J678" s="2"/>
      <c r="K678" s="2"/>
    </row>
    <row r="679" spans="1:11" x14ac:dyDescent="0.3">
      <c r="A679" s="77">
        <f>A678+1</f>
        <v>44168</v>
      </c>
      <c r="B679" s="18">
        <f>B678</f>
        <v>69715</v>
      </c>
      <c r="C679" s="18">
        <f>C678</f>
        <v>69715</v>
      </c>
      <c r="D679" s="83">
        <f>D678</f>
        <v>0</v>
      </c>
      <c r="I679" s="3"/>
      <c r="J679" s="2"/>
      <c r="K679" s="2"/>
    </row>
    <row r="680" spans="1:11" x14ac:dyDescent="0.3">
      <c r="A680" s="76">
        <f>A679</f>
        <v>44168</v>
      </c>
      <c r="B680" s="17">
        <f>SUMIF(InputData!$C$2:$C$105,"&lt;="&amp;CalcThroughput!A680,InputData!$D$2:$D$105)-$G$3</f>
        <v>69715</v>
      </c>
      <c r="C680" s="17">
        <f>SUMIF(InputData!$B$2:$B$105,"&lt;="&amp;CalcThroughput!A680,InputData!$D$2:$D$105)-CalcThroughput!$G$3</f>
        <v>69715</v>
      </c>
      <c r="D680" s="82">
        <f>C680-B680</f>
        <v>0</v>
      </c>
      <c r="I680" s="3"/>
      <c r="J680" s="2"/>
      <c r="K680" s="2"/>
    </row>
    <row r="681" spans="1:11" x14ac:dyDescent="0.3">
      <c r="A681" s="77">
        <f>A680+1</f>
        <v>44169</v>
      </c>
      <c r="B681" s="18">
        <f>B680</f>
        <v>69715</v>
      </c>
      <c r="C681" s="18">
        <f>C680</f>
        <v>69715</v>
      </c>
      <c r="D681" s="83">
        <f>D680</f>
        <v>0</v>
      </c>
      <c r="I681" s="3"/>
      <c r="J681" s="2"/>
      <c r="K681" s="2"/>
    </row>
    <row r="682" spans="1:11" x14ac:dyDescent="0.3">
      <c r="A682" s="76">
        <f>A681</f>
        <v>44169</v>
      </c>
      <c r="B682" s="17">
        <f>SUMIF(InputData!$C$2:$C$105,"&lt;="&amp;CalcThroughput!A682,InputData!$D$2:$D$105)-$G$3</f>
        <v>69715</v>
      </c>
      <c r="C682" s="17">
        <f>SUMIF(InputData!$B$2:$B$105,"&lt;="&amp;CalcThroughput!A682,InputData!$D$2:$D$105)-CalcThroughput!$G$3</f>
        <v>69715</v>
      </c>
      <c r="D682" s="82">
        <f>C682-B682</f>
        <v>0</v>
      </c>
      <c r="I682" s="3"/>
      <c r="J682" s="2"/>
      <c r="K682" s="2"/>
    </row>
    <row r="683" spans="1:11" x14ac:dyDescent="0.3">
      <c r="A683" s="77">
        <f>A682+1</f>
        <v>44170</v>
      </c>
      <c r="B683" s="18">
        <f>B682</f>
        <v>69715</v>
      </c>
      <c r="C683" s="18">
        <f>C682</f>
        <v>69715</v>
      </c>
      <c r="D683" s="83">
        <f>D682</f>
        <v>0</v>
      </c>
      <c r="I683" s="3"/>
      <c r="J683" s="2"/>
      <c r="K683" s="2"/>
    </row>
    <row r="684" spans="1:11" x14ac:dyDescent="0.3">
      <c r="A684" s="76">
        <f>A683</f>
        <v>44170</v>
      </c>
      <c r="B684" s="17">
        <f>SUMIF(InputData!$C$2:$C$105,"&lt;="&amp;CalcThroughput!A684,InputData!$D$2:$D$105)-$G$3</f>
        <v>69715</v>
      </c>
      <c r="C684" s="17">
        <f>SUMIF(InputData!$B$2:$B$105,"&lt;="&amp;CalcThroughput!A684,InputData!$D$2:$D$105)-CalcThroughput!$G$3</f>
        <v>70770</v>
      </c>
      <c r="D684" s="82">
        <f>C684-B684</f>
        <v>1055</v>
      </c>
      <c r="I684" s="3"/>
      <c r="J684" s="2"/>
      <c r="K684" s="2"/>
    </row>
    <row r="685" spans="1:11" x14ac:dyDescent="0.3">
      <c r="A685" s="77">
        <f>A684+1</f>
        <v>44171</v>
      </c>
      <c r="B685" s="18">
        <f>B684</f>
        <v>69715</v>
      </c>
      <c r="C685" s="18">
        <f>C684</f>
        <v>70770</v>
      </c>
      <c r="D685" s="83">
        <f>D684</f>
        <v>1055</v>
      </c>
      <c r="I685" s="3"/>
      <c r="J685" s="2"/>
      <c r="K685" s="2"/>
    </row>
    <row r="686" spans="1:11" x14ac:dyDescent="0.3">
      <c r="A686" s="76">
        <f>A685</f>
        <v>44171</v>
      </c>
      <c r="B686" s="17">
        <f>SUMIF(InputData!$C$2:$C$105,"&lt;="&amp;CalcThroughput!A686,InputData!$D$2:$D$105)-$G$3</f>
        <v>69715</v>
      </c>
      <c r="C686" s="17">
        <f>SUMIF(InputData!$B$2:$B$105,"&lt;="&amp;CalcThroughput!A686,InputData!$D$2:$D$105)-CalcThroughput!$G$3</f>
        <v>71536</v>
      </c>
      <c r="D686" s="82">
        <f>C686-B686</f>
        <v>1821</v>
      </c>
      <c r="I686" s="3"/>
      <c r="J686" s="2"/>
      <c r="K686" s="2"/>
    </row>
    <row r="687" spans="1:11" x14ac:dyDescent="0.3">
      <c r="A687" s="77">
        <f>A686+1</f>
        <v>44172</v>
      </c>
      <c r="B687" s="18">
        <f>B686</f>
        <v>69715</v>
      </c>
      <c r="C687" s="18">
        <f>C686</f>
        <v>71536</v>
      </c>
      <c r="D687" s="83">
        <f>D686</f>
        <v>1821</v>
      </c>
      <c r="I687" s="3"/>
      <c r="J687" s="2"/>
      <c r="K687" s="2"/>
    </row>
    <row r="688" spans="1:11" x14ac:dyDescent="0.3">
      <c r="A688" s="76">
        <f>A687</f>
        <v>44172</v>
      </c>
      <c r="B688" s="17">
        <f>SUMIF(InputData!$C$2:$C$105,"&lt;="&amp;CalcThroughput!A688,InputData!$D$2:$D$105)-$G$3</f>
        <v>69715</v>
      </c>
      <c r="C688" s="17">
        <f>SUMIF(InputData!$B$2:$B$105,"&lt;="&amp;CalcThroughput!A688,InputData!$D$2:$D$105)-CalcThroughput!$G$3</f>
        <v>71536</v>
      </c>
      <c r="D688" s="82">
        <f>C688-B688</f>
        <v>1821</v>
      </c>
      <c r="I688" s="3"/>
      <c r="J688" s="2"/>
      <c r="K688" s="2"/>
    </row>
    <row r="689" spans="1:11" x14ac:dyDescent="0.3">
      <c r="A689" s="77">
        <f>A688+1</f>
        <v>44173</v>
      </c>
      <c r="B689" s="18">
        <f>B688</f>
        <v>69715</v>
      </c>
      <c r="C689" s="18">
        <f>C688</f>
        <v>71536</v>
      </c>
      <c r="D689" s="83">
        <f>D688</f>
        <v>1821</v>
      </c>
      <c r="I689" s="3"/>
      <c r="J689" s="2"/>
      <c r="K689" s="2"/>
    </row>
    <row r="690" spans="1:11" x14ac:dyDescent="0.3">
      <c r="A690" s="76">
        <f>A689</f>
        <v>44173</v>
      </c>
      <c r="B690" s="17">
        <f>SUMIF(InputData!$C$2:$C$105,"&lt;="&amp;CalcThroughput!A690,InputData!$D$2:$D$105)-$G$3</f>
        <v>69715</v>
      </c>
      <c r="C690" s="17">
        <f>SUMIF(InputData!$B$2:$B$105,"&lt;="&amp;CalcThroughput!A690,InputData!$D$2:$D$105)-CalcThroughput!$G$3</f>
        <v>71536</v>
      </c>
      <c r="D690" s="82">
        <f>C690-B690</f>
        <v>1821</v>
      </c>
      <c r="I690" s="3"/>
      <c r="J690" s="2"/>
      <c r="K690" s="2"/>
    </row>
    <row r="691" spans="1:11" x14ac:dyDescent="0.3">
      <c r="A691" s="77">
        <f>A690+1</f>
        <v>44174</v>
      </c>
      <c r="B691" s="18">
        <f>B690</f>
        <v>69715</v>
      </c>
      <c r="C691" s="18">
        <f>C690</f>
        <v>71536</v>
      </c>
      <c r="D691" s="83">
        <f>D690</f>
        <v>1821</v>
      </c>
      <c r="I691" s="3"/>
      <c r="J691" s="2"/>
      <c r="K691" s="2"/>
    </row>
    <row r="692" spans="1:11" x14ac:dyDescent="0.3">
      <c r="A692" s="76">
        <f>A691</f>
        <v>44174</v>
      </c>
      <c r="B692" s="17">
        <f>SUMIF(InputData!$C$2:$C$105,"&lt;="&amp;CalcThroughput!A692,InputData!$D$2:$D$105)-$G$3</f>
        <v>71536</v>
      </c>
      <c r="C692" s="17">
        <f>SUMIF(InputData!$B$2:$B$105,"&lt;="&amp;CalcThroughput!A692,InputData!$D$2:$D$105)-CalcThroughput!$G$3</f>
        <v>71536</v>
      </c>
      <c r="D692" s="82">
        <f>C692-B692</f>
        <v>0</v>
      </c>
      <c r="I692" s="3"/>
      <c r="J692" s="2"/>
      <c r="K692" s="2"/>
    </row>
    <row r="693" spans="1:11" x14ac:dyDescent="0.3">
      <c r="A693" s="77">
        <f>A692+1</f>
        <v>44175</v>
      </c>
      <c r="B693" s="18">
        <f>B692</f>
        <v>71536</v>
      </c>
      <c r="C693" s="18">
        <f>C692</f>
        <v>71536</v>
      </c>
      <c r="D693" s="83">
        <f>D692</f>
        <v>0</v>
      </c>
      <c r="I693" s="3"/>
      <c r="J693" s="2"/>
      <c r="K693" s="2"/>
    </row>
    <row r="694" spans="1:11" x14ac:dyDescent="0.3">
      <c r="A694" s="76">
        <f>A693</f>
        <v>44175</v>
      </c>
      <c r="B694" s="17">
        <f>SUMIF(InputData!$C$2:$C$105,"&lt;="&amp;CalcThroughput!A694,InputData!$D$2:$D$105)-$G$3</f>
        <v>71536</v>
      </c>
      <c r="C694" s="17">
        <f>SUMIF(InputData!$B$2:$B$105,"&lt;="&amp;CalcThroughput!A694,InputData!$D$2:$D$105)-CalcThroughput!$G$3</f>
        <v>71536</v>
      </c>
      <c r="D694" s="82">
        <f>C694-B694</f>
        <v>0</v>
      </c>
      <c r="I694" s="3"/>
      <c r="J694" s="2"/>
      <c r="K694" s="2"/>
    </row>
    <row r="695" spans="1:11" x14ac:dyDescent="0.3">
      <c r="A695" s="77">
        <f>A694+1</f>
        <v>44176</v>
      </c>
      <c r="B695" s="18">
        <f>B694</f>
        <v>71536</v>
      </c>
      <c r="C695" s="18">
        <f>C694</f>
        <v>71536</v>
      </c>
      <c r="D695" s="83">
        <f>D694</f>
        <v>0</v>
      </c>
      <c r="I695" s="3"/>
      <c r="J695" s="2"/>
      <c r="K695" s="2"/>
    </row>
    <row r="696" spans="1:11" x14ac:dyDescent="0.3">
      <c r="A696" s="76">
        <f>A695</f>
        <v>44176</v>
      </c>
      <c r="B696" s="17">
        <f>SUMIF(InputData!$C$2:$C$105,"&lt;="&amp;CalcThroughput!A696,InputData!$D$2:$D$105)-$G$3</f>
        <v>71536</v>
      </c>
      <c r="C696" s="17">
        <f>SUMIF(InputData!$B$2:$B$105,"&lt;="&amp;CalcThroughput!A696,InputData!$D$2:$D$105)-CalcThroughput!$G$3</f>
        <v>71536</v>
      </c>
      <c r="D696" s="82">
        <f>C696-B696</f>
        <v>0</v>
      </c>
      <c r="I696" s="3"/>
      <c r="J696" s="2"/>
      <c r="K696" s="2"/>
    </row>
    <row r="697" spans="1:11" x14ac:dyDescent="0.3">
      <c r="A697" s="77">
        <f>A696+1</f>
        <v>44177</v>
      </c>
      <c r="B697" s="18">
        <f>B696</f>
        <v>71536</v>
      </c>
      <c r="C697" s="18">
        <f>C696</f>
        <v>71536</v>
      </c>
      <c r="D697" s="83">
        <f>D696</f>
        <v>0</v>
      </c>
      <c r="I697" s="3"/>
      <c r="J697" s="2"/>
      <c r="K697" s="2"/>
    </row>
    <row r="698" spans="1:11" x14ac:dyDescent="0.3">
      <c r="A698" s="76">
        <f>A697</f>
        <v>44177</v>
      </c>
      <c r="B698" s="17">
        <f>SUMIF(InputData!$C$2:$C$105,"&lt;="&amp;CalcThroughput!A698,InputData!$D$2:$D$105)-$G$3</f>
        <v>71536</v>
      </c>
      <c r="C698" s="17">
        <f>SUMIF(InputData!$B$2:$B$105,"&lt;="&amp;CalcThroughput!A698,InputData!$D$2:$D$105)-CalcThroughput!$G$3</f>
        <v>71536</v>
      </c>
      <c r="D698" s="82">
        <f>C698-B698</f>
        <v>0</v>
      </c>
      <c r="I698" s="3"/>
      <c r="J698" s="2"/>
      <c r="K698" s="2"/>
    </row>
    <row r="699" spans="1:11" x14ac:dyDescent="0.3">
      <c r="A699" s="77">
        <f>A698+1</f>
        <v>44178</v>
      </c>
      <c r="B699" s="18">
        <f>B698</f>
        <v>71536</v>
      </c>
      <c r="C699" s="18">
        <f>C698</f>
        <v>71536</v>
      </c>
      <c r="D699" s="83">
        <f>D698</f>
        <v>0</v>
      </c>
      <c r="I699" s="3"/>
      <c r="J699" s="2"/>
      <c r="K699" s="2"/>
    </row>
    <row r="700" spans="1:11" x14ac:dyDescent="0.3">
      <c r="A700" s="76">
        <f>A699</f>
        <v>44178</v>
      </c>
      <c r="B700" s="17">
        <f>SUMIF(InputData!$C$2:$C$105,"&lt;="&amp;CalcThroughput!A700,InputData!$D$2:$D$105)-$G$3</f>
        <v>71536</v>
      </c>
      <c r="C700" s="17">
        <f>SUMIF(InputData!$B$2:$B$105,"&lt;="&amp;CalcThroughput!A700,InputData!$D$2:$D$105)-CalcThroughput!$G$3</f>
        <v>72466</v>
      </c>
      <c r="D700" s="82">
        <f>C700-B700</f>
        <v>930</v>
      </c>
      <c r="I700" s="3"/>
      <c r="J700" s="2"/>
      <c r="K700" s="2"/>
    </row>
    <row r="701" spans="1:11" x14ac:dyDescent="0.3">
      <c r="A701" s="77">
        <f>A700+1</f>
        <v>44179</v>
      </c>
      <c r="B701" s="18">
        <f>B700</f>
        <v>71536</v>
      </c>
      <c r="C701" s="18">
        <f>C700</f>
        <v>72466</v>
      </c>
      <c r="D701" s="83">
        <f>D700</f>
        <v>930</v>
      </c>
      <c r="I701" s="3"/>
      <c r="J701" s="2"/>
      <c r="K701" s="2"/>
    </row>
    <row r="702" spans="1:11" x14ac:dyDescent="0.3">
      <c r="A702" s="76">
        <f>A701</f>
        <v>44179</v>
      </c>
      <c r="B702" s="17">
        <f>SUMIF(InputData!$C$2:$C$105,"&lt;="&amp;CalcThroughput!A702,InputData!$D$2:$D$105)-$G$3</f>
        <v>71536</v>
      </c>
      <c r="C702" s="17">
        <f>SUMIF(InputData!$B$2:$B$105,"&lt;="&amp;CalcThroughput!A702,InputData!$D$2:$D$105)-CalcThroughput!$G$3</f>
        <v>73114</v>
      </c>
      <c r="D702" s="82">
        <f>C702-B702</f>
        <v>1578</v>
      </c>
      <c r="I702" s="3"/>
      <c r="J702" s="2"/>
      <c r="K702" s="2"/>
    </row>
    <row r="703" spans="1:11" x14ac:dyDescent="0.3">
      <c r="A703" s="77">
        <f>A702+1</f>
        <v>44180</v>
      </c>
      <c r="B703" s="18">
        <f>B702</f>
        <v>71536</v>
      </c>
      <c r="C703" s="18">
        <f>C702</f>
        <v>73114</v>
      </c>
      <c r="D703" s="83">
        <f>D702</f>
        <v>1578</v>
      </c>
      <c r="I703" s="3"/>
      <c r="J703" s="2"/>
      <c r="K703" s="2"/>
    </row>
    <row r="704" spans="1:11" x14ac:dyDescent="0.3">
      <c r="A704" s="76">
        <f>A703</f>
        <v>44180</v>
      </c>
      <c r="B704" s="17">
        <f>SUMIF(InputData!$C$2:$C$105,"&lt;="&amp;CalcThroughput!A704,InputData!$D$2:$D$105)-$G$3</f>
        <v>71536</v>
      </c>
      <c r="C704" s="17">
        <f>SUMIF(InputData!$B$2:$B$105,"&lt;="&amp;CalcThroughput!A704,InputData!$D$2:$D$105)-CalcThroughput!$G$3</f>
        <v>73114</v>
      </c>
      <c r="D704" s="82">
        <f>C704-B704</f>
        <v>1578</v>
      </c>
      <c r="I704" s="3"/>
      <c r="J704" s="2"/>
      <c r="K704" s="2"/>
    </row>
    <row r="705" spans="1:11" x14ac:dyDescent="0.3">
      <c r="A705" s="77">
        <f>A704+1</f>
        <v>44181</v>
      </c>
      <c r="B705" s="18">
        <f>B704</f>
        <v>71536</v>
      </c>
      <c r="C705" s="18">
        <f>C704</f>
        <v>73114</v>
      </c>
      <c r="D705" s="83">
        <f>D704</f>
        <v>1578</v>
      </c>
      <c r="I705" s="3"/>
      <c r="J705" s="2"/>
      <c r="K705" s="2"/>
    </row>
    <row r="706" spans="1:11" x14ac:dyDescent="0.3">
      <c r="A706" s="76">
        <f>A705</f>
        <v>44181</v>
      </c>
      <c r="B706" s="17">
        <f>SUMIF(InputData!$C$2:$C$105,"&lt;="&amp;CalcThroughput!A706,InputData!$D$2:$D$105)-$G$3</f>
        <v>73114</v>
      </c>
      <c r="C706" s="17">
        <f>SUMIF(InputData!$B$2:$B$105,"&lt;="&amp;CalcThroughput!A706,InputData!$D$2:$D$105)-CalcThroughput!$G$3</f>
        <v>73114</v>
      </c>
      <c r="D706" s="82">
        <f>C706-B706</f>
        <v>0</v>
      </c>
      <c r="I706" s="3"/>
      <c r="J706" s="2"/>
      <c r="K706" s="2"/>
    </row>
    <row r="707" spans="1:11" x14ac:dyDescent="0.3">
      <c r="A707" s="77">
        <f>A706+1</f>
        <v>44182</v>
      </c>
      <c r="B707" s="18">
        <f>B706</f>
        <v>73114</v>
      </c>
      <c r="C707" s="18">
        <f>C706</f>
        <v>73114</v>
      </c>
      <c r="D707" s="83">
        <f>D706</f>
        <v>0</v>
      </c>
      <c r="I707" s="3"/>
      <c r="J707" s="2"/>
      <c r="K707" s="2"/>
    </row>
    <row r="708" spans="1:11" x14ac:dyDescent="0.3">
      <c r="A708" s="76">
        <f>A707</f>
        <v>44182</v>
      </c>
      <c r="B708" s="17">
        <f>SUMIF(InputData!$C$2:$C$105,"&lt;="&amp;CalcThroughput!A708,InputData!$D$2:$D$105)-$G$3</f>
        <v>73114</v>
      </c>
      <c r="C708" s="17">
        <f>SUMIF(InputData!$B$2:$B$105,"&lt;="&amp;CalcThroughput!A708,InputData!$D$2:$D$105)-CalcThroughput!$G$3</f>
        <v>73114</v>
      </c>
      <c r="D708" s="82">
        <f>C708-B708</f>
        <v>0</v>
      </c>
      <c r="I708" s="3"/>
      <c r="J708" s="2"/>
      <c r="K708" s="2"/>
    </row>
    <row r="709" spans="1:11" x14ac:dyDescent="0.3">
      <c r="A709" s="77">
        <f>A708+1</f>
        <v>44183</v>
      </c>
      <c r="B709" s="18">
        <f>B708</f>
        <v>73114</v>
      </c>
      <c r="C709" s="18">
        <f>C708</f>
        <v>73114</v>
      </c>
      <c r="D709" s="83">
        <f>D708</f>
        <v>0</v>
      </c>
      <c r="I709" s="3"/>
      <c r="J709" s="2"/>
      <c r="K709" s="2"/>
    </row>
    <row r="710" spans="1:11" x14ac:dyDescent="0.3">
      <c r="A710" s="76">
        <f>A709</f>
        <v>44183</v>
      </c>
      <c r="B710" s="17">
        <f>SUMIF(InputData!$C$2:$C$105,"&lt;="&amp;CalcThroughput!A710,InputData!$D$2:$D$105)-$G$3</f>
        <v>73114</v>
      </c>
      <c r="C710" s="17">
        <f>SUMIF(InputData!$B$2:$B$105,"&lt;="&amp;CalcThroughput!A710,InputData!$D$2:$D$105)-CalcThroughput!$G$3</f>
        <v>73114</v>
      </c>
      <c r="D710" s="82">
        <f>C710-B710</f>
        <v>0</v>
      </c>
      <c r="I710" s="3"/>
      <c r="J710" s="2"/>
      <c r="K710" s="2"/>
    </row>
    <row r="711" spans="1:11" x14ac:dyDescent="0.3">
      <c r="A711" s="77">
        <f>A710+1</f>
        <v>44184</v>
      </c>
      <c r="B711" s="18">
        <f>B710</f>
        <v>73114</v>
      </c>
      <c r="C711" s="18">
        <f>C710</f>
        <v>73114</v>
      </c>
      <c r="D711" s="83">
        <f>D710</f>
        <v>0</v>
      </c>
      <c r="I711" s="3"/>
      <c r="J711" s="2"/>
      <c r="K711" s="2"/>
    </row>
    <row r="712" spans="1:11" x14ac:dyDescent="0.3">
      <c r="A712" s="76">
        <f>A711</f>
        <v>44184</v>
      </c>
      <c r="B712" s="17">
        <f>SUMIF(InputData!$C$2:$C$105,"&lt;="&amp;CalcThroughput!A712,InputData!$D$2:$D$105)-$G$3</f>
        <v>73114</v>
      </c>
      <c r="C712" s="17">
        <f>SUMIF(InputData!$B$2:$B$105,"&lt;="&amp;CalcThroughput!A712,InputData!$D$2:$D$105)-CalcThroughput!$G$3</f>
        <v>73114</v>
      </c>
      <c r="D712" s="82">
        <f>C712-B712</f>
        <v>0</v>
      </c>
      <c r="I712" s="3"/>
      <c r="J712" s="2"/>
      <c r="K712" s="2"/>
    </row>
    <row r="713" spans="1:11" x14ac:dyDescent="0.3">
      <c r="A713" s="77">
        <f>A712+1</f>
        <v>44185</v>
      </c>
      <c r="B713" s="18">
        <f>B712</f>
        <v>73114</v>
      </c>
      <c r="C713" s="18">
        <f>C712</f>
        <v>73114</v>
      </c>
      <c r="D713" s="83">
        <f>D712</f>
        <v>0</v>
      </c>
      <c r="I713" s="3"/>
      <c r="J713" s="2"/>
      <c r="K713" s="2"/>
    </row>
    <row r="714" spans="1:11" x14ac:dyDescent="0.3">
      <c r="A714" s="76">
        <f>A713</f>
        <v>44185</v>
      </c>
      <c r="B714" s="17">
        <f>SUMIF(InputData!$C$2:$C$105,"&lt;="&amp;CalcThroughput!A714,InputData!$D$2:$D$105)-$G$3</f>
        <v>73114</v>
      </c>
      <c r="C714" s="17">
        <f>SUMIF(InputData!$B$2:$B$105,"&lt;="&amp;CalcThroughput!A714,InputData!$D$2:$D$105)-CalcThroughput!$G$3</f>
        <v>74740</v>
      </c>
      <c r="D714" s="82">
        <f>C714-B714</f>
        <v>1626</v>
      </c>
      <c r="I714" s="3"/>
      <c r="J714" s="2"/>
      <c r="K714" s="2"/>
    </row>
    <row r="715" spans="1:11" x14ac:dyDescent="0.3">
      <c r="A715" s="77">
        <f>A714+1</f>
        <v>44186</v>
      </c>
      <c r="B715" s="18">
        <f>B714</f>
        <v>73114</v>
      </c>
      <c r="C715" s="18">
        <f>C714</f>
        <v>74740</v>
      </c>
      <c r="D715" s="83">
        <f>D714</f>
        <v>1626</v>
      </c>
      <c r="I715" s="3"/>
      <c r="J715" s="2"/>
      <c r="K715" s="2"/>
    </row>
    <row r="716" spans="1:11" x14ac:dyDescent="0.3">
      <c r="A716" s="76">
        <f>A715</f>
        <v>44186</v>
      </c>
      <c r="B716" s="17">
        <f>SUMIF(InputData!$C$2:$C$105,"&lt;="&amp;CalcThroughput!A716,InputData!$D$2:$D$105)-$G$3</f>
        <v>73114</v>
      </c>
      <c r="C716" s="17">
        <f>SUMIF(InputData!$B$2:$B$105,"&lt;="&amp;CalcThroughput!A716,InputData!$D$2:$D$105)-CalcThroughput!$G$3</f>
        <v>74740</v>
      </c>
      <c r="D716" s="82">
        <f>C716-B716</f>
        <v>1626</v>
      </c>
      <c r="I716" s="3"/>
      <c r="J716" s="2"/>
      <c r="K716" s="2"/>
    </row>
    <row r="717" spans="1:11" x14ac:dyDescent="0.3">
      <c r="A717" s="77">
        <f>A716+1</f>
        <v>44187</v>
      </c>
      <c r="B717" s="18">
        <f>B716</f>
        <v>73114</v>
      </c>
      <c r="C717" s="18">
        <f>C716</f>
        <v>74740</v>
      </c>
      <c r="D717" s="83">
        <f>D716</f>
        <v>1626</v>
      </c>
      <c r="I717" s="3"/>
      <c r="J717" s="2"/>
      <c r="K717" s="2"/>
    </row>
    <row r="718" spans="1:11" x14ac:dyDescent="0.3">
      <c r="A718" s="76">
        <f>A717</f>
        <v>44187</v>
      </c>
      <c r="B718" s="17">
        <f>SUMIF(InputData!$C$2:$C$105,"&lt;="&amp;CalcThroughput!A718,InputData!$D$2:$D$105)-$G$3</f>
        <v>73114</v>
      </c>
      <c r="C718" s="17">
        <f>SUMIF(InputData!$B$2:$B$105,"&lt;="&amp;CalcThroughput!A718,InputData!$D$2:$D$105)-CalcThroughput!$G$3</f>
        <v>74740</v>
      </c>
      <c r="D718" s="82">
        <f>C718-B718</f>
        <v>1626</v>
      </c>
      <c r="I718" s="3"/>
      <c r="J718" s="2"/>
      <c r="K718" s="2"/>
    </row>
    <row r="719" spans="1:11" x14ac:dyDescent="0.3">
      <c r="A719" s="77">
        <f>A718+1</f>
        <v>44188</v>
      </c>
      <c r="B719" s="18">
        <f>B718</f>
        <v>73114</v>
      </c>
      <c r="C719" s="18">
        <f>C718</f>
        <v>74740</v>
      </c>
      <c r="D719" s="83">
        <f>D718</f>
        <v>1626</v>
      </c>
      <c r="I719" s="3"/>
      <c r="J719" s="2"/>
      <c r="K719" s="2"/>
    </row>
    <row r="720" spans="1:11" x14ac:dyDescent="0.3">
      <c r="A720" s="76">
        <f>A719</f>
        <v>44188</v>
      </c>
      <c r="B720" s="17">
        <f>SUMIF(InputData!$C$2:$C$105,"&lt;="&amp;CalcThroughput!A720,InputData!$D$2:$D$105)-$G$3</f>
        <v>74740</v>
      </c>
      <c r="C720" s="17">
        <f>SUMIF(InputData!$B$2:$B$105,"&lt;="&amp;CalcThroughput!A720,InputData!$D$2:$D$105)-CalcThroughput!$G$3</f>
        <v>74740</v>
      </c>
      <c r="D720" s="82">
        <f>C720-B720</f>
        <v>0</v>
      </c>
      <c r="I720" s="3"/>
      <c r="J720" s="2"/>
      <c r="K720" s="2"/>
    </row>
    <row r="721" spans="1:11" x14ac:dyDescent="0.3">
      <c r="A721" s="77">
        <f>A720+1</f>
        <v>44189</v>
      </c>
      <c r="B721" s="18">
        <f>B720</f>
        <v>74740</v>
      </c>
      <c r="C721" s="18">
        <f>C720</f>
        <v>74740</v>
      </c>
      <c r="D721" s="83">
        <f>D720</f>
        <v>0</v>
      </c>
      <c r="I721" s="3"/>
      <c r="J721" s="2"/>
      <c r="K721" s="2"/>
    </row>
    <row r="722" spans="1:11" x14ac:dyDescent="0.3">
      <c r="A722" s="76">
        <f>A721</f>
        <v>44189</v>
      </c>
      <c r="B722" s="17">
        <f>SUMIF(InputData!$C$2:$C$105,"&lt;="&amp;CalcThroughput!A722,InputData!$D$2:$D$105)-$G$3</f>
        <v>74740</v>
      </c>
      <c r="C722" s="17">
        <f>SUMIF(InputData!$B$2:$B$105,"&lt;="&amp;CalcThroughput!A722,InputData!$D$2:$D$105)-CalcThroughput!$G$3</f>
        <v>74740</v>
      </c>
      <c r="D722" s="82">
        <f>C722-B722</f>
        <v>0</v>
      </c>
      <c r="I722" s="3"/>
      <c r="J722" s="2"/>
      <c r="K722" s="2"/>
    </row>
    <row r="723" spans="1:11" x14ac:dyDescent="0.3">
      <c r="A723" s="77">
        <f>A722+1</f>
        <v>44190</v>
      </c>
      <c r="B723" s="18">
        <f>B722</f>
        <v>74740</v>
      </c>
      <c r="C723" s="18">
        <f>C722</f>
        <v>74740</v>
      </c>
      <c r="D723" s="83">
        <f>D722</f>
        <v>0</v>
      </c>
      <c r="I723" s="3"/>
      <c r="J723" s="2"/>
      <c r="K723" s="2"/>
    </row>
    <row r="724" spans="1:11" x14ac:dyDescent="0.3">
      <c r="A724" s="76">
        <f>A723</f>
        <v>44190</v>
      </c>
      <c r="B724" s="17">
        <f>SUMIF(InputData!$C$2:$C$105,"&lt;="&amp;CalcThroughput!A724,InputData!$D$2:$D$105)-$G$3</f>
        <v>74740</v>
      </c>
      <c r="C724" s="17">
        <f>SUMIF(InputData!$B$2:$B$105,"&lt;="&amp;CalcThroughput!A724,InputData!$D$2:$D$105)-CalcThroughput!$G$3</f>
        <v>74740</v>
      </c>
      <c r="D724" s="82">
        <f>C724-B724</f>
        <v>0</v>
      </c>
      <c r="I724" s="3"/>
      <c r="J724" s="2"/>
      <c r="K724" s="2"/>
    </row>
    <row r="725" spans="1:11" x14ac:dyDescent="0.3">
      <c r="A725" s="77">
        <f>A724+1</f>
        <v>44191</v>
      </c>
      <c r="B725" s="18">
        <f>B724</f>
        <v>74740</v>
      </c>
      <c r="C725" s="18">
        <f>C724</f>
        <v>74740</v>
      </c>
      <c r="D725" s="83">
        <f>D724</f>
        <v>0</v>
      </c>
      <c r="I725" s="3"/>
      <c r="J725" s="2"/>
      <c r="K725" s="2"/>
    </row>
    <row r="726" spans="1:11" x14ac:dyDescent="0.3">
      <c r="A726" s="76">
        <f>A725</f>
        <v>44191</v>
      </c>
      <c r="B726" s="17">
        <f>SUMIF(InputData!$C$2:$C$105,"&lt;="&amp;CalcThroughput!A726,InputData!$D$2:$D$105)-$G$3</f>
        <v>74740</v>
      </c>
      <c r="C726" s="17">
        <f>SUMIF(InputData!$B$2:$B$105,"&lt;="&amp;CalcThroughput!A726,InputData!$D$2:$D$105)-CalcThroughput!$G$3</f>
        <v>74740</v>
      </c>
      <c r="D726" s="82">
        <f>C726-B726</f>
        <v>0</v>
      </c>
      <c r="I726" s="3"/>
      <c r="J726" s="2"/>
      <c r="K726" s="2"/>
    </row>
    <row r="727" spans="1:11" x14ac:dyDescent="0.3">
      <c r="A727" s="77">
        <f>A726+1</f>
        <v>44192</v>
      </c>
      <c r="B727" s="18">
        <f>B726</f>
        <v>74740</v>
      </c>
      <c r="C727" s="18">
        <f>C726</f>
        <v>74740</v>
      </c>
      <c r="D727" s="83">
        <f>D726</f>
        <v>0</v>
      </c>
      <c r="I727" s="3"/>
      <c r="J727" s="2"/>
      <c r="K727" s="2"/>
    </row>
    <row r="728" spans="1:11" x14ac:dyDescent="0.3">
      <c r="A728" s="76">
        <f>A727</f>
        <v>44192</v>
      </c>
      <c r="B728" s="17">
        <f>SUMIF(InputData!$C$2:$C$105,"&lt;="&amp;CalcThroughput!A728,InputData!$D$2:$D$105)-$G$3</f>
        <v>74740</v>
      </c>
      <c r="C728" s="17">
        <f>SUMIF(InputData!$B$2:$B$105,"&lt;="&amp;CalcThroughput!A728,InputData!$D$2:$D$105)-CalcThroughput!$G$3</f>
        <v>75680</v>
      </c>
      <c r="D728" s="82">
        <f>C728-B728</f>
        <v>940</v>
      </c>
      <c r="I728" s="3"/>
      <c r="J728" s="2"/>
      <c r="K728" s="2"/>
    </row>
    <row r="729" spans="1:11" x14ac:dyDescent="0.3">
      <c r="A729" s="77">
        <f>A728+1</f>
        <v>44193</v>
      </c>
      <c r="B729" s="18">
        <f>B728</f>
        <v>74740</v>
      </c>
      <c r="C729" s="18">
        <f>C728</f>
        <v>75680</v>
      </c>
      <c r="D729" s="83">
        <f>D728</f>
        <v>940</v>
      </c>
      <c r="I729" s="3"/>
      <c r="J729" s="2"/>
      <c r="K729" s="2"/>
    </row>
    <row r="730" spans="1:11" x14ac:dyDescent="0.3">
      <c r="A730" s="76">
        <f>A729</f>
        <v>44193</v>
      </c>
      <c r="B730" s="17">
        <f>SUMIF(InputData!$C$2:$C$105,"&lt;="&amp;CalcThroughput!A730,InputData!$D$2:$D$105)-$G$3</f>
        <v>74740</v>
      </c>
      <c r="C730" s="17">
        <f>SUMIF(InputData!$B$2:$B$105,"&lt;="&amp;CalcThroughput!A730,InputData!$D$2:$D$105)-CalcThroughput!$G$3</f>
        <v>76310</v>
      </c>
      <c r="D730" s="82">
        <f>C730-B730</f>
        <v>1570</v>
      </c>
      <c r="I730" s="3"/>
      <c r="J730" s="2"/>
      <c r="K730" s="2"/>
    </row>
    <row r="731" spans="1:11" x14ac:dyDescent="0.3">
      <c r="A731" s="77">
        <f>A730+1</f>
        <v>44194</v>
      </c>
      <c r="B731" s="18">
        <f>B730</f>
        <v>74740</v>
      </c>
      <c r="C731" s="18">
        <f>C730</f>
        <v>76310</v>
      </c>
      <c r="D731" s="83">
        <f>D730</f>
        <v>1570</v>
      </c>
      <c r="I731" s="3"/>
      <c r="J731" s="2"/>
      <c r="K731" s="2"/>
    </row>
    <row r="732" spans="1:11" x14ac:dyDescent="0.3">
      <c r="A732" s="76">
        <f>A731</f>
        <v>44194</v>
      </c>
      <c r="B732" s="17">
        <f>SUMIF(InputData!$C$2:$C$105,"&lt;="&amp;CalcThroughput!A732,InputData!$D$2:$D$105)-$G$3</f>
        <v>74740</v>
      </c>
      <c r="C732" s="17">
        <f>SUMIF(InputData!$B$2:$B$105,"&lt;="&amp;CalcThroughput!A732,InputData!$D$2:$D$105)-CalcThroughput!$G$3</f>
        <v>76310</v>
      </c>
      <c r="D732" s="82">
        <f>C732-B732</f>
        <v>1570</v>
      </c>
      <c r="I732" s="3"/>
      <c r="J732" s="2"/>
      <c r="K732" s="2"/>
    </row>
    <row r="733" spans="1:11" x14ac:dyDescent="0.3">
      <c r="A733" s="77">
        <f>A732+1</f>
        <v>44195</v>
      </c>
      <c r="B733" s="18">
        <f>B732</f>
        <v>74740</v>
      </c>
      <c r="C733" s="18">
        <f>C732</f>
        <v>76310</v>
      </c>
      <c r="D733" s="83">
        <f>D732</f>
        <v>1570</v>
      </c>
      <c r="I733" s="3"/>
      <c r="J733" s="2"/>
      <c r="K733" s="2"/>
    </row>
    <row r="734" spans="1:11" x14ac:dyDescent="0.3">
      <c r="A734" s="76">
        <f>A733</f>
        <v>44195</v>
      </c>
      <c r="B734" s="17">
        <f>SUMIF(InputData!$C$2:$C$105,"&lt;="&amp;CalcThroughput!A734,InputData!$D$2:$D$105)-$G$3</f>
        <v>76310</v>
      </c>
      <c r="C734" s="17">
        <f>SUMIF(InputData!$B$2:$B$105,"&lt;="&amp;CalcThroughput!A734,InputData!$D$2:$D$105)-CalcThroughput!$G$3</f>
        <v>76310</v>
      </c>
      <c r="D734" s="82">
        <f>C734-B734</f>
        <v>0</v>
      </c>
      <c r="I734" s="3"/>
      <c r="J734" s="2"/>
      <c r="K734" s="2"/>
    </row>
    <row r="735" spans="1:11" x14ac:dyDescent="0.3">
      <c r="A735" s="77">
        <f>A734+1</f>
        <v>44196</v>
      </c>
      <c r="B735" s="18">
        <f>B734</f>
        <v>76310</v>
      </c>
      <c r="C735" s="18">
        <f>C734</f>
        <v>76310</v>
      </c>
      <c r="D735" s="83">
        <f>D734</f>
        <v>0</v>
      </c>
      <c r="I735" s="3"/>
      <c r="J735" s="2"/>
      <c r="K735" s="2"/>
    </row>
    <row r="736" spans="1:11" x14ac:dyDescent="0.3">
      <c r="A736" s="76">
        <f>A735</f>
        <v>44196</v>
      </c>
      <c r="B736" s="17">
        <f>SUMIF(InputData!$C$2:$C$105,"&lt;="&amp;CalcThroughput!A736,InputData!$D$2:$D$105)-$G$3</f>
        <v>76310</v>
      </c>
      <c r="C736" s="17">
        <f>SUMIF(InputData!$B$2:$B$105,"&lt;="&amp;CalcThroughput!A736,InputData!$D$2:$D$105)-CalcThroughput!$G$3</f>
        <v>76310</v>
      </c>
      <c r="D736" s="82">
        <f>C736-B736</f>
        <v>0</v>
      </c>
      <c r="I736" s="3"/>
      <c r="J736" s="2"/>
      <c r="K736" s="2"/>
    </row>
    <row r="737" spans="1:11" x14ac:dyDescent="0.3">
      <c r="A737" s="77">
        <f>A736+1</f>
        <v>44197</v>
      </c>
      <c r="B737" s="18">
        <f>B736</f>
        <v>76310</v>
      </c>
      <c r="C737" s="18">
        <f>C736</f>
        <v>76310</v>
      </c>
      <c r="D737" s="83">
        <f>D736</f>
        <v>0</v>
      </c>
      <c r="I737" s="3"/>
      <c r="J737" s="2"/>
      <c r="K737" s="2"/>
    </row>
    <row r="738" spans="1:11" x14ac:dyDescent="0.3">
      <c r="A738" s="76">
        <f>A737</f>
        <v>44197</v>
      </c>
      <c r="B738" s="17">
        <f>SUMIF(InputData!$C$2:$C$105,"&lt;="&amp;CalcThroughput!A738,InputData!$D$2:$D$105)-$G$3</f>
        <v>76310</v>
      </c>
      <c r="C738" s="17">
        <f>SUMIF(InputData!$B$2:$B$105,"&lt;="&amp;CalcThroughput!A738,InputData!$D$2:$D$105)-CalcThroughput!$G$3</f>
        <v>76310</v>
      </c>
      <c r="D738" s="82">
        <f>C738-B738</f>
        <v>0</v>
      </c>
      <c r="I738" s="3"/>
      <c r="J738" s="2"/>
      <c r="K738" s="2"/>
    </row>
    <row r="739" spans="1:11" x14ac:dyDescent="0.3">
      <c r="A739" s="77">
        <f>A738+1</f>
        <v>44198</v>
      </c>
      <c r="B739" s="18">
        <f>B738</f>
        <v>76310</v>
      </c>
      <c r="C739" s="18">
        <f>C738</f>
        <v>76310</v>
      </c>
      <c r="D739" s="83">
        <f>D738</f>
        <v>0</v>
      </c>
      <c r="I739" s="3"/>
      <c r="J739" s="2"/>
      <c r="K739" s="2"/>
    </row>
    <row r="740" spans="1:11" x14ac:dyDescent="0.3">
      <c r="A740" s="76">
        <f>A739</f>
        <v>44198</v>
      </c>
      <c r="B740" s="17">
        <f>SUMIF(InputData!$C$2:$C$105,"&lt;="&amp;CalcThroughput!A740,InputData!$D$2:$D$105)-$G$3</f>
        <v>76310</v>
      </c>
      <c r="C740" s="17">
        <f>SUMIF(InputData!$B$2:$B$105,"&lt;="&amp;CalcThroughput!A740,InputData!$D$2:$D$105)-CalcThroughput!$G$3</f>
        <v>76310</v>
      </c>
      <c r="D740" s="82">
        <f>C740-B740</f>
        <v>0</v>
      </c>
      <c r="I740" s="3"/>
      <c r="J740" s="2"/>
      <c r="K740" s="2"/>
    </row>
    <row r="741" spans="1:11" x14ac:dyDescent="0.3">
      <c r="A741" s="77">
        <f>A740+1</f>
        <v>44199</v>
      </c>
      <c r="B741" s="18">
        <f>B740</f>
        <v>76310</v>
      </c>
      <c r="C741" s="18">
        <f>C740</f>
        <v>76310</v>
      </c>
      <c r="D741" s="83">
        <f>D740</f>
        <v>0</v>
      </c>
      <c r="I741" s="3"/>
      <c r="J741" s="2"/>
      <c r="K741" s="2"/>
    </row>
    <row r="742" spans="1:11" x14ac:dyDescent="0.3">
      <c r="A742" s="76">
        <f>A741</f>
        <v>44199</v>
      </c>
      <c r="B742" s="17">
        <f>SUMIF(InputData!$C$2:$C$105,"&lt;="&amp;CalcThroughput!A742,InputData!$D$2:$D$105)-$G$3</f>
        <v>76310</v>
      </c>
      <c r="C742" s="17">
        <f>SUMIF(InputData!$B$2:$B$105,"&lt;="&amp;CalcThroughput!A742,InputData!$D$2:$D$105)-CalcThroughput!$G$3</f>
        <v>76310</v>
      </c>
      <c r="D742" s="82">
        <f>C742-B742</f>
        <v>0</v>
      </c>
      <c r="I742" s="3"/>
      <c r="J742" s="2"/>
      <c r="K742" s="2"/>
    </row>
    <row r="743" spans="1:11" x14ac:dyDescent="0.3">
      <c r="A743" s="77">
        <f>A742+1</f>
        <v>44200</v>
      </c>
      <c r="B743" s="18">
        <f>B742</f>
        <v>76310</v>
      </c>
      <c r="C743" s="18">
        <f>C742</f>
        <v>76310</v>
      </c>
      <c r="D743" s="83">
        <f>D742</f>
        <v>0</v>
      </c>
      <c r="I743" s="3"/>
      <c r="J743" s="2"/>
      <c r="K743" s="2"/>
    </row>
    <row r="744" spans="1:11" x14ac:dyDescent="0.3">
      <c r="A744" s="76">
        <f>A743</f>
        <v>44200</v>
      </c>
      <c r="B744" s="17">
        <f>SUMIF(InputData!$C$2:$C$105,"&lt;="&amp;CalcThroughput!A744,InputData!$D$2:$D$105)-$G$3</f>
        <v>76310</v>
      </c>
      <c r="C744" s="17">
        <f>SUMIF(InputData!$B$2:$B$105,"&lt;="&amp;CalcThroughput!A744,InputData!$D$2:$D$105)-CalcThroughput!$G$3</f>
        <v>76310</v>
      </c>
      <c r="D744" s="82">
        <f>C744-B744</f>
        <v>0</v>
      </c>
      <c r="I744" s="3"/>
      <c r="J744" s="2"/>
      <c r="K744" s="2"/>
    </row>
    <row r="745" spans="1:11" x14ac:dyDescent="0.3">
      <c r="A745" s="77">
        <f>A744+1</f>
        <v>44201</v>
      </c>
      <c r="B745" s="18">
        <f>B744</f>
        <v>76310</v>
      </c>
      <c r="C745" s="18">
        <f>C744</f>
        <v>76310</v>
      </c>
      <c r="D745" s="83">
        <f>D744</f>
        <v>0</v>
      </c>
      <c r="I745" s="3"/>
      <c r="J745" s="2"/>
      <c r="K745" s="2"/>
    </row>
    <row r="746" spans="1:11" x14ac:dyDescent="0.3">
      <c r="A746" s="76">
        <f>A745</f>
        <v>44201</v>
      </c>
      <c r="B746" s="17">
        <f>SUMIF(InputData!$C$2:$C$105,"&lt;="&amp;CalcThroughput!A746,InputData!$D$2:$D$105)-$G$3</f>
        <v>76310</v>
      </c>
      <c r="C746" s="17">
        <f>SUMIF(InputData!$B$2:$B$105,"&lt;="&amp;CalcThroughput!A746,InputData!$D$2:$D$105)-CalcThroughput!$G$3</f>
        <v>76310</v>
      </c>
      <c r="D746" s="82">
        <f>C746-B746</f>
        <v>0</v>
      </c>
      <c r="I746" s="3"/>
      <c r="J746" s="2"/>
      <c r="K746" s="2"/>
    </row>
    <row r="747" spans="1:11" x14ac:dyDescent="0.3">
      <c r="A747" s="77">
        <f>A746+1</f>
        <v>44202</v>
      </c>
      <c r="B747" s="18">
        <f>B746</f>
        <v>76310</v>
      </c>
      <c r="C747" s="18">
        <f>C746</f>
        <v>76310</v>
      </c>
      <c r="D747" s="83">
        <f>D746</f>
        <v>0</v>
      </c>
      <c r="I747" s="3"/>
      <c r="J747" s="2"/>
      <c r="K747" s="2"/>
    </row>
    <row r="748" spans="1:11" x14ac:dyDescent="0.3">
      <c r="A748" s="76">
        <f>A747</f>
        <v>44202</v>
      </c>
      <c r="B748" s="17">
        <f>SUMIF(InputData!$C$2:$C$105,"&lt;="&amp;CalcThroughput!A748,InputData!$D$2:$D$105)-$G$3</f>
        <v>76310</v>
      </c>
      <c r="C748" s="17">
        <f>SUMIF(InputData!$B$2:$B$105,"&lt;="&amp;CalcThroughput!A748,InputData!$D$2:$D$105)-CalcThroughput!$G$3</f>
        <v>76310</v>
      </c>
      <c r="D748" s="82">
        <f>C748-B748</f>
        <v>0</v>
      </c>
      <c r="I748" s="3"/>
      <c r="J748" s="2"/>
      <c r="K748" s="2"/>
    </row>
    <row r="749" spans="1:11" x14ac:dyDescent="0.3">
      <c r="A749" s="77">
        <f>A748+1</f>
        <v>44203</v>
      </c>
      <c r="B749" s="18">
        <f>B748</f>
        <v>76310</v>
      </c>
      <c r="C749" s="18">
        <f>C748</f>
        <v>76310</v>
      </c>
      <c r="D749" s="83">
        <f>D748</f>
        <v>0</v>
      </c>
      <c r="I749" s="3"/>
      <c r="J749" s="2"/>
      <c r="K749" s="2"/>
    </row>
    <row r="750" spans="1:11" x14ac:dyDescent="0.3">
      <c r="A750" s="76">
        <f>A749</f>
        <v>44203</v>
      </c>
      <c r="B750" s="17">
        <f>SUMIF(InputData!$C$2:$C$105,"&lt;="&amp;CalcThroughput!A750,InputData!$D$2:$D$105)-$G$3</f>
        <v>76310</v>
      </c>
      <c r="C750" s="17">
        <f>SUMIF(InputData!$B$2:$B$105,"&lt;="&amp;CalcThroughput!A750,InputData!$D$2:$D$105)-CalcThroughput!$G$3</f>
        <v>76310</v>
      </c>
      <c r="D750" s="82">
        <f>C750-B750</f>
        <v>0</v>
      </c>
      <c r="I750" s="3"/>
      <c r="J750" s="2"/>
      <c r="K750" s="2"/>
    </row>
    <row r="751" spans="1:11" x14ac:dyDescent="0.3">
      <c r="A751" s="77">
        <f>A750+1</f>
        <v>44204</v>
      </c>
      <c r="B751" s="18">
        <f>B750</f>
        <v>76310</v>
      </c>
      <c r="C751" s="18">
        <f>C750</f>
        <v>76310</v>
      </c>
      <c r="D751" s="83">
        <f>D750</f>
        <v>0</v>
      </c>
      <c r="I751" s="3"/>
      <c r="J751" s="2"/>
      <c r="K751" s="2"/>
    </row>
    <row r="752" spans="1:11" x14ac:dyDescent="0.3">
      <c r="A752" s="76">
        <f>A751</f>
        <v>44204</v>
      </c>
      <c r="B752" s="17">
        <f>SUMIF(InputData!$C$2:$C$105,"&lt;="&amp;CalcThroughput!A752,InputData!$D$2:$D$105)-$G$3</f>
        <v>76310</v>
      </c>
      <c r="C752" s="17">
        <f>SUMIF(InputData!$B$2:$B$105,"&lt;="&amp;CalcThroughput!A752,InputData!$D$2:$D$105)-CalcThroughput!$G$3</f>
        <v>76310</v>
      </c>
      <c r="D752" s="82">
        <f>C752-B752</f>
        <v>0</v>
      </c>
      <c r="I752" s="3"/>
      <c r="J752" s="2"/>
      <c r="K752" s="2"/>
    </row>
    <row r="753" spans="1:11" x14ac:dyDescent="0.3">
      <c r="A753" s="77">
        <f>A752+1</f>
        <v>44205</v>
      </c>
      <c r="B753" s="18">
        <f>B752</f>
        <v>76310</v>
      </c>
      <c r="C753" s="18">
        <f>C752</f>
        <v>76310</v>
      </c>
      <c r="D753" s="83">
        <f>D752</f>
        <v>0</v>
      </c>
      <c r="I753" s="3"/>
      <c r="J753" s="2"/>
      <c r="K753" s="2"/>
    </row>
    <row r="754" spans="1:11" x14ac:dyDescent="0.3">
      <c r="A754" s="76">
        <f>A753</f>
        <v>44205</v>
      </c>
      <c r="B754" s="17">
        <f>SUMIF(InputData!$C$2:$C$105,"&lt;="&amp;CalcThroughput!A754,InputData!$D$2:$D$105)-$G$3</f>
        <v>76310</v>
      </c>
      <c r="C754" s="17">
        <f>SUMIF(InputData!$B$2:$B$105,"&lt;="&amp;CalcThroughput!A754,InputData!$D$2:$D$105)-CalcThroughput!$G$3</f>
        <v>76310</v>
      </c>
      <c r="D754" s="82">
        <f>C754-B754</f>
        <v>0</v>
      </c>
      <c r="I754" s="3"/>
      <c r="J754" s="2"/>
      <c r="K754" s="2"/>
    </row>
    <row r="755" spans="1:11" x14ac:dyDescent="0.3">
      <c r="A755" s="77">
        <f>A754+1</f>
        <v>44206</v>
      </c>
      <c r="B755" s="18">
        <f>B754</f>
        <v>76310</v>
      </c>
      <c r="C755" s="18">
        <f>C754</f>
        <v>76310</v>
      </c>
      <c r="D755" s="83">
        <f>D754</f>
        <v>0</v>
      </c>
      <c r="I755" s="3"/>
      <c r="J755" s="2"/>
      <c r="K755" s="2"/>
    </row>
    <row r="756" spans="1:11" x14ac:dyDescent="0.3">
      <c r="A756" s="76">
        <f>A755</f>
        <v>44206</v>
      </c>
      <c r="B756" s="17">
        <f>SUMIF(InputData!$C$2:$C$105,"&lt;="&amp;CalcThroughput!A756,InputData!$D$2:$D$105)-$G$3</f>
        <v>76310</v>
      </c>
      <c r="C756" s="17">
        <f>SUMIF(InputData!$B$2:$B$105,"&lt;="&amp;CalcThroughput!A756,InputData!$D$2:$D$105)-CalcThroughput!$G$3</f>
        <v>76310</v>
      </c>
      <c r="D756" s="82">
        <f>C756-B756</f>
        <v>0</v>
      </c>
      <c r="I756" s="3"/>
      <c r="J756" s="2"/>
      <c r="K756" s="2"/>
    </row>
    <row r="757" spans="1:11" x14ac:dyDescent="0.3">
      <c r="A757" s="77">
        <f>A756+1</f>
        <v>44207</v>
      </c>
      <c r="B757" s="18">
        <f>B756</f>
        <v>76310</v>
      </c>
      <c r="C757" s="18">
        <f>C756</f>
        <v>76310</v>
      </c>
      <c r="D757" s="83">
        <f>D756</f>
        <v>0</v>
      </c>
      <c r="I757" s="3"/>
      <c r="J757" s="2"/>
      <c r="K757" s="2"/>
    </row>
    <row r="758" spans="1:11" x14ac:dyDescent="0.3">
      <c r="A758" s="76">
        <f>A757</f>
        <v>44207</v>
      </c>
      <c r="B758" s="17">
        <f>SUMIF(InputData!$C$2:$C$105,"&lt;="&amp;CalcThroughput!A758,InputData!$D$2:$D$105)-$G$3</f>
        <v>76310</v>
      </c>
      <c r="C758" s="17">
        <f>SUMIF(InputData!$B$2:$B$105,"&lt;="&amp;CalcThroughput!A758,InputData!$D$2:$D$105)-CalcThroughput!$G$3</f>
        <v>76310</v>
      </c>
      <c r="D758" s="82">
        <f>C758-B758</f>
        <v>0</v>
      </c>
      <c r="I758" s="3"/>
      <c r="J758" s="2"/>
      <c r="K758" s="2"/>
    </row>
    <row r="759" spans="1:11" x14ac:dyDescent="0.3">
      <c r="A759" s="77">
        <f>A758+1</f>
        <v>44208</v>
      </c>
      <c r="B759" s="18">
        <f>B758</f>
        <v>76310</v>
      </c>
      <c r="C759" s="18">
        <f>C758</f>
        <v>76310</v>
      </c>
      <c r="D759" s="83">
        <f>D758</f>
        <v>0</v>
      </c>
      <c r="I759" s="3"/>
      <c r="J759" s="2"/>
      <c r="K759" s="2"/>
    </row>
    <row r="760" spans="1:11" x14ac:dyDescent="0.3">
      <c r="A760" s="76">
        <f>A759</f>
        <v>44208</v>
      </c>
      <c r="B760" s="17">
        <f>SUMIF(InputData!$C$2:$C$105,"&lt;="&amp;CalcThroughput!A760,InputData!$D$2:$D$105)-$G$3</f>
        <v>76310</v>
      </c>
      <c r="C760" s="17">
        <f>SUMIF(InputData!$B$2:$B$105,"&lt;="&amp;CalcThroughput!A760,InputData!$D$2:$D$105)-CalcThroughput!$G$3</f>
        <v>76310</v>
      </c>
      <c r="D760" s="82">
        <f>C760-B760</f>
        <v>0</v>
      </c>
      <c r="I760" s="3"/>
      <c r="J760" s="2"/>
      <c r="K760" s="2"/>
    </row>
    <row r="761" spans="1:11" x14ac:dyDescent="0.3">
      <c r="A761" s="77">
        <f>A760+1</f>
        <v>44209</v>
      </c>
      <c r="B761" s="18">
        <f>B760</f>
        <v>76310</v>
      </c>
      <c r="C761" s="18">
        <f>C760</f>
        <v>76310</v>
      </c>
      <c r="D761" s="83">
        <f>D760</f>
        <v>0</v>
      </c>
      <c r="I761" s="3"/>
      <c r="J761" s="2"/>
      <c r="K761" s="2"/>
    </row>
    <row r="762" spans="1:11" x14ac:dyDescent="0.3">
      <c r="A762" s="76">
        <f>A761</f>
        <v>44209</v>
      </c>
      <c r="B762" s="17">
        <f>SUMIF(InputData!$C$2:$C$105,"&lt;="&amp;CalcThroughput!A762,InputData!$D$2:$D$105)-$G$3</f>
        <v>76310</v>
      </c>
      <c r="C762" s="17">
        <f>SUMIF(InputData!$B$2:$B$105,"&lt;="&amp;CalcThroughput!A762,InputData!$D$2:$D$105)-CalcThroughput!$G$3</f>
        <v>76310</v>
      </c>
      <c r="D762" s="82">
        <f>C762-B762</f>
        <v>0</v>
      </c>
      <c r="I762" s="3"/>
      <c r="J762" s="2"/>
      <c r="K762" s="2"/>
    </row>
    <row r="763" spans="1:11" x14ac:dyDescent="0.3">
      <c r="A763" s="77">
        <f>A762+1</f>
        <v>44210</v>
      </c>
      <c r="B763" s="18">
        <f>B762</f>
        <v>76310</v>
      </c>
      <c r="C763" s="18">
        <f>C762</f>
        <v>76310</v>
      </c>
      <c r="D763" s="83">
        <f>D762</f>
        <v>0</v>
      </c>
      <c r="I763" s="3"/>
      <c r="J763" s="2"/>
      <c r="K763" s="2"/>
    </row>
    <row r="764" spans="1:11" x14ac:dyDescent="0.3">
      <c r="A764" s="76">
        <f>A763</f>
        <v>44210</v>
      </c>
      <c r="B764" s="17">
        <f>SUMIF(InputData!$C$2:$C$105,"&lt;="&amp;CalcThroughput!A764,InputData!$D$2:$D$105)-$G$3</f>
        <v>76310</v>
      </c>
      <c r="C764" s="17">
        <f>SUMIF(InputData!$B$2:$B$105,"&lt;="&amp;CalcThroughput!A764,InputData!$D$2:$D$105)-CalcThroughput!$G$3</f>
        <v>76310</v>
      </c>
      <c r="D764" s="82">
        <f>C764-B764</f>
        <v>0</v>
      </c>
      <c r="I764" s="3"/>
      <c r="J764" s="2"/>
      <c r="K764" s="2"/>
    </row>
    <row r="765" spans="1:11" x14ac:dyDescent="0.3">
      <c r="A765" s="77">
        <f>A764+1</f>
        <v>44211</v>
      </c>
      <c r="B765" s="18">
        <f>B764</f>
        <v>76310</v>
      </c>
      <c r="C765" s="18">
        <f>C764</f>
        <v>76310</v>
      </c>
      <c r="D765" s="83">
        <f>D764</f>
        <v>0</v>
      </c>
      <c r="I765" s="3"/>
      <c r="J765" s="2"/>
      <c r="K765" s="2"/>
    </row>
    <row r="766" spans="1:11" x14ac:dyDescent="0.3">
      <c r="A766" s="76">
        <f>A765</f>
        <v>44211</v>
      </c>
      <c r="B766" s="17">
        <f>SUMIF(InputData!$C$2:$C$105,"&lt;="&amp;CalcThroughput!A766,InputData!$D$2:$D$105)-$G$3</f>
        <v>76310</v>
      </c>
      <c r="C766" s="17">
        <f>SUMIF(InputData!$B$2:$B$105,"&lt;="&amp;CalcThroughput!A766,InputData!$D$2:$D$105)-CalcThroughput!$G$3</f>
        <v>76310</v>
      </c>
      <c r="D766" s="82">
        <f>C766-B766</f>
        <v>0</v>
      </c>
      <c r="I766" s="3"/>
      <c r="J766" s="2"/>
      <c r="K766" s="2"/>
    </row>
    <row r="767" spans="1:11" x14ac:dyDescent="0.3">
      <c r="A767" s="77">
        <f>A766+1</f>
        <v>44212</v>
      </c>
      <c r="B767" s="18">
        <f>B766</f>
        <v>76310</v>
      </c>
      <c r="C767" s="18">
        <f>C766</f>
        <v>76310</v>
      </c>
      <c r="D767" s="83">
        <f>D766</f>
        <v>0</v>
      </c>
      <c r="I767" s="3"/>
      <c r="J767" s="2"/>
      <c r="K767" s="2"/>
    </row>
    <row r="768" spans="1:11" x14ac:dyDescent="0.3">
      <c r="A768" s="76">
        <f>A767</f>
        <v>44212</v>
      </c>
      <c r="B768" s="17">
        <f>SUMIF(InputData!$C$2:$C$105,"&lt;="&amp;CalcThroughput!A768,InputData!$D$2:$D$105)-$G$3</f>
        <v>76310</v>
      </c>
      <c r="C768" s="17">
        <f>SUMIF(InputData!$B$2:$B$105,"&lt;="&amp;CalcThroughput!A768,InputData!$D$2:$D$105)-CalcThroughput!$G$3</f>
        <v>76310</v>
      </c>
      <c r="D768" s="82">
        <f>C768-B768</f>
        <v>0</v>
      </c>
      <c r="I768" s="3"/>
      <c r="J768" s="2"/>
      <c r="K768" s="2"/>
    </row>
    <row r="769" spans="1:11" x14ac:dyDescent="0.3">
      <c r="A769" s="77">
        <f>A768+1</f>
        <v>44213</v>
      </c>
      <c r="B769" s="18">
        <f>B768</f>
        <v>76310</v>
      </c>
      <c r="C769" s="18">
        <f>C768</f>
        <v>76310</v>
      </c>
      <c r="D769" s="83">
        <f>D768</f>
        <v>0</v>
      </c>
      <c r="I769" s="3"/>
      <c r="J769" s="2"/>
      <c r="K769" s="2"/>
    </row>
    <row r="770" spans="1:11" x14ac:dyDescent="0.3">
      <c r="A770" s="76">
        <f>A769</f>
        <v>44213</v>
      </c>
      <c r="B770" s="17">
        <f>SUMIF(InputData!$C$2:$C$105,"&lt;="&amp;CalcThroughput!A770,InputData!$D$2:$D$105)-$G$3</f>
        <v>76310</v>
      </c>
      <c r="C770" s="17">
        <f>SUMIF(InputData!$B$2:$B$105,"&lt;="&amp;CalcThroughput!A770,InputData!$D$2:$D$105)-CalcThroughput!$G$3</f>
        <v>76310</v>
      </c>
      <c r="D770" s="82">
        <f>C770-B770</f>
        <v>0</v>
      </c>
      <c r="I770" s="3"/>
      <c r="J770" s="2"/>
      <c r="K770" s="2"/>
    </row>
    <row r="771" spans="1:11" x14ac:dyDescent="0.3">
      <c r="A771" s="77">
        <f>A770+1</f>
        <v>44214</v>
      </c>
      <c r="B771" s="18">
        <f>B770</f>
        <v>76310</v>
      </c>
      <c r="C771" s="18">
        <f>C770</f>
        <v>76310</v>
      </c>
      <c r="D771" s="83">
        <f>D770</f>
        <v>0</v>
      </c>
      <c r="I771" s="3"/>
      <c r="J771" s="2"/>
      <c r="K771" s="2"/>
    </row>
    <row r="772" spans="1:11" x14ac:dyDescent="0.3">
      <c r="A772" s="76">
        <f>A771</f>
        <v>44214</v>
      </c>
      <c r="B772" s="17">
        <f>SUMIF(InputData!$C$2:$C$105,"&lt;="&amp;CalcThroughput!A772,InputData!$D$2:$D$105)-$G$3</f>
        <v>76310</v>
      </c>
      <c r="C772" s="17">
        <f>SUMIF(InputData!$B$2:$B$105,"&lt;="&amp;CalcThroughput!A772,InputData!$D$2:$D$105)-CalcThroughput!$G$3</f>
        <v>76310</v>
      </c>
      <c r="D772" s="82">
        <f>C772-B772</f>
        <v>0</v>
      </c>
      <c r="I772" s="3"/>
      <c r="J772" s="2"/>
      <c r="K772" s="2"/>
    </row>
    <row r="773" spans="1:11" x14ac:dyDescent="0.3">
      <c r="A773" s="77">
        <f>A772+1</f>
        <v>44215</v>
      </c>
      <c r="B773" s="18">
        <f>B772</f>
        <v>76310</v>
      </c>
      <c r="C773" s="18">
        <f>C772</f>
        <v>76310</v>
      </c>
      <c r="D773" s="83">
        <f>D772</f>
        <v>0</v>
      </c>
      <c r="I773" s="3"/>
      <c r="J773" s="2"/>
      <c r="K773" s="2"/>
    </row>
    <row r="774" spans="1:11" x14ac:dyDescent="0.3">
      <c r="A774" s="76">
        <f>A773</f>
        <v>44215</v>
      </c>
      <c r="B774" s="17">
        <f>SUMIF(InputData!$C$2:$C$105,"&lt;="&amp;CalcThroughput!A774,InputData!$D$2:$D$105)-$G$3</f>
        <v>76310</v>
      </c>
      <c r="C774" s="17">
        <f>SUMIF(InputData!$B$2:$B$105,"&lt;="&amp;CalcThroughput!A774,InputData!$D$2:$D$105)-CalcThroughput!$G$3</f>
        <v>76310</v>
      </c>
      <c r="D774" s="82">
        <f>C774-B774</f>
        <v>0</v>
      </c>
      <c r="I774" s="3"/>
      <c r="J774" s="2"/>
      <c r="K774" s="2"/>
    </row>
    <row r="775" spans="1:11" x14ac:dyDescent="0.3">
      <c r="I775" s="3"/>
      <c r="J775" s="2"/>
      <c r="K775" s="2"/>
    </row>
    <row r="776" spans="1:11" x14ac:dyDescent="0.3">
      <c r="I776" s="3"/>
      <c r="J776" s="2"/>
      <c r="K776" s="2"/>
    </row>
    <row r="777" spans="1:11" x14ac:dyDescent="0.3">
      <c r="I777" s="3"/>
      <c r="J777" s="2"/>
      <c r="K777" s="2"/>
    </row>
    <row r="778" spans="1:11" x14ac:dyDescent="0.3">
      <c r="I778" s="3"/>
      <c r="J778" s="2"/>
      <c r="K778" s="2"/>
    </row>
    <row r="779" spans="1:11" x14ac:dyDescent="0.3">
      <c r="I779" s="3"/>
      <c r="J779" s="2"/>
      <c r="K779" s="2"/>
    </row>
    <row r="780" spans="1:11" x14ac:dyDescent="0.3">
      <c r="I780" s="3"/>
      <c r="J780" s="2"/>
      <c r="K780" s="2"/>
    </row>
    <row r="781" spans="1:11" x14ac:dyDescent="0.3">
      <c r="I781" s="3"/>
      <c r="J781" s="2"/>
      <c r="K781" s="2"/>
    </row>
    <row r="782" spans="1:11" x14ac:dyDescent="0.3">
      <c r="I782" s="3"/>
      <c r="J782" s="2"/>
      <c r="K782" s="2"/>
    </row>
    <row r="783" spans="1:11" x14ac:dyDescent="0.3">
      <c r="I783" s="3"/>
      <c r="J783" s="2"/>
      <c r="K783" s="2"/>
    </row>
    <row r="784" spans="1:11" x14ac:dyDescent="0.3">
      <c r="I784" s="3"/>
      <c r="J784" s="2"/>
      <c r="K784" s="2"/>
    </row>
    <row r="785" spans="9:11" x14ac:dyDescent="0.3">
      <c r="I785" s="3"/>
      <c r="J785" s="2"/>
      <c r="K785" s="2"/>
    </row>
    <row r="786" spans="9:11" x14ac:dyDescent="0.3">
      <c r="I786" s="3"/>
      <c r="J786" s="2"/>
      <c r="K786" s="2"/>
    </row>
    <row r="787" spans="9:11" x14ac:dyDescent="0.3">
      <c r="I787" s="3"/>
      <c r="J787" s="2"/>
      <c r="K787" s="2"/>
    </row>
    <row r="788" spans="9:11" x14ac:dyDescent="0.3">
      <c r="I788" s="3"/>
      <c r="J788" s="2"/>
      <c r="K788" s="2"/>
    </row>
    <row r="789" spans="9:11" x14ac:dyDescent="0.3">
      <c r="I789" s="3"/>
      <c r="J789" s="2"/>
      <c r="K789" s="2"/>
    </row>
    <row r="790" spans="9:11" x14ac:dyDescent="0.3">
      <c r="I790" s="3"/>
      <c r="J790" s="2"/>
      <c r="K790" s="2"/>
    </row>
    <row r="791" spans="9:11" x14ac:dyDescent="0.3">
      <c r="I791" s="3"/>
      <c r="J791" s="2"/>
      <c r="K791" s="2"/>
    </row>
    <row r="792" spans="9:11" x14ac:dyDescent="0.3">
      <c r="I792" s="3"/>
      <c r="J792" s="2"/>
      <c r="K792" s="2"/>
    </row>
    <row r="793" spans="9:11" x14ac:dyDescent="0.3">
      <c r="I793" s="3"/>
      <c r="J793" s="2"/>
      <c r="K793" s="2"/>
    </row>
    <row r="794" spans="9:11" x14ac:dyDescent="0.3">
      <c r="I794" s="3"/>
      <c r="J794" s="2"/>
      <c r="K794" s="2"/>
    </row>
    <row r="795" spans="9:11" x14ac:dyDescent="0.3">
      <c r="I795" s="3"/>
      <c r="J795" s="2"/>
      <c r="K795" s="2"/>
    </row>
    <row r="796" spans="9:11" x14ac:dyDescent="0.3">
      <c r="I796" s="3"/>
      <c r="J796" s="2"/>
      <c r="K796" s="2"/>
    </row>
    <row r="797" spans="9:11" x14ac:dyDescent="0.3">
      <c r="I797" s="3"/>
      <c r="J797" s="2"/>
      <c r="K797" s="2"/>
    </row>
    <row r="798" spans="9:11" x14ac:dyDescent="0.3">
      <c r="I798" s="3"/>
      <c r="J798" s="2"/>
      <c r="K798" s="2"/>
    </row>
    <row r="799" spans="9:11" x14ac:dyDescent="0.3">
      <c r="I799" s="3"/>
      <c r="J799" s="2"/>
      <c r="K799" s="2"/>
    </row>
    <row r="800" spans="9:11" x14ac:dyDescent="0.3">
      <c r="I800" s="3"/>
      <c r="J800" s="2"/>
      <c r="K800" s="2"/>
    </row>
    <row r="801" spans="9:11" x14ac:dyDescent="0.3">
      <c r="I801" s="3"/>
      <c r="J801" s="2"/>
      <c r="K801" s="2"/>
    </row>
    <row r="802" spans="9:11" x14ac:dyDescent="0.3">
      <c r="I802" s="3"/>
      <c r="J802" s="2"/>
      <c r="K802" s="2"/>
    </row>
    <row r="803" spans="9:11" x14ac:dyDescent="0.3">
      <c r="I803" s="3"/>
      <c r="J803" s="2"/>
      <c r="K803" s="2"/>
    </row>
    <row r="804" spans="9:11" x14ac:dyDescent="0.3">
      <c r="I804" s="3"/>
      <c r="J804" s="2"/>
      <c r="K804" s="2"/>
    </row>
    <row r="805" spans="9:11" x14ac:dyDescent="0.3">
      <c r="I805" s="3"/>
      <c r="J805" s="2"/>
      <c r="K805" s="2"/>
    </row>
    <row r="806" spans="9:11" x14ac:dyDescent="0.3">
      <c r="I806" s="3"/>
      <c r="J806" s="2"/>
      <c r="K806" s="2"/>
    </row>
    <row r="807" spans="9:11" x14ac:dyDescent="0.3">
      <c r="I807" s="3"/>
      <c r="J807" s="2"/>
      <c r="K807" s="2"/>
    </row>
    <row r="808" spans="9:11" x14ac:dyDescent="0.3">
      <c r="I808" s="3"/>
      <c r="J808" s="2"/>
      <c r="K808" s="2"/>
    </row>
    <row r="809" spans="9:11" x14ac:dyDescent="0.3">
      <c r="I809" s="3"/>
      <c r="J809" s="2"/>
      <c r="K809" s="2"/>
    </row>
    <row r="810" spans="9:11" x14ac:dyDescent="0.3">
      <c r="I810" s="3"/>
      <c r="J810" s="2"/>
      <c r="K810" s="2"/>
    </row>
    <row r="811" spans="9:11" x14ac:dyDescent="0.3">
      <c r="I811" s="3"/>
      <c r="J811" s="2"/>
      <c r="K811" s="2"/>
    </row>
    <row r="812" spans="9:11" x14ac:dyDescent="0.3">
      <c r="I812" s="3"/>
      <c r="J812" s="2"/>
      <c r="K812" s="2"/>
    </row>
    <row r="813" spans="9:11" x14ac:dyDescent="0.3">
      <c r="I813" s="3"/>
      <c r="J813" s="2"/>
      <c r="K813" s="2"/>
    </row>
    <row r="814" spans="9:11" x14ac:dyDescent="0.3">
      <c r="I814" s="3"/>
      <c r="J814" s="2"/>
      <c r="K814" s="2"/>
    </row>
    <row r="815" spans="9:11" x14ac:dyDescent="0.3">
      <c r="I815" s="3"/>
      <c r="J815" s="2"/>
      <c r="K815" s="2"/>
    </row>
    <row r="816" spans="9:11" x14ac:dyDescent="0.3">
      <c r="I816" s="3"/>
      <c r="J816" s="2"/>
      <c r="K816" s="2"/>
    </row>
    <row r="817" spans="9:11" x14ac:dyDescent="0.3">
      <c r="I817" s="3"/>
      <c r="J817" s="2"/>
      <c r="K817" s="2"/>
    </row>
    <row r="818" spans="9:11" x14ac:dyDescent="0.3">
      <c r="I818" s="3"/>
      <c r="J818" s="2"/>
      <c r="K818" s="2"/>
    </row>
    <row r="819" spans="9:11" x14ac:dyDescent="0.3">
      <c r="I819" s="3"/>
      <c r="J819" s="2"/>
      <c r="K819" s="2"/>
    </row>
    <row r="820" spans="9:11" x14ac:dyDescent="0.3">
      <c r="I820" s="3"/>
      <c r="J820" s="2"/>
      <c r="K820" s="2"/>
    </row>
    <row r="821" spans="9:11" x14ac:dyDescent="0.3">
      <c r="I821" s="3"/>
      <c r="J821" s="2"/>
      <c r="K821" s="2"/>
    </row>
    <row r="822" spans="9:11" x14ac:dyDescent="0.3">
      <c r="I822" s="3"/>
      <c r="J822" s="2"/>
      <c r="K822" s="2"/>
    </row>
    <row r="823" spans="9:11" x14ac:dyDescent="0.3">
      <c r="I823" s="3"/>
      <c r="J823" s="2"/>
      <c r="K823" s="2"/>
    </row>
    <row r="824" spans="9:11" x14ac:dyDescent="0.3">
      <c r="I824" s="3"/>
      <c r="J824" s="2"/>
      <c r="K824" s="2"/>
    </row>
    <row r="825" spans="9:11" x14ac:dyDescent="0.3">
      <c r="I825" s="3"/>
      <c r="J825" s="2"/>
      <c r="K825" s="2"/>
    </row>
    <row r="826" spans="9:11" x14ac:dyDescent="0.3">
      <c r="I826" s="3"/>
      <c r="J826" s="2"/>
      <c r="K826" s="2"/>
    </row>
    <row r="827" spans="9:11" x14ac:dyDescent="0.3">
      <c r="I827" s="3"/>
      <c r="J827" s="2"/>
      <c r="K827" s="2"/>
    </row>
    <row r="828" spans="9:11" x14ac:dyDescent="0.3">
      <c r="I828" s="3"/>
      <c r="J828" s="2"/>
      <c r="K828" s="2"/>
    </row>
    <row r="829" spans="9:11" x14ac:dyDescent="0.3">
      <c r="I829" s="3"/>
      <c r="J829" s="2"/>
      <c r="K829" s="2"/>
    </row>
    <row r="830" spans="9:11" x14ac:dyDescent="0.3">
      <c r="I830" s="3"/>
      <c r="J830" s="2"/>
      <c r="K830" s="2"/>
    </row>
    <row r="831" spans="9:11" x14ac:dyDescent="0.3">
      <c r="I831" s="3"/>
      <c r="J831" s="2"/>
      <c r="K831" s="2"/>
    </row>
    <row r="832" spans="9:11" x14ac:dyDescent="0.3">
      <c r="I832" s="3"/>
      <c r="J832" s="2"/>
      <c r="K832" s="2"/>
    </row>
    <row r="833" spans="9:11" x14ac:dyDescent="0.3">
      <c r="I833" s="3"/>
      <c r="J833" s="2"/>
      <c r="K833" s="2"/>
    </row>
    <row r="834" spans="9:11" x14ac:dyDescent="0.3">
      <c r="I834" s="3"/>
      <c r="J834" s="2"/>
      <c r="K834" s="2"/>
    </row>
    <row r="835" spans="9:11" x14ac:dyDescent="0.3">
      <c r="I835" s="3"/>
      <c r="J835" s="2"/>
      <c r="K835" s="2"/>
    </row>
    <row r="836" spans="9:11" x14ac:dyDescent="0.3">
      <c r="I836" s="3"/>
      <c r="J836" s="2"/>
      <c r="K836" s="2"/>
    </row>
    <row r="837" spans="9:11" x14ac:dyDescent="0.3">
      <c r="I837" s="3"/>
      <c r="J837" s="2"/>
      <c r="K837" s="2"/>
    </row>
    <row r="838" spans="9:11" x14ac:dyDescent="0.3">
      <c r="I838" s="3"/>
      <c r="J838" s="2"/>
      <c r="K838" s="2"/>
    </row>
    <row r="839" spans="9:11" x14ac:dyDescent="0.3">
      <c r="I839" s="3"/>
      <c r="J839" s="2"/>
      <c r="K839" s="2"/>
    </row>
    <row r="840" spans="9:11" x14ac:dyDescent="0.3">
      <c r="I840" s="3"/>
      <c r="J840" s="2"/>
      <c r="K840" s="2"/>
    </row>
    <row r="841" spans="9:11" x14ac:dyDescent="0.3">
      <c r="I841" s="3"/>
      <c r="J841" s="2"/>
      <c r="K841" s="2"/>
    </row>
    <row r="842" spans="9:11" x14ac:dyDescent="0.3">
      <c r="I842" s="3"/>
      <c r="J842" s="2"/>
      <c r="K842" s="2"/>
    </row>
    <row r="843" spans="9:11" x14ac:dyDescent="0.3">
      <c r="I843" s="3"/>
      <c r="J843" s="2"/>
      <c r="K843" s="2"/>
    </row>
    <row r="844" spans="9:11" x14ac:dyDescent="0.3">
      <c r="I844" s="3"/>
      <c r="J844" s="2"/>
      <c r="K844" s="2"/>
    </row>
    <row r="845" spans="9:11" x14ac:dyDescent="0.3">
      <c r="I845" s="3"/>
      <c r="J845" s="2"/>
      <c r="K845" s="2"/>
    </row>
    <row r="846" spans="9:11" x14ac:dyDescent="0.3">
      <c r="I846" s="3"/>
      <c r="J846" s="2"/>
      <c r="K846" s="2"/>
    </row>
    <row r="847" spans="9:11" x14ac:dyDescent="0.3">
      <c r="I847" s="3"/>
      <c r="J847" s="2"/>
      <c r="K847" s="2"/>
    </row>
    <row r="848" spans="9:11" x14ac:dyDescent="0.3">
      <c r="I848" s="3"/>
      <c r="J848" s="2"/>
      <c r="K848" s="2"/>
    </row>
    <row r="849" spans="9:11" x14ac:dyDescent="0.3">
      <c r="I849" s="3"/>
      <c r="J849" s="2"/>
      <c r="K849" s="2"/>
    </row>
    <row r="850" spans="9:11" x14ac:dyDescent="0.3">
      <c r="I850" s="3"/>
      <c r="J850" s="2"/>
      <c r="K850" s="2"/>
    </row>
    <row r="851" spans="9:11" x14ac:dyDescent="0.3">
      <c r="I851" s="3"/>
      <c r="J851" s="2"/>
      <c r="K851" s="2"/>
    </row>
    <row r="852" spans="9:11" x14ac:dyDescent="0.3">
      <c r="I852" s="3"/>
      <c r="J852" s="2"/>
      <c r="K852" s="2"/>
    </row>
    <row r="853" spans="9:11" x14ac:dyDescent="0.3">
      <c r="I853" s="3"/>
      <c r="J853" s="2"/>
      <c r="K853" s="2"/>
    </row>
    <row r="854" spans="9:11" x14ac:dyDescent="0.3">
      <c r="I854" s="3"/>
      <c r="J854" s="2"/>
      <c r="K854" s="2"/>
    </row>
    <row r="855" spans="9:11" x14ac:dyDescent="0.3">
      <c r="I855" s="3"/>
      <c r="J855" s="2"/>
      <c r="K855" s="2"/>
    </row>
    <row r="856" spans="9:11" x14ac:dyDescent="0.3">
      <c r="I856" s="3"/>
      <c r="J856" s="2"/>
      <c r="K856" s="2"/>
    </row>
    <row r="857" spans="9:11" x14ac:dyDescent="0.3">
      <c r="I857" s="3"/>
      <c r="J857" s="2"/>
      <c r="K857" s="2"/>
    </row>
    <row r="858" spans="9:11" x14ac:dyDescent="0.3">
      <c r="I858" s="3"/>
      <c r="J858" s="2"/>
      <c r="K858" s="2"/>
    </row>
    <row r="859" spans="9:11" x14ac:dyDescent="0.3">
      <c r="I859" s="3"/>
      <c r="J859" s="2"/>
      <c r="K859" s="2"/>
    </row>
    <row r="860" spans="9:11" x14ac:dyDescent="0.3">
      <c r="I860" s="3"/>
      <c r="J860" s="2"/>
      <c r="K860" s="2"/>
    </row>
    <row r="861" spans="9:11" x14ac:dyDescent="0.3">
      <c r="I861" s="3"/>
      <c r="J861" s="2"/>
      <c r="K861" s="2"/>
    </row>
    <row r="862" spans="9:11" x14ac:dyDescent="0.3">
      <c r="I862" s="3"/>
      <c r="J862" s="2"/>
      <c r="K862" s="2"/>
    </row>
    <row r="863" spans="9:11" x14ac:dyDescent="0.3">
      <c r="I863" s="3"/>
      <c r="J863" s="2"/>
      <c r="K863" s="2"/>
    </row>
    <row r="864" spans="9:11" x14ac:dyDescent="0.3">
      <c r="I864" s="3"/>
      <c r="J864" s="2"/>
      <c r="K864" s="2"/>
    </row>
    <row r="865" spans="9:11" x14ac:dyDescent="0.3">
      <c r="I865" s="3"/>
      <c r="J865" s="2"/>
      <c r="K865" s="2"/>
    </row>
    <row r="866" spans="9:11" x14ac:dyDescent="0.3">
      <c r="I866" s="3"/>
      <c r="J866" s="2"/>
      <c r="K866" s="2"/>
    </row>
    <row r="867" spans="9:11" x14ac:dyDescent="0.3">
      <c r="I867" s="3"/>
      <c r="J867" s="2"/>
      <c r="K867" s="2"/>
    </row>
    <row r="868" spans="9:11" x14ac:dyDescent="0.3">
      <c r="I868" s="3"/>
      <c r="J868" s="2"/>
      <c r="K868" s="2"/>
    </row>
    <row r="869" spans="9:11" x14ac:dyDescent="0.3">
      <c r="I869" s="3"/>
      <c r="J869" s="2"/>
      <c r="K869" s="2"/>
    </row>
    <row r="870" spans="9:11" x14ac:dyDescent="0.3">
      <c r="I870" s="3"/>
      <c r="J870" s="2"/>
      <c r="K870" s="2"/>
    </row>
    <row r="871" spans="9:11" x14ac:dyDescent="0.3">
      <c r="I871" s="3"/>
      <c r="J871" s="2"/>
      <c r="K871" s="2"/>
    </row>
    <row r="872" spans="9:11" x14ac:dyDescent="0.3">
      <c r="I872" s="3"/>
      <c r="J872" s="2"/>
      <c r="K872" s="2"/>
    </row>
    <row r="873" spans="9:11" x14ac:dyDescent="0.3">
      <c r="I873" s="3"/>
      <c r="J873" s="2"/>
      <c r="K873" s="2"/>
    </row>
    <row r="874" spans="9:11" x14ac:dyDescent="0.3">
      <c r="I874" s="3"/>
      <c r="J874" s="2"/>
      <c r="K874" s="2"/>
    </row>
    <row r="875" spans="9:11" x14ac:dyDescent="0.3">
      <c r="I875" s="3"/>
      <c r="J875" s="2"/>
      <c r="K875" s="2"/>
    </row>
    <row r="876" spans="9:11" x14ac:dyDescent="0.3">
      <c r="I876" s="3"/>
      <c r="J876" s="2"/>
      <c r="K876" s="2"/>
    </row>
    <row r="877" spans="9:11" x14ac:dyDescent="0.3">
      <c r="I877" s="3"/>
      <c r="J877" s="2"/>
      <c r="K877" s="2"/>
    </row>
    <row r="878" spans="9:11" x14ac:dyDescent="0.3">
      <c r="I878" s="3"/>
      <c r="J878" s="2"/>
      <c r="K878" s="2"/>
    </row>
    <row r="879" spans="9:11" x14ac:dyDescent="0.3">
      <c r="I879" s="3"/>
      <c r="J879" s="2"/>
      <c r="K879" s="2"/>
    </row>
    <row r="880" spans="9:11" x14ac:dyDescent="0.3">
      <c r="I880" s="3"/>
      <c r="J880" s="2"/>
      <c r="K880" s="2"/>
    </row>
    <row r="881" spans="9:11" x14ac:dyDescent="0.3">
      <c r="I881" s="3"/>
      <c r="J881" s="2"/>
      <c r="K881" s="2"/>
    </row>
    <row r="882" spans="9:11" x14ac:dyDescent="0.3">
      <c r="I882" s="3"/>
      <c r="J882" s="2"/>
      <c r="K882" s="2"/>
    </row>
    <row r="883" spans="9:11" x14ac:dyDescent="0.3">
      <c r="I883" s="3"/>
      <c r="J883" s="2"/>
      <c r="K883" s="2"/>
    </row>
    <row r="884" spans="9:11" x14ac:dyDescent="0.3">
      <c r="I884" s="3"/>
      <c r="J884" s="2"/>
      <c r="K884" s="2"/>
    </row>
    <row r="885" spans="9:11" x14ac:dyDescent="0.3">
      <c r="I885" s="3"/>
      <c r="J885" s="2"/>
      <c r="K885" s="2"/>
    </row>
    <row r="886" spans="9:11" x14ac:dyDescent="0.3">
      <c r="I886" s="3"/>
      <c r="J886" s="2"/>
      <c r="K886" s="2"/>
    </row>
    <row r="887" spans="9:11" x14ac:dyDescent="0.3">
      <c r="I887" s="3"/>
      <c r="J887" s="2"/>
      <c r="K887" s="2"/>
    </row>
    <row r="888" spans="9:11" x14ac:dyDescent="0.3">
      <c r="I888" s="3"/>
      <c r="J888" s="2"/>
      <c r="K888" s="2"/>
    </row>
    <row r="889" spans="9:11" x14ac:dyDescent="0.3">
      <c r="I889" s="3"/>
      <c r="J889" s="2"/>
      <c r="K889" s="2"/>
    </row>
    <row r="890" spans="9:11" x14ac:dyDescent="0.3">
      <c r="I890" s="3"/>
      <c r="J890" s="2"/>
      <c r="K890" s="2"/>
    </row>
    <row r="891" spans="9:11" x14ac:dyDescent="0.3">
      <c r="I891" s="3"/>
      <c r="J891" s="2"/>
      <c r="K891" s="2"/>
    </row>
    <row r="892" spans="9:11" x14ac:dyDescent="0.3">
      <c r="I892" s="3"/>
      <c r="J892" s="2"/>
      <c r="K892" s="2"/>
    </row>
    <row r="893" spans="9:11" x14ac:dyDescent="0.3">
      <c r="I893" s="3"/>
      <c r="J893" s="2"/>
      <c r="K893" s="2"/>
    </row>
    <row r="894" spans="9:11" x14ac:dyDescent="0.3">
      <c r="I894" s="3"/>
      <c r="J894" s="2"/>
      <c r="K894" s="2"/>
    </row>
    <row r="895" spans="9:11" x14ac:dyDescent="0.3">
      <c r="I895" s="3"/>
      <c r="J895" s="2"/>
      <c r="K895" s="2"/>
    </row>
    <row r="896" spans="9:11" x14ac:dyDescent="0.3">
      <c r="I896" s="3"/>
      <c r="J896" s="2"/>
      <c r="K896" s="2"/>
    </row>
    <row r="897" spans="9:11" x14ac:dyDescent="0.3">
      <c r="I897" s="3"/>
      <c r="J897" s="2"/>
      <c r="K897" s="2"/>
    </row>
    <row r="898" spans="9:11" x14ac:dyDescent="0.3">
      <c r="I898" s="3"/>
      <c r="J898" s="2"/>
      <c r="K898" s="2"/>
    </row>
    <row r="899" spans="9:11" x14ac:dyDescent="0.3">
      <c r="I899" s="3"/>
      <c r="J899" s="2"/>
      <c r="K899" s="2"/>
    </row>
    <row r="900" spans="9:11" x14ac:dyDescent="0.3">
      <c r="I900" s="3"/>
      <c r="J900" s="2"/>
      <c r="K900" s="2"/>
    </row>
    <row r="901" spans="9:11" x14ac:dyDescent="0.3">
      <c r="I901" s="3"/>
      <c r="J901" s="2"/>
      <c r="K901" s="2"/>
    </row>
    <row r="902" spans="9:11" x14ac:dyDescent="0.3">
      <c r="I902" s="3"/>
      <c r="J902" s="2"/>
      <c r="K902" s="2"/>
    </row>
    <row r="903" spans="9:11" x14ac:dyDescent="0.3">
      <c r="I903" s="3"/>
      <c r="J903" s="2"/>
      <c r="K903" s="2"/>
    </row>
    <row r="904" spans="9:11" x14ac:dyDescent="0.3">
      <c r="I904" s="3"/>
      <c r="J904" s="2"/>
      <c r="K904" s="2"/>
    </row>
    <row r="905" spans="9:11" x14ac:dyDescent="0.3">
      <c r="I905" s="3"/>
      <c r="J905" s="2"/>
      <c r="K905" s="2"/>
    </row>
    <row r="906" spans="9:11" x14ac:dyDescent="0.3">
      <c r="I906" s="3"/>
      <c r="J906" s="2"/>
      <c r="K906" s="2"/>
    </row>
    <row r="907" spans="9:11" x14ac:dyDescent="0.3">
      <c r="I907" s="3"/>
      <c r="J907" s="2"/>
      <c r="K907" s="2"/>
    </row>
    <row r="908" spans="9:11" x14ac:dyDescent="0.3">
      <c r="I908" s="3"/>
      <c r="J908" s="2"/>
      <c r="K908" s="2"/>
    </row>
    <row r="909" spans="9:11" x14ac:dyDescent="0.3">
      <c r="I909" s="3"/>
      <c r="J909" s="2"/>
      <c r="K909" s="2"/>
    </row>
    <row r="910" spans="9:11" x14ac:dyDescent="0.3">
      <c r="I910" s="3"/>
      <c r="J910" s="2"/>
      <c r="K910" s="2"/>
    </row>
    <row r="911" spans="9:11" x14ac:dyDescent="0.3">
      <c r="I911" s="3"/>
      <c r="J911" s="2"/>
      <c r="K911" s="2"/>
    </row>
    <row r="912" spans="9:11" x14ac:dyDescent="0.3">
      <c r="I912" s="3"/>
      <c r="J912" s="2"/>
      <c r="K912" s="2"/>
    </row>
    <row r="913" spans="9:11" x14ac:dyDescent="0.3">
      <c r="I913" s="3"/>
      <c r="J913" s="2"/>
      <c r="K913" s="2"/>
    </row>
    <row r="914" spans="9:11" x14ac:dyDescent="0.3">
      <c r="I914" s="3"/>
      <c r="J914" s="2"/>
      <c r="K914" s="2"/>
    </row>
    <row r="915" spans="9:11" x14ac:dyDescent="0.3">
      <c r="I915" s="3"/>
      <c r="J915" s="2"/>
      <c r="K915" s="2"/>
    </row>
    <row r="916" spans="9:11" x14ac:dyDescent="0.3">
      <c r="I916" s="3"/>
      <c r="J916" s="2"/>
      <c r="K916" s="2"/>
    </row>
    <row r="917" spans="9:11" x14ac:dyDescent="0.3">
      <c r="I917" s="3"/>
      <c r="J917" s="2"/>
      <c r="K917" s="2"/>
    </row>
    <row r="918" spans="9:11" x14ac:dyDescent="0.3">
      <c r="I918" s="3"/>
      <c r="J918" s="2"/>
      <c r="K918" s="2"/>
    </row>
    <row r="919" spans="9:11" x14ac:dyDescent="0.3">
      <c r="I919" s="3"/>
      <c r="J919" s="2"/>
      <c r="K919" s="2"/>
    </row>
    <row r="920" spans="9:11" x14ac:dyDescent="0.3">
      <c r="I920" s="3"/>
      <c r="J920" s="2"/>
      <c r="K920" s="2"/>
    </row>
    <row r="921" spans="9:11" x14ac:dyDescent="0.3">
      <c r="I921" s="3"/>
      <c r="J921" s="2"/>
      <c r="K921" s="2"/>
    </row>
    <row r="922" spans="9:11" x14ac:dyDescent="0.3">
      <c r="I922" s="3"/>
      <c r="J922" s="2"/>
      <c r="K922" s="2"/>
    </row>
    <row r="923" spans="9:11" x14ac:dyDescent="0.3">
      <c r="I923" s="3"/>
      <c r="J923" s="2"/>
      <c r="K923" s="2"/>
    </row>
    <row r="924" spans="9:11" x14ac:dyDescent="0.3">
      <c r="I924" s="3"/>
      <c r="J924" s="2"/>
      <c r="K924" s="2"/>
    </row>
    <row r="925" spans="9:11" x14ac:dyDescent="0.3">
      <c r="I925" s="3"/>
      <c r="J925" s="2"/>
      <c r="K925" s="2"/>
    </row>
    <row r="926" spans="9:11" x14ac:dyDescent="0.3">
      <c r="I926" s="3"/>
      <c r="J926" s="2"/>
      <c r="K926" s="2"/>
    </row>
    <row r="927" spans="9:11" x14ac:dyDescent="0.3">
      <c r="I927" s="3"/>
      <c r="J927" s="2"/>
      <c r="K927" s="2"/>
    </row>
    <row r="928" spans="9:11" x14ac:dyDescent="0.3">
      <c r="I928" s="3"/>
      <c r="J928" s="2"/>
      <c r="K928" s="2"/>
    </row>
    <row r="929" spans="9:11" x14ac:dyDescent="0.3">
      <c r="I929" s="3"/>
      <c r="J929" s="2"/>
      <c r="K929" s="2"/>
    </row>
    <row r="930" spans="9:11" x14ac:dyDescent="0.3">
      <c r="I930" s="3"/>
      <c r="J930" s="2"/>
      <c r="K930" s="2"/>
    </row>
    <row r="931" spans="9:11" x14ac:dyDescent="0.3">
      <c r="I931" s="3"/>
      <c r="J931" s="2"/>
      <c r="K931" s="2"/>
    </row>
    <row r="932" spans="9:11" x14ac:dyDescent="0.3">
      <c r="I932" s="3"/>
      <c r="J932" s="2"/>
      <c r="K932" s="2"/>
    </row>
    <row r="933" spans="9:11" x14ac:dyDescent="0.3">
      <c r="I933" s="3"/>
      <c r="J933" s="2"/>
      <c r="K933" s="2"/>
    </row>
    <row r="934" spans="9:11" x14ac:dyDescent="0.3">
      <c r="I934" s="3"/>
      <c r="J934" s="2"/>
      <c r="K934" s="2"/>
    </row>
    <row r="935" spans="9:11" x14ac:dyDescent="0.3">
      <c r="I935" s="3"/>
      <c r="J935" s="2"/>
      <c r="K935" s="2"/>
    </row>
    <row r="936" spans="9:11" x14ac:dyDescent="0.3">
      <c r="I936" s="3"/>
      <c r="J936" s="2"/>
      <c r="K936" s="2"/>
    </row>
    <row r="937" spans="9:11" x14ac:dyDescent="0.3">
      <c r="I937" s="3"/>
      <c r="J937" s="2"/>
      <c r="K937" s="2"/>
    </row>
    <row r="938" spans="9:11" x14ac:dyDescent="0.3">
      <c r="I938" s="3"/>
      <c r="J938" s="2"/>
      <c r="K938" s="2"/>
    </row>
    <row r="939" spans="9:11" x14ac:dyDescent="0.3">
      <c r="I939" s="3"/>
      <c r="J939" s="2"/>
      <c r="K939" s="2"/>
    </row>
    <row r="940" spans="9:11" x14ac:dyDescent="0.3">
      <c r="I940" s="3"/>
      <c r="J940" s="2"/>
      <c r="K940" s="2"/>
    </row>
    <row r="941" spans="9:11" x14ac:dyDescent="0.3">
      <c r="I941" s="3"/>
      <c r="J941" s="2"/>
      <c r="K941" s="2"/>
    </row>
    <row r="942" spans="9:11" x14ac:dyDescent="0.3">
      <c r="I942" s="3"/>
      <c r="J942" s="2"/>
      <c r="K942" s="2"/>
    </row>
    <row r="943" spans="9:11" x14ac:dyDescent="0.3">
      <c r="I943" s="3"/>
      <c r="J943" s="2"/>
      <c r="K943" s="2"/>
    </row>
    <row r="944" spans="9:11" x14ac:dyDescent="0.3">
      <c r="I944" s="3"/>
      <c r="J944" s="2"/>
      <c r="K944" s="2"/>
    </row>
    <row r="945" spans="9:11" x14ac:dyDescent="0.3">
      <c r="I945" s="3"/>
      <c r="J945" s="2"/>
      <c r="K945" s="2"/>
    </row>
    <row r="946" spans="9:11" x14ac:dyDescent="0.3">
      <c r="I946" s="3"/>
      <c r="J946" s="2"/>
      <c r="K946" s="2"/>
    </row>
    <row r="947" spans="9:11" x14ac:dyDescent="0.3">
      <c r="I947" s="3"/>
      <c r="J947" s="2"/>
      <c r="K947" s="2"/>
    </row>
    <row r="948" spans="9:11" x14ac:dyDescent="0.3">
      <c r="I948" s="3"/>
      <c r="J948" s="2"/>
      <c r="K948" s="2"/>
    </row>
    <row r="949" spans="9:11" x14ac:dyDescent="0.3">
      <c r="I949" s="3"/>
      <c r="J949" s="2"/>
      <c r="K949" s="2"/>
    </row>
    <row r="950" spans="9:11" x14ac:dyDescent="0.3">
      <c r="I950" s="3"/>
      <c r="J950" s="2"/>
      <c r="K950" s="2"/>
    </row>
    <row r="951" spans="9:11" x14ac:dyDescent="0.3">
      <c r="I951" s="3"/>
      <c r="J951" s="2"/>
      <c r="K951" s="2"/>
    </row>
    <row r="952" spans="9:11" x14ac:dyDescent="0.3">
      <c r="I952" s="3"/>
      <c r="J952" s="2"/>
      <c r="K952" s="2"/>
    </row>
    <row r="953" spans="9:11" x14ac:dyDescent="0.3">
      <c r="I953" s="3"/>
      <c r="J953" s="2"/>
      <c r="K953" s="2"/>
    </row>
    <row r="954" spans="9:11" x14ac:dyDescent="0.3">
      <c r="I954" s="3"/>
      <c r="J954" s="2"/>
      <c r="K954" s="2"/>
    </row>
    <row r="955" spans="9:11" x14ac:dyDescent="0.3">
      <c r="I955" s="3"/>
      <c r="J955" s="2"/>
      <c r="K955" s="2"/>
    </row>
    <row r="956" spans="9:11" x14ac:dyDescent="0.3">
      <c r="I956" s="3"/>
      <c r="J956" s="2"/>
      <c r="K956" s="2"/>
    </row>
    <row r="957" spans="9:11" x14ac:dyDescent="0.3">
      <c r="I957" s="3"/>
      <c r="J957" s="2"/>
      <c r="K957" s="2"/>
    </row>
    <row r="958" spans="9:11" x14ac:dyDescent="0.3">
      <c r="I958" s="3"/>
      <c r="J958" s="2"/>
      <c r="K958" s="2"/>
    </row>
    <row r="959" spans="9:11" x14ac:dyDescent="0.3">
      <c r="I959" s="3"/>
      <c r="J959" s="2"/>
      <c r="K959" s="2"/>
    </row>
    <row r="960" spans="9:11" x14ac:dyDescent="0.3">
      <c r="I960" s="3"/>
      <c r="J960" s="2"/>
      <c r="K960" s="2"/>
    </row>
    <row r="961" spans="9:11" x14ac:dyDescent="0.3">
      <c r="I961" s="3"/>
      <c r="J961" s="2"/>
      <c r="K961" s="2"/>
    </row>
    <row r="962" spans="9:11" x14ac:dyDescent="0.3">
      <c r="I962" s="3"/>
      <c r="J962" s="2"/>
      <c r="K962" s="2"/>
    </row>
    <row r="963" spans="9:11" x14ac:dyDescent="0.3">
      <c r="I963" s="3"/>
      <c r="J963" s="2"/>
      <c r="K963" s="2"/>
    </row>
    <row r="964" spans="9:11" x14ac:dyDescent="0.3">
      <c r="I964" s="3"/>
      <c r="J964" s="2"/>
      <c r="K964" s="2"/>
    </row>
    <row r="965" spans="9:11" x14ac:dyDescent="0.3">
      <c r="I965" s="3"/>
      <c r="J965" s="2"/>
      <c r="K965" s="2"/>
    </row>
    <row r="966" spans="9:11" x14ac:dyDescent="0.3">
      <c r="I966" s="3"/>
      <c r="J966" s="2"/>
      <c r="K966" s="2"/>
    </row>
    <row r="967" spans="9:11" x14ac:dyDescent="0.3">
      <c r="I967" s="3"/>
      <c r="J967" s="2"/>
      <c r="K967" s="2"/>
    </row>
    <row r="968" spans="9:11" x14ac:dyDescent="0.3">
      <c r="I968" s="3"/>
      <c r="J968" s="2"/>
      <c r="K968" s="2"/>
    </row>
    <row r="969" spans="9:11" x14ac:dyDescent="0.3">
      <c r="I969" s="3"/>
      <c r="J969" s="2"/>
      <c r="K969" s="2"/>
    </row>
    <row r="970" spans="9:11" x14ac:dyDescent="0.3">
      <c r="I970" s="3"/>
      <c r="J970" s="2"/>
      <c r="K970" s="2"/>
    </row>
    <row r="971" spans="9:11" x14ac:dyDescent="0.3">
      <c r="I971" s="3"/>
      <c r="J971" s="2"/>
      <c r="K971" s="2"/>
    </row>
    <row r="972" spans="9:11" x14ac:dyDescent="0.3">
      <c r="I972" s="3"/>
      <c r="J972" s="2"/>
      <c r="K972" s="2"/>
    </row>
    <row r="973" spans="9:11" x14ac:dyDescent="0.3">
      <c r="I973" s="3"/>
      <c r="J973" s="2"/>
      <c r="K973" s="2"/>
    </row>
    <row r="974" spans="9:11" x14ac:dyDescent="0.3">
      <c r="I974" s="3"/>
      <c r="J974" s="2"/>
      <c r="K974" s="2"/>
    </row>
    <row r="975" spans="9:11" x14ac:dyDescent="0.3">
      <c r="I975" s="3"/>
      <c r="J975" s="2"/>
      <c r="K975" s="2"/>
    </row>
    <row r="976" spans="9:11" x14ac:dyDescent="0.3">
      <c r="I976" s="3"/>
      <c r="J976" s="2"/>
      <c r="K976" s="2"/>
    </row>
    <row r="977" spans="9:11" x14ac:dyDescent="0.3">
      <c r="I977" s="3"/>
      <c r="J977" s="2"/>
      <c r="K977" s="2"/>
    </row>
    <row r="978" spans="9:11" x14ac:dyDescent="0.3">
      <c r="I978" s="3"/>
      <c r="J978" s="2"/>
      <c r="K978" s="2"/>
    </row>
    <row r="979" spans="9:11" x14ac:dyDescent="0.3">
      <c r="I979" s="3"/>
      <c r="J979" s="2"/>
      <c r="K979" s="2"/>
    </row>
    <row r="980" spans="9:11" x14ac:dyDescent="0.3">
      <c r="I980" s="3"/>
      <c r="J980" s="2"/>
      <c r="K980" s="2"/>
    </row>
    <row r="981" spans="9:11" x14ac:dyDescent="0.3">
      <c r="I981" s="3"/>
      <c r="J981" s="2"/>
      <c r="K981" s="2"/>
    </row>
    <row r="982" spans="9:11" x14ac:dyDescent="0.3">
      <c r="I982" s="3"/>
      <c r="J982" s="2"/>
      <c r="K982" s="2"/>
    </row>
    <row r="983" spans="9:11" x14ac:dyDescent="0.3">
      <c r="I983" s="3"/>
      <c r="J983" s="2"/>
      <c r="K983" s="2"/>
    </row>
    <row r="984" spans="9:11" x14ac:dyDescent="0.3">
      <c r="I984" s="3"/>
      <c r="J984" s="2"/>
      <c r="K984" s="2"/>
    </row>
    <row r="985" spans="9:11" x14ac:dyDescent="0.3">
      <c r="I985" s="3"/>
      <c r="J985" s="2"/>
      <c r="K985" s="2"/>
    </row>
    <row r="986" spans="9:11" x14ac:dyDescent="0.3">
      <c r="I986" s="3"/>
      <c r="J986" s="2"/>
      <c r="K986" s="2"/>
    </row>
    <row r="987" spans="9:11" x14ac:dyDescent="0.3">
      <c r="I987" s="3"/>
      <c r="J987" s="2"/>
      <c r="K987" s="2"/>
    </row>
    <row r="988" spans="9:11" x14ac:dyDescent="0.3">
      <c r="I988" s="3"/>
      <c r="J988" s="2"/>
      <c r="K988" s="2"/>
    </row>
    <row r="989" spans="9:11" x14ac:dyDescent="0.3">
      <c r="I989" s="3"/>
      <c r="J989" s="2"/>
      <c r="K989" s="2"/>
    </row>
    <row r="990" spans="9:11" x14ac:dyDescent="0.3">
      <c r="I990" s="3"/>
      <c r="J990" s="2"/>
      <c r="K990" s="2"/>
    </row>
    <row r="991" spans="9:11" x14ac:dyDescent="0.3">
      <c r="I991" s="3"/>
      <c r="J991" s="2"/>
      <c r="K991" s="2"/>
    </row>
    <row r="992" spans="9:11" x14ac:dyDescent="0.3">
      <c r="I992" s="3"/>
      <c r="J992" s="2"/>
      <c r="K992" s="2"/>
    </row>
    <row r="993" spans="9:11" x14ac:dyDescent="0.3">
      <c r="I993" s="3"/>
      <c r="J993" s="2"/>
      <c r="K993" s="2"/>
    </row>
    <row r="994" spans="9:11" x14ac:dyDescent="0.3">
      <c r="I994" s="3"/>
      <c r="J994" s="2"/>
      <c r="K994" s="2"/>
    </row>
    <row r="995" spans="9:11" x14ac:dyDescent="0.3">
      <c r="I995" s="3"/>
      <c r="J995" s="2"/>
      <c r="K995" s="2"/>
    </row>
    <row r="996" spans="9:11" x14ac:dyDescent="0.3">
      <c r="I996" s="3"/>
      <c r="J996" s="2"/>
      <c r="K996" s="2"/>
    </row>
    <row r="997" spans="9:11" x14ac:dyDescent="0.3">
      <c r="I997" s="3"/>
      <c r="J997" s="2"/>
      <c r="K997" s="2"/>
    </row>
    <row r="998" spans="9:11" x14ac:dyDescent="0.3">
      <c r="I998" s="3"/>
      <c r="J998" s="2"/>
      <c r="K998" s="2"/>
    </row>
    <row r="999" spans="9:11" x14ac:dyDescent="0.3">
      <c r="I999" s="3"/>
      <c r="J999" s="2"/>
      <c r="K999" s="2"/>
    </row>
    <row r="1000" spans="9:11" x14ac:dyDescent="0.3">
      <c r="I1000" s="3"/>
      <c r="J1000" s="2"/>
      <c r="K1000" s="2"/>
    </row>
    <row r="1001" spans="9:11" x14ac:dyDescent="0.3">
      <c r="I1001" s="3"/>
      <c r="J1001" s="2"/>
      <c r="K1001" s="2"/>
    </row>
    <row r="1002" spans="9:11" x14ac:dyDescent="0.3">
      <c r="I1002" s="3"/>
      <c r="J1002" s="2"/>
      <c r="K1002" s="2"/>
    </row>
    <row r="1003" spans="9:11" x14ac:dyDescent="0.3">
      <c r="I1003" s="3"/>
      <c r="J1003" s="2"/>
      <c r="K1003" s="2"/>
    </row>
    <row r="1004" spans="9:11" x14ac:dyDescent="0.3">
      <c r="I1004" s="3"/>
      <c r="J1004" s="2"/>
      <c r="K1004" s="2"/>
    </row>
    <row r="1005" spans="9:11" x14ac:dyDescent="0.3">
      <c r="I1005" s="3"/>
      <c r="J1005" s="2"/>
      <c r="K1005" s="2"/>
    </row>
    <row r="1006" spans="9:11" x14ac:dyDescent="0.3">
      <c r="I1006" s="3"/>
      <c r="J1006" s="2"/>
      <c r="K1006" s="2"/>
    </row>
    <row r="1007" spans="9:11" x14ac:dyDescent="0.3">
      <c r="I1007" s="3"/>
      <c r="J1007" s="2"/>
      <c r="K1007" s="2"/>
    </row>
    <row r="1008" spans="9:11" x14ac:dyDescent="0.3">
      <c r="I1008" s="3"/>
      <c r="J1008" s="2"/>
      <c r="K1008" s="2"/>
    </row>
    <row r="1009" spans="9:11" x14ac:dyDescent="0.3">
      <c r="I1009" s="3"/>
      <c r="J1009" s="2"/>
      <c r="K1009" s="2"/>
    </row>
    <row r="1010" spans="9:11" x14ac:dyDescent="0.3">
      <c r="I1010" s="3"/>
      <c r="J1010" s="2"/>
      <c r="K1010" s="2"/>
    </row>
    <row r="1011" spans="9:11" x14ac:dyDescent="0.3">
      <c r="I1011" s="3"/>
      <c r="J1011" s="2"/>
      <c r="K1011" s="2"/>
    </row>
    <row r="1012" spans="9:11" x14ac:dyDescent="0.3">
      <c r="I1012" s="3"/>
      <c r="J1012" s="2"/>
      <c r="K1012" s="2"/>
    </row>
    <row r="1013" spans="9:11" x14ac:dyDescent="0.3">
      <c r="I1013" s="3"/>
      <c r="J1013" s="2"/>
      <c r="K1013" s="2"/>
    </row>
    <row r="1014" spans="9:11" x14ac:dyDescent="0.3">
      <c r="I1014" s="3"/>
      <c r="J1014" s="2"/>
      <c r="K1014" s="2"/>
    </row>
    <row r="1015" spans="9:11" x14ac:dyDescent="0.3">
      <c r="I1015" s="3"/>
      <c r="J1015" s="2"/>
      <c r="K1015" s="2"/>
    </row>
    <row r="1016" spans="9:11" x14ac:dyDescent="0.3">
      <c r="I1016" s="3"/>
      <c r="J1016" s="2"/>
      <c r="K1016" s="2"/>
    </row>
    <row r="1017" spans="9:11" x14ac:dyDescent="0.3">
      <c r="I1017" s="3"/>
      <c r="J1017" s="2"/>
      <c r="K1017" s="2"/>
    </row>
    <row r="1018" spans="9:11" x14ac:dyDescent="0.3">
      <c r="I1018" s="3"/>
      <c r="J1018" s="2"/>
      <c r="K1018" s="2"/>
    </row>
    <row r="1019" spans="9:11" x14ac:dyDescent="0.3">
      <c r="I1019" s="3"/>
      <c r="J1019" s="2"/>
      <c r="K1019" s="2"/>
    </row>
    <row r="1020" spans="9:11" x14ac:dyDescent="0.3">
      <c r="I1020" s="3"/>
      <c r="J1020" s="2"/>
      <c r="K1020" s="2"/>
    </row>
    <row r="1021" spans="9:11" x14ac:dyDescent="0.3">
      <c r="I1021" s="3"/>
      <c r="J1021" s="2"/>
      <c r="K1021" s="2"/>
    </row>
    <row r="1022" spans="9:11" x14ac:dyDescent="0.3">
      <c r="I1022" s="3"/>
      <c r="J1022" s="2"/>
      <c r="K1022" s="2"/>
    </row>
    <row r="1023" spans="9:11" x14ac:dyDescent="0.3">
      <c r="I1023" s="3"/>
      <c r="J1023" s="2"/>
      <c r="K1023" s="2"/>
    </row>
    <row r="1024" spans="9:11" x14ac:dyDescent="0.3">
      <c r="I1024" s="3"/>
      <c r="J1024" s="2"/>
      <c r="K1024" s="2"/>
    </row>
    <row r="1025" spans="9:11" x14ac:dyDescent="0.3">
      <c r="I1025" s="3"/>
      <c r="J1025" s="2"/>
      <c r="K1025" s="2"/>
    </row>
    <row r="1026" spans="9:11" x14ac:dyDescent="0.3">
      <c r="I1026" s="3"/>
      <c r="J1026" s="2"/>
      <c r="K1026" s="2"/>
    </row>
    <row r="1027" spans="9:11" x14ac:dyDescent="0.3">
      <c r="I1027" s="3"/>
      <c r="J1027" s="2"/>
      <c r="K1027" s="2"/>
    </row>
    <row r="1028" spans="9:11" x14ac:dyDescent="0.3">
      <c r="I1028" s="3"/>
      <c r="J1028" s="2"/>
      <c r="K1028" s="2"/>
    </row>
    <row r="1029" spans="9:11" x14ac:dyDescent="0.3">
      <c r="I1029" s="3"/>
      <c r="J1029" s="2"/>
      <c r="K1029" s="2"/>
    </row>
    <row r="1030" spans="9:11" x14ac:dyDescent="0.3">
      <c r="I1030" s="3"/>
      <c r="J1030" s="2"/>
      <c r="K1030" s="2"/>
    </row>
    <row r="1031" spans="9:11" x14ac:dyDescent="0.3">
      <c r="I1031" s="3"/>
      <c r="J1031" s="2"/>
      <c r="K1031" s="2"/>
    </row>
    <row r="1032" spans="9:11" x14ac:dyDescent="0.3">
      <c r="I1032" s="3"/>
      <c r="J1032" s="2"/>
      <c r="K1032" s="2"/>
    </row>
    <row r="1033" spans="9:11" x14ac:dyDescent="0.3">
      <c r="I1033" s="3"/>
      <c r="J1033" s="2"/>
      <c r="K1033" s="2"/>
    </row>
    <row r="1034" spans="9:11" x14ac:dyDescent="0.3">
      <c r="I1034" s="3"/>
      <c r="J1034" s="2"/>
      <c r="K1034" s="2"/>
    </row>
    <row r="1035" spans="9:11" x14ac:dyDescent="0.3">
      <c r="I1035" s="3"/>
      <c r="J1035" s="2"/>
      <c r="K1035" s="2"/>
    </row>
    <row r="1036" spans="9:11" x14ac:dyDescent="0.3">
      <c r="I1036" s="3"/>
      <c r="J1036" s="2"/>
      <c r="K1036" s="2"/>
    </row>
    <row r="1037" spans="9:11" x14ac:dyDescent="0.3">
      <c r="I1037" s="3"/>
      <c r="J1037" s="2"/>
      <c r="K1037" s="2"/>
    </row>
    <row r="1038" spans="9:11" x14ac:dyDescent="0.3">
      <c r="I1038" s="3"/>
      <c r="J1038" s="2"/>
      <c r="K1038" s="2"/>
    </row>
    <row r="1039" spans="9:11" x14ac:dyDescent="0.3">
      <c r="I1039" s="3"/>
      <c r="J1039" s="2"/>
      <c r="K1039" s="2"/>
    </row>
    <row r="1040" spans="9:11" x14ac:dyDescent="0.3">
      <c r="I1040" s="3"/>
      <c r="J1040" s="2"/>
      <c r="K1040" s="2"/>
    </row>
    <row r="1041" spans="9:11" x14ac:dyDescent="0.3">
      <c r="I1041" s="3"/>
      <c r="J1041" s="2"/>
      <c r="K1041" s="2"/>
    </row>
    <row r="1042" spans="9:11" x14ac:dyDescent="0.3">
      <c r="I1042" s="3"/>
      <c r="J1042" s="2"/>
      <c r="K1042" s="2"/>
    </row>
    <row r="1043" spans="9:11" x14ac:dyDescent="0.3">
      <c r="I1043" s="3"/>
      <c r="J1043" s="2"/>
      <c r="K1043" s="2"/>
    </row>
    <row r="1044" spans="9:11" x14ac:dyDescent="0.3">
      <c r="I1044" s="3"/>
      <c r="J1044" s="2"/>
      <c r="K1044" s="2"/>
    </row>
    <row r="1045" spans="9:11" x14ac:dyDescent="0.3">
      <c r="I1045" s="3"/>
      <c r="J1045" s="2"/>
      <c r="K1045" s="2"/>
    </row>
    <row r="1046" spans="9:11" x14ac:dyDescent="0.3">
      <c r="I1046" s="3"/>
      <c r="J1046" s="2"/>
      <c r="K1046" s="2"/>
    </row>
    <row r="1047" spans="9:11" x14ac:dyDescent="0.3">
      <c r="I1047" s="3"/>
      <c r="J1047" s="2"/>
      <c r="K1047" s="2"/>
    </row>
    <row r="1048" spans="9:11" x14ac:dyDescent="0.3">
      <c r="I1048" s="3"/>
      <c r="J1048" s="2"/>
      <c r="K1048" s="2"/>
    </row>
    <row r="1049" spans="9:11" x14ac:dyDescent="0.3">
      <c r="I1049" s="3"/>
      <c r="J1049" s="2"/>
      <c r="K1049" s="2"/>
    </row>
    <row r="1050" spans="9:11" x14ac:dyDescent="0.3">
      <c r="I1050" s="3"/>
      <c r="J1050" s="2"/>
      <c r="K1050" s="2"/>
    </row>
    <row r="1051" spans="9:11" x14ac:dyDescent="0.3">
      <c r="I1051" s="3"/>
      <c r="J1051" s="2"/>
      <c r="K1051" s="2"/>
    </row>
    <row r="1052" spans="9:11" x14ac:dyDescent="0.3">
      <c r="I1052" s="3"/>
      <c r="J1052" s="2"/>
      <c r="K1052" s="2"/>
    </row>
    <row r="1053" spans="9:11" x14ac:dyDescent="0.3">
      <c r="I1053" s="3"/>
      <c r="J1053" s="2"/>
      <c r="K1053" s="2"/>
    </row>
    <row r="1054" spans="9:11" x14ac:dyDescent="0.3">
      <c r="I1054" s="3"/>
      <c r="J1054" s="2"/>
      <c r="K1054" s="2"/>
    </row>
    <row r="1055" spans="9:11" x14ac:dyDescent="0.3">
      <c r="I1055" s="3"/>
      <c r="J1055" s="2"/>
      <c r="K1055" s="2"/>
    </row>
    <row r="1056" spans="9:11" x14ac:dyDescent="0.3">
      <c r="I1056" s="3"/>
      <c r="J1056" s="2"/>
      <c r="K1056" s="2"/>
    </row>
    <row r="1057" spans="9:11" x14ac:dyDescent="0.3">
      <c r="I1057" s="3"/>
      <c r="J1057" s="2"/>
      <c r="K1057" s="2"/>
    </row>
    <row r="1058" spans="9:11" x14ac:dyDescent="0.3">
      <c r="I1058" s="3"/>
      <c r="J1058" s="2"/>
      <c r="K1058" s="2"/>
    </row>
    <row r="1059" spans="9:11" x14ac:dyDescent="0.3">
      <c r="I1059" s="3"/>
      <c r="J1059" s="2"/>
      <c r="K1059" s="2"/>
    </row>
    <row r="1060" spans="9:11" x14ac:dyDescent="0.3">
      <c r="I1060" s="3"/>
      <c r="J1060" s="2"/>
      <c r="K1060" s="2"/>
    </row>
    <row r="1061" spans="9:11" x14ac:dyDescent="0.3">
      <c r="I1061" s="3"/>
      <c r="J1061" s="2"/>
      <c r="K1061" s="2"/>
    </row>
    <row r="1062" spans="9:11" x14ac:dyDescent="0.3">
      <c r="I1062" s="3"/>
      <c r="J1062" s="2"/>
      <c r="K1062" s="2"/>
    </row>
    <row r="1063" spans="9:11" x14ac:dyDescent="0.3">
      <c r="I1063" s="3"/>
      <c r="J1063" s="2"/>
      <c r="K1063" s="2"/>
    </row>
    <row r="1064" spans="9:11" x14ac:dyDescent="0.3">
      <c r="I1064" s="3"/>
      <c r="J1064" s="2"/>
      <c r="K1064" s="2"/>
    </row>
    <row r="1065" spans="9:11" x14ac:dyDescent="0.3">
      <c r="I1065" s="3"/>
      <c r="J1065" s="2"/>
      <c r="K1065" s="2"/>
    </row>
    <row r="1066" spans="9:11" x14ac:dyDescent="0.3">
      <c r="I1066" s="3"/>
      <c r="J1066" s="2"/>
      <c r="K1066" s="2"/>
    </row>
    <row r="1067" spans="9:11" x14ac:dyDescent="0.3">
      <c r="I1067" s="3"/>
      <c r="J1067" s="2"/>
      <c r="K1067" s="2"/>
    </row>
    <row r="1068" spans="9:11" x14ac:dyDescent="0.3">
      <c r="I1068" s="3"/>
      <c r="J1068" s="2"/>
      <c r="K1068" s="2"/>
    </row>
    <row r="1069" spans="9:11" x14ac:dyDescent="0.3">
      <c r="I1069" s="3"/>
      <c r="J1069" s="2"/>
      <c r="K1069" s="2"/>
    </row>
    <row r="1070" spans="9:11" x14ac:dyDescent="0.3">
      <c r="I1070" s="3"/>
      <c r="J1070" s="2"/>
      <c r="K1070" s="2"/>
    </row>
    <row r="1071" spans="9:11" x14ac:dyDescent="0.3">
      <c r="I1071" s="3"/>
      <c r="J1071" s="2"/>
      <c r="K1071" s="2"/>
    </row>
    <row r="1072" spans="9:11" x14ac:dyDescent="0.3">
      <c r="I1072" s="3"/>
      <c r="J1072" s="2"/>
      <c r="K1072" s="2"/>
    </row>
    <row r="1073" spans="9:11" x14ac:dyDescent="0.3">
      <c r="I1073" s="3"/>
      <c r="J1073" s="2"/>
      <c r="K1073" s="2"/>
    </row>
    <row r="1074" spans="9:11" x14ac:dyDescent="0.3">
      <c r="I1074" s="3"/>
      <c r="J1074" s="2"/>
      <c r="K1074" s="2"/>
    </row>
    <row r="1075" spans="9:11" x14ac:dyDescent="0.3">
      <c r="I1075" s="3"/>
      <c r="J1075" s="2"/>
      <c r="K1075" s="2"/>
    </row>
    <row r="1076" spans="9:11" x14ac:dyDescent="0.3">
      <c r="I1076" s="3"/>
      <c r="J1076" s="2"/>
      <c r="K1076" s="2"/>
    </row>
    <row r="1077" spans="9:11" x14ac:dyDescent="0.3">
      <c r="I1077" s="3"/>
      <c r="J1077" s="2"/>
      <c r="K1077" s="2"/>
    </row>
    <row r="1078" spans="9:11" x14ac:dyDescent="0.3">
      <c r="I1078" s="3"/>
      <c r="J1078" s="2"/>
      <c r="K1078" s="2"/>
    </row>
    <row r="1079" spans="9:11" x14ac:dyDescent="0.3">
      <c r="I1079" s="3"/>
      <c r="J1079" s="2"/>
      <c r="K1079" s="2"/>
    </row>
    <row r="1080" spans="9:11" x14ac:dyDescent="0.3">
      <c r="I1080" s="3"/>
      <c r="J1080" s="2"/>
      <c r="K1080" s="2"/>
    </row>
    <row r="1081" spans="9:11" x14ac:dyDescent="0.3">
      <c r="I1081" s="3"/>
      <c r="J1081" s="2"/>
      <c r="K1081" s="2"/>
    </row>
    <row r="1082" spans="9:11" x14ac:dyDescent="0.3">
      <c r="I1082" s="3"/>
      <c r="J1082" s="2"/>
      <c r="K1082" s="2"/>
    </row>
    <row r="1083" spans="9:11" x14ac:dyDescent="0.3">
      <c r="I1083" s="3"/>
      <c r="J1083" s="2"/>
      <c r="K1083" s="2"/>
    </row>
    <row r="1084" spans="9:11" x14ac:dyDescent="0.3">
      <c r="I1084" s="3"/>
      <c r="J1084" s="2"/>
      <c r="K1084" s="2"/>
    </row>
    <row r="1085" spans="9:11" x14ac:dyDescent="0.3">
      <c r="I1085" s="3"/>
      <c r="J1085" s="2"/>
      <c r="K1085" s="2"/>
    </row>
    <row r="1086" spans="9:11" x14ac:dyDescent="0.3">
      <c r="I1086" s="3"/>
      <c r="J1086" s="2"/>
      <c r="K1086" s="2"/>
    </row>
    <row r="1087" spans="9:11" x14ac:dyDescent="0.3">
      <c r="I1087" s="3"/>
      <c r="J1087" s="2"/>
      <c r="K1087" s="2"/>
    </row>
    <row r="1088" spans="9:11" x14ac:dyDescent="0.3">
      <c r="I1088" s="3"/>
      <c r="J1088" s="2"/>
      <c r="K1088" s="2"/>
    </row>
    <row r="1089" spans="9:11" x14ac:dyDescent="0.3">
      <c r="I1089" s="3"/>
      <c r="J1089" s="2"/>
      <c r="K1089" s="2"/>
    </row>
    <row r="1090" spans="9:11" x14ac:dyDescent="0.3">
      <c r="I1090" s="3"/>
      <c r="J1090" s="2"/>
      <c r="K1090" s="2"/>
    </row>
    <row r="1091" spans="9:11" x14ac:dyDescent="0.3">
      <c r="I1091" s="3"/>
      <c r="J1091" s="2"/>
      <c r="K1091" s="2"/>
    </row>
    <row r="1092" spans="9:11" x14ac:dyDescent="0.3">
      <c r="I1092" s="3"/>
      <c r="J1092" s="2"/>
      <c r="K1092" s="2"/>
    </row>
    <row r="1093" spans="9:11" x14ac:dyDescent="0.3">
      <c r="I1093" s="3"/>
      <c r="J1093" s="2"/>
      <c r="K1093" s="2"/>
    </row>
    <row r="1094" spans="9:11" x14ac:dyDescent="0.3">
      <c r="I1094" s="3"/>
      <c r="J1094" s="2"/>
      <c r="K1094" s="2"/>
    </row>
    <row r="1095" spans="9:11" x14ac:dyDescent="0.3">
      <c r="I1095" s="3"/>
      <c r="J1095" s="2"/>
      <c r="K1095" s="2"/>
    </row>
    <row r="1096" spans="9:11" x14ac:dyDescent="0.3">
      <c r="I1096" s="3"/>
      <c r="J1096" s="2"/>
      <c r="K1096" s="2"/>
    </row>
    <row r="1097" spans="9:11" x14ac:dyDescent="0.3">
      <c r="I1097" s="3"/>
      <c r="J1097" s="2"/>
      <c r="K1097" s="2"/>
    </row>
    <row r="1098" spans="9:11" x14ac:dyDescent="0.3">
      <c r="I1098" s="3"/>
      <c r="J1098" s="2"/>
      <c r="K1098" s="2"/>
    </row>
    <row r="1099" spans="9:11" x14ac:dyDescent="0.3">
      <c r="I1099" s="3"/>
      <c r="J1099" s="2"/>
      <c r="K1099" s="2"/>
    </row>
    <row r="1100" spans="9:11" x14ac:dyDescent="0.3">
      <c r="I1100" s="3"/>
      <c r="J1100" s="2"/>
      <c r="K1100" s="2"/>
    </row>
    <row r="1101" spans="9:11" x14ac:dyDescent="0.3">
      <c r="I1101" s="3"/>
      <c r="J1101" s="2"/>
      <c r="K1101" s="2"/>
    </row>
    <row r="1102" spans="9:11" x14ac:dyDescent="0.3">
      <c r="I1102" s="3"/>
      <c r="J1102" s="2"/>
      <c r="K1102" s="2"/>
    </row>
    <row r="1103" spans="9:11" x14ac:dyDescent="0.3">
      <c r="I1103" s="3"/>
      <c r="J1103" s="2"/>
      <c r="K1103" s="2"/>
    </row>
    <row r="1104" spans="9:11" x14ac:dyDescent="0.3">
      <c r="I1104" s="3"/>
      <c r="J1104" s="2"/>
      <c r="K1104" s="2"/>
    </row>
    <row r="1105" spans="9:11" x14ac:dyDescent="0.3">
      <c r="I1105" s="3"/>
      <c r="J1105" s="2"/>
      <c r="K1105" s="2"/>
    </row>
    <row r="1106" spans="9:11" x14ac:dyDescent="0.3">
      <c r="I1106" s="3"/>
      <c r="J1106" s="2"/>
      <c r="K1106" s="2"/>
    </row>
    <row r="1107" spans="9:11" x14ac:dyDescent="0.3">
      <c r="I1107" s="3"/>
      <c r="J1107" s="2"/>
      <c r="K1107" s="2"/>
    </row>
    <row r="1108" spans="9:11" x14ac:dyDescent="0.3">
      <c r="I1108" s="3"/>
      <c r="J1108" s="2"/>
      <c r="K1108" s="2"/>
    </row>
    <row r="1109" spans="9:11" x14ac:dyDescent="0.3">
      <c r="I1109" s="3"/>
      <c r="J1109" s="2"/>
      <c r="K1109" s="2"/>
    </row>
    <row r="1110" spans="9:11" x14ac:dyDescent="0.3">
      <c r="I1110" s="3"/>
      <c r="J1110" s="2"/>
      <c r="K1110" s="2"/>
    </row>
    <row r="1111" spans="9:11" x14ac:dyDescent="0.3">
      <c r="I1111" s="3"/>
      <c r="J1111" s="2"/>
      <c r="K1111" s="2"/>
    </row>
    <row r="1112" spans="9:11" x14ac:dyDescent="0.3">
      <c r="I1112" s="3"/>
      <c r="J1112" s="2"/>
      <c r="K1112" s="2"/>
    </row>
    <row r="1113" spans="9:11" x14ac:dyDescent="0.3">
      <c r="I1113" s="3"/>
      <c r="J1113" s="2"/>
      <c r="K1113" s="2"/>
    </row>
    <row r="1114" spans="9:11" x14ac:dyDescent="0.3">
      <c r="I1114" s="3"/>
      <c r="J1114" s="2"/>
      <c r="K1114" s="2"/>
    </row>
    <row r="1115" spans="9:11" x14ac:dyDescent="0.3">
      <c r="I1115" s="3"/>
      <c r="J1115" s="2"/>
      <c r="K1115" s="2"/>
    </row>
    <row r="1116" spans="9:11" x14ac:dyDescent="0.3">
      <c r="I1116" s="3"/>
      <c r="J1116" s="2"/>
      <c r="K1116" s="2"/>
    </row>
    <row r="1117" spans="9:11" x14ac:dyDescent="0.3">
      <c r="I1117" s="3"/>
      <c r="J1117" s="2"/>
      <c r="K1117" s="2"/>
    </row>
    <row r="1118" spans="9:11" x14ac:dyDescent="0.3">
      <c r="I1118" s="3"/>
      <c r="J1118" s="2"/>
      <c r="K1118" s="2"/>
    </row>
    <row r="1119" spans="9:11" x14ac:dyDescent="0.3">
      <c r="I1119" s="3"/>
      <c r="J1119" s="2"/>
      <c r="K1119" s="2"/>
    </row>
    <row r="1120" spans="9:11" x14ac:dyDescent="0.3">
      <c r="I1120" s="3"/>
      <c r="J1120" s="2"/>
      <c r="K1120" s="2"/>
    </row>
    <row r="1121" spans="9:11" x14ac:dyDescent="0.3">
      <c r="I1121" s="3"/>
      <c r="J1121" s="2"/>
      <c r="K1121" s="2"/>
    </row>
    <row r="1122" spans="9:11" x14ac:dyDescent="0.3">
      <c r="I1122" s="3"/>
      <c r="J1122" s="2"/>
      <c r="K1122" s="2"/>
    </row>
    <row r="1123" spans="9:11" x14ac:dyDescent="0.3">
      <c r="I1123" s="3"/>
      <c r="J1123" s="2"/>
      <c r="K1123" s="2"/>
    </row>
    <row r="1124" spans="9:11" x14ac:dyDescent="0.3">
      <c r="I1124" s="3"/>
      <c r="J1124" s="2"/>
      <c r="K1124" s="2"/>
    </row>
    <row r="1125" spans="9:11" x14ac:dyDescent="0.3">
      <c r="I1125" s="3"/>
      <c r="J1125" s="2"/>
      <c r="K1125" s="2"/>
    </row>
    <row r="1126" spans="9:11" x14ac:dyDescent="0.3">
      <c r="I1126" s="3"/>
      <c r="J1126" s="2"/>
      <c r="K1126" s="2"/>
    </row>
    <row r="1127" spans="9:11" x14ac:dyDescent="0.3">
      <c r="I1127" s="3"/>
      <c r="J1127" s="2"/>
      <c r="K1127" s="2"/>
    </row>
    <row r="1128" spans="9:11" x14ac:dyDescent="0.3">
      <c r="I1128" s="3"/>
      <c r="J1128" s="2"/>
      <c r="K1128" s="2"/>
    </row>
    <row r="1129" spans="9:11" x14ac:dyDescent="0.3">
      <c r="I1129" s="3"/>
      <c r="J1129" s="2"/>
      <c r="K1129" s="2"/>
    </row>
    <row r="1130" spans="9:11" x14ac:dyDescent="0.3">
      <c r="I1130" s="3"/>
      <c r="J1130" s="2"/>
      <c r="K1130" s="2"/>
    </row>
    <row r="1131" spans="9:11" x14ac:dyDescent="0.3">
      <c r="I1131" s="3"/>
      <c r="J1131" s="2"/>
      <c r="K1131" s="2"/>
    </row>
    <row r="1132" spans="9:11" x14ac:dyDescent="0.3">
      <c r="I1132" s="3"/>
      <c r="J1132" s="2"/>
      <c r="K1132" s="2"/>
    </row>
    <row r="1133" spans="9:11" x14ac:dyDescent="0.3">
      <c r="I1133" s="3"/>
      <c r="J1133" s="2"/>
      <c r="K1133" s="2"/>
    </row>
    <row r="1134" spans="9:11" x14ac:dyDescent="0.3">
      <c r="I1134" s="3"/>
      <c r="J1134" s="2"/>
      <c r="K1134" s="2"/>
    </row>
    <row r="1135" spans="9:11" x14ac:dyDescent="0.3">
      <c r="I1135" s="3"/>
      <c r="J1135" s="2"/>
      <c r="K1135" s="2"/>
    </row>
    <row r="1136" spans="9:11" x14ac:dyDescent="0.3">
      <c r="I1136" s="3"/>
      <c r="J1136" s="2"/>
      <c r="K1136" s="2"/>
    </row>
    <row r="1137" spans="9:11" x14ac:dyDescent="0.3">
      <c r="I1137" s="3"/>
      <c r="J1137" s="2"/>
      <c r="K1137" s="2"/>
    </row>
    <row r="1138" spans="9:11" x14ac:dyDescent="0.3">
      <c r="I1138" s="3"/>
      <c r="J1138" s="2"/>
      <c r="K1138" s="2"/>
    </row>
    <row r="1139" spans="9:11" x14ac:dyDescent="0.3">
      <c r="I1139" s="3"/>
      <c r="J1139" s="2"/>
      <c r="K1139" s="2"/>
    </row>
    <row r="1140" spans="9:11" x14ac:dyDescent="0.3">
      <c r="I1140" s="3"/>
      <c r="J1140" s="2"/>
      <c r="K1140" s="2"/>
    </row>
    <row r="1141" spans="9:11" x14ac:dyDescent="0.3">
      <c r="I1141" s="3"/>
      <c r="J1141" s="2"/>
      <c r="K1141" s="2"/>
    </row>
    <row r="1142" spans="9:11" x14ac:dyDescent="0.3">
      <c r="I1142" s="3"/>
      <c r="J1142" s="2"/>
      <c r="K1142" s="2"/>
    </row>
    <row r="1143" spans="9:11" x14ac:dyDescent="0.3">
      <c r="I1143" s="3"/>
      <c r="J1143" s="2"/>
      <c r="K1143" s="2"/>
    </row>
    <row r="1144" spans="9:11" x14ac:dyDescent="0.3">
      <c r="I1144" s="3"/>
      <c r="J1144" s="2"/>
      <c r="K1144" s="2"/>
    </row>
    <row r="1145" spans="9:11" x14ac:dyDescent="0.3">
      <c r="I1145" s="3"/>
      <c r="J1145" s="2"/>
      <c r="K1145" s="2"/>
    </row>
    <row r="1146" spans="9:11" x14ac:dyDescent="0.3">
      <c r="I1146" s="3"/>
      <c r="J1146" s="2"/>
      <c r="K1146" s="2"/>
    </row>
    <row r="1147" spans="9:11" x14ac:dyDescent="0.3">
      <c r="I1147" s="3"/>
      <c r="J1147" s="2"/>
      <c r="K1147" s="2"/>
    </row>
    <row r="1148" spans="9:11" x14ac:dyDescent="0.3">
      <c r="I1148" s="3"/>
      <c r="J1148" s="2"/>
      <c r="K1148" s="2"/>
    </row>
    <row r="1149" spans="9:11" x14ac:dyDescent="0.3">
      <c r="I1149" s="3"/>
      <c r="J1149" s="2"/>
      <c r="K1149" s="2"/>
    </row>
    <row r="1150" spans="9:11" x14ac:dyDescent="0.3">
      <c r="I1150" s="3"/>
      <c r="J1150" s="2"/>
      <c r="K1150" s="2"/>
    </row>
    <row r="1151" spans="9:11" x14ac:dyDescent="0.3">
      <c r="I1151" s="3"/>
      <c r="J1151" s="2"/>
      <c r="K1151" s="2"/>
    </row>
    <row r="1152" spans="9:11" x14ac:dyDescent="0.3">
      <c r="I1152" s="3"/>
      <c r="J1152" s="2"/>
      <c r="K1152" s="2"/>
    </row>
    <row r="1153" spans="9:11" x14ac:dyDescent="0.3">
      <c r="I1153" s="3"/>
      <c r="J1153" s="2"/>
      <c r="K1153" s="2"/>
    </row>
    <row r="1154" spans="9:11" x14ac:dyDescent="0.3">
      <c r="I1154" s="3"/>
      <c r="J1154" s="2"/>
      <c r="K1154" s="2"/>
    </row>
    <row r="1155" spans="9:11" x14ac:dyDescent="0.3">
      <c r="I1155" s="3"/>
      <c r="J1155" s="2"/>
      <c r="K1155" s="2"/>
    </row>
    <row r="1156" spans="9:11" x14ac:dyDescent="0.3">
      <c r="I1156" s="3"/>
      <c r="J1156" s="2"/>
      <c r="K1156" s="2"/>
    </row>
    <row r="1157" spans="9:11" x14ac:dyDescent="0.3">
      <c r="I1157" s="3"/>
      <c r="J1157" s="2"/>
      <c r="K1157" s="2"/>
    </row>
    <row r="1158" spans="9:11" x14ac:dyDescent="0.3">
      <c r="I1158" s="3"/>
      <c r="J1158" s="2"/>
      <c r="K1158" s="2"/>
    </row>
    <row r="1159" spans="9:11" x14ac:dyDescent="0.3">
      <c r="I1159" s="3"/>
      <c r="J1159" s="2"/>
      <c r="K1159" s="2"/>
    </row>
    <row r="1160" spans="9:11" x14ac:dyDescent="0.3">
      <c r="I1160" s="3"/>
      <c r="J1160" s="2"/>
      <c r="K1160" s="2"/>
    </row>
    <row r="1161" spans="9:11" x14ac:dyDescent="0.3">
      <c r="I1161" s="3"/>
      <c r="J1161" s="2"/>
      <c r="K1161" s="2"/>
    </row>
    <row r="1162" spans="9:11" x14ac:dyDescent="0.3">
      <c r="I1162" s="3"/>
      <c r="J1162" s="2"/>
      <c r="K1162" s="2"/>
    </row>
    <row r="1163" spans="9:11" x14ac:dyDescent="0.3">
      <c r="I1163" s="3"/>
      <c r="J1163" s="2"/>
      <c r="K1163" s="2"/>
    </row>
    <row r="1164" spans="9:11" x14ac:dyDescent="0.3">
      <c r="I1164" s="3"/>
      <c r="J1164" s="2"/>
      <c r="K1164" s="2"/>
    </row>
    <row r="1165" spans="9:11" x14ac:dyDescent="0.3">
      <c r="I1165" s="3"/>
      <c r="J1165" s="2"/>
      <c r="K1165" s="2"/>
    </row>
    <row r="1166" spans="9:11" x14ac:dyDescent="0.3">
      <c r="I1166" s="3"/>
      <c r="J1166" s="2"/>
      <c r="K1166" s="2"/>
    </row>
    <row r="1167" spans="9:11" x14ac:dyDescent="0.3">
      <c r="I1167" s="3"/>
      <c r="J1167" s="2"/>
      <c r="K1167" s="2"/>
    </row>
    <row r="1168" spans="9:11" x14ac:dyDescent="0.3">
      <c r="I1168" s="3"/>
      <c r="J1168" s="2"/>
      <c r="K1168" s="2"/>
    </row>
    <row r="1169" spans="9:11" x14ac:dyDescent="0.3">
      <c r="I1169" s="3"/>
      <c r="J1169" s="2"/>
      <c r="K1169" s="2"/>
    </row>
    <row r="1170" spans="9:11" x14ac:dyDescent="0.3">
      <c r="I1170" s="3"/>
      <c r="J1170" s="2"/>
      <c r="K1170" s="2"/>
    </row>
    <row r="1171" spans="9:11" x14ac:dyDescent="0.3">
      <c r="I1171" s="3"/>
      <c r="J1171" s="2"/>
      <c r="K1171" s="2"/>
    </row>
    <row r="1172" spans="9:11" x14ac:dyDescent="0.3">
      <c r="I1172" s="3"/>
      <c r="J1172" s="2"/>
      <c r="K1172" s="2"/>
    </row>
    <row r="1173" spans="9:11" x14ac:dyDescent="0.3">
      <c r="I1173" s="3"/>
      <c r="J1173" s="2"/>
      <c r="K1173" s="2"/>
    </row>
    <row r="1174" spans="9:11" x14ac:dyDescent="0.3">
      <c r="I1174" s="3"/>
      <c r="J1174" s="2"/>
      <c r="K1174" s="2"/>
    </row>
    <row r="1175" spans="9:11" x14ac:dyDescent="0.3">
      <c r="I1175" s="3"/>
      <c r="J1175" s="2"/>
      <c r="K1175" s="2"/>
    </row>
    <row r="1176" spans="9:11" x14ac:dyDescent="0.3">
      <c r="I1176" s="3"/>
      <c r="J1176" s="2"/>
      <c r="K1176" s="2"/>
    </row>
    <row r="1177" spans="9:11" x14ac:dyDescent="0.3">
      <c r="I1177" s="3"/>
      <c r="J1177" s="2"/>
      <c r="K1177" s="2"/>
    </row>
    <row r="1178" spans="9:11" x14ac:dyDescent="0.3">
      <c r="I1178" s="3"/>
      <c r="J1178" s="2"/>
      <c r="K1178" s="2"/>
    </row>
    <row r="1179" spans="9:11" x14ac:dyDescent="0.3">
      <c r="I1179" s="3"/>
      <c r="J1179" s="2"/>
      <c r="K1179" s="2"/>
    </row>
    <row r="1180" spans="9:11" x14ac:dyDescent="0.3">
      <c r="I1180" s="3"/>
      <c r="J1180" s="2"/>
      <c r="K1180" s="2"/>
    </row>
    <row r="1181" spans="9:11" x14ac:dyDescent="0.3">
      <c r="I1181" s="3"/>
      <c r="J1181" s="2"/>
      <c r="K1181" s="2"/>
    </row>
    <row r="1182" spans="9:11" x14ac:dyDescent="0.3">
      <c r="I1182" s="3"/>
      <c r="J1182" s="2"/>
      <c r="K1182" s="2"/>
    </row>
    <row r="1183" spans="9:11" x14ac:dyDescent="0.3">
      <c r="I1183" s="3"/>
      <c r="J1183" s="2"/>
      <c r="K1183" s="2"/>
    </row>
    <row r="1184" spans="9:11" x14ac:dyDescent="0.3">
      <c r="I1184" s="3"/>
      <c r="J1184" s="2"/>
      <c r="K1184" s="2"/>
    </row>
    <row r="1185" spans="9:11" x14ac:dyDescent="0.3">
      <c r="I1185" s="3"/>
      <c r="J1185" s="2"/>
      <c r="K1185" s="2"/>
    </row>
    <row r="1186" spans="9:11" x14ac:dyDescent="0.3">
      <c r="I1186" s="3"/>
      <c r="J1186" s="2"/>
      <c r="K1186" s="2"/>
    </row>
    <row r="1187" spans="9:11" x14ac:dyDescent="0.3">
      <c r="I1187" s="3"/>
      <c r="J1187" s="2"/>
      <c r="K1187" s="2"/>
    </row>
    <row r="1188" spans="9:11" x14ac:dyDescent="0.3">
      <c r="I1188" s="3"/>
      <c r="J1188" s="2"/>
      <c r="K1188" s="2"/>
    </row>
    <row r="1189" spans="9:11" x14ac:dyDescent="0.3">
      <c r="I1189" s="3"/>
      <c r="J1189" s="2"/>
      <c r="K1189" s="2"/>
    </row>
    <row r="1190" spans="9:11" x14ac:dyDescent="0.3">
      <c r="I1190" s="3"/>
      <c r="J1190" s="2"/>
      <c r="K1190" s="2"/>
    </row>
    <row r="1191" spans="9:11" x14ac:dyDescent="0.3">
      <c r="I1191" s="3"/>
      <c r="J1191" s="2"/>
      <c r="K1191" s="2"/>
    </row>
    <row r="1192" spans="9:11" x14ac:dyDescent="0.3">
      <c r="I1192" s="3"/>
      <c r="J1192" s="2"/>
      <c r="K1192" s="2"/>
    </row>
    <row r="1193" spans="9:11" x14ac:dyDescent="0.3">
      <c r="I1193" s="3"/>
      <c r="J1193" s="2"/>
      <c r="K1193" s="2"/>
    </row>
    <row r="1194" spans="9:11" x14ac:dyDescent="0.3">
      <c r="I1194" s="3"/>
      <c r="J1194" s="2"/>
      <c r="K1194" s="2"/>
    </row>
    <row r="1195" spans="9:11" x14ac:dyDescent="0.3">
      <c r="I1195" s="3"/>
      <c r="J1195" s="2"/>
      <c r="K1195" s="2"/>
    </row>
    <row r="1196" spans="9:11" x14ac:dyDescent="0.3">
      <c r="I1196" s="3"/>
      <c r="J1196" s="2"/>
      <c r="K1196" s="2"/>
    </row>
    <row r="1197" spans="9:11" x14ac:dyDescent="0.3">
      <c r="I1197" s="3"/>
      <c r="J1197" s="2"/>
      <c r="K1197" s="2"/>
    </row>
    <row r="1198" spans="9:11" x14ac:dyDescent="0.3">
      <c r="I1198" s="3"/>
      <c r="J1198" s="2"/>
      <c r="K1198" s="2"/>
    </row>
    <row r="1199" spans="9:11" x14ac:dyDescent="0.3">
      <c r="I1199" s="3"/>
      <c r="J1199" s="2"/>
      <c r="K1199" s="2"/>
    </row>
    <row r="1200" spans="9:11" x14ac:dyDescent="0.3">
      <c r="I1200" s="3"/>
      <c r="J1200" s="2"/>
      <c r="K1200" s="2"/>
    </row>
    <row r="1201" spans="9:11" x14ac:dyDescent="0.3">
      <c r="I1201" s="3"/>
      <c r="J1201" s="2"/>
      <c r="K1201" s="2"/>
    </row>
    <row r="1202" spans="9:11" x14ac:dyDescent="0.3">
      <c r="I1202" s="3"/>
      <c r="J1202" s="2"/>
      <c r="K1202" s="2"/>
    </row>
    <row r="1203" spans="9:11" x14ac:dyDescent="0.3">
      <c r="I1203" s="3"/>
      <c r="J1203" s="2"/>
      <c r="K1203" s="2"/>
    </row>
    <row r="1204" spans="9:11" x14ac:dyDescent="0.3">
      <c r="I1204" s="3"/>
      <c r="J1204" s="2"/>
      <c r="K1204" s="2"/>
    </row>
    <row r="1205" spans="9:11" x14ac:dyDescent="0.3">
      <c r="I1205" s="3"/>
      <c r="J1205" s="2"/>
      <c r="K1205" s="2"/>
    </row>
    <row r="1206" spans="9:11" x14ac:dyDescent="0.3">
      <c r="I1206" s="3"/>
      <c r="J1206" s="2"/>
      <c r="K1206" s="2"/>
    </row>
    <row r="1207" spans="9:11" x14ac:dyDescent="0.3">
      <c r="I1207" s="3"/>
      <c r="J1207" s="2"/>
      <c r="K1207" s="2"/>
    </row>
    <row r="1208" spans="9:11" x14ac:dyDescent="0.3">
      <c r="I1208" s="3"/>
      <c r="J1208" s="2"/>
      <c r="K1208" s="2"/>
    </row>
    <row r="1209" spans="9:11" x14ac:dyDescent="0.3">
      <c r="I1209" s="3"/>
      <c r="J1209" s="2"/>
      <c r="K1209" s="2"/>
    </row>
    <row r="1210" spans="9:11" x14ac:dyDescent="0.3">
      <c r="I1210" s="3"/>
      <c r="J1210" s="2"/>
      <c r="K1210" s="2"/>
    </row>
    <row r="1211" spans="9:11" x14ac:dyDescent="0.3">
      <c r="I1211" s="3"/>
      <c r="J1211" s="2"/>
      <c r="K1211" s="2"/>
    </row>
    <row r="1212" spans="9:11" x14ac:dyDescent="0.3">
      <c r="I1212" s="3"/>
      <c r="J1212" s="2"/>
      <c r="K1212" s="2"/>
    </row>
    <row r="1213" spans="9:11" x14ac:dyDescent="0.3">
      <c r="I1213" s="3"/>
      <c r="J1213" s="2"/>
      <c r="K1213" s="2"/>
    </row>
    <row r="1214" spans="9:11" x14ac:dyDescent="0.3">
      <c r="I1214" s="3"/>
      <c r="J1214" s="2"/>
      <c r="K1214" s="2"/>
    </row>
    <row r="1215" spans="9:11" x14ac:dyDescent="0.3">
      <c r="I1215" s="3"/>
      <c r="J1215" s="2"/>
      <c r="K1215" s="2"/>
    </row>
    <row r="1216" spans="9:11" x14ac:dyDescent="0.3">
      <c r="I1216" s="3"/>
      <c r="J1216" s="2"/>
      <c r="K1216" s="2"/>
    </row>
    <row r="1217" spans="9:11" x14ac:dyDescent="0.3">
      <c r="I1217" s="3"/>
      <c r="J1217" s="2"/>
      <c r="K1217" s="2"/>
    </row>
    <row r="1218" spans="9:11" x14ac:dyDescent="0.3">
      <c r="I1218" s="3"/>
      <c r="J1218" s="2"/>
      <c r="K1218" s="2"/>
    </row>
    <row r="1219" spans="9:11" x14ac:dyDescent="0.3">
      <c r="I1219" s="3"/>
      <c r="J1219" s="2"/>
      <c r="K1219" s="2"/>
    </row>
    <row r="1220" spans="9:11" x14ac:dyDescent="0.3">
      <c r="I1220" s="3"/>
      <c r="J1220" s="2"/>
      <c r="K1220" s="2"/>
    </row>
    <row r="1221" spans="9:11" x14ac:dyDescent="0.3">
      <c r="I1221" s="3"/>
      <c r="J1221" s="2"/>
      <c r="K1221" s="2"/>
    </row>
    <row r="1222" spans="9:11" x14ac:dyDescent="0.3">
      <c r="I1222" s="3"/>
      <c r="J1222" s="2"/>
      <c r="K1222" s="2"/>
    </row>
    <row r="1223" spans="9:11" x14ac:dyDescent="0.3">
      <c r="I1223" s="3"/>
      <c r="J1223" s="2"/>
      <c r="K1223" s="2"/>
    </row>
    <row r="1224" spans="9:11" x14ac:dyDescent="0.3">
      <c r="I1224" s="3"/>
      <c r="J1224" s="2"/>
      <c r="K1224" s="2"/>
    </row>
    <row r="1225" spans="9:11" x14ac:dyDescent="0.3">
      <c r="I1225" s="3"/>
      <c r="J1225" s="2"/>
      <c r="K1225" s="2"/>
    </row>
    <row r="1226" spans="9:11" x14ac:dyDescent="0.3">
      <c r="I1226" s="3"/>
      <c r="J1226" s="2"/>
      <c r="K1226" s="2"/>
    </row>
    <row r="1227" spans="9:11" x14ac:dyDescent="0.3">
      <c r="I1227" s="3"/>
      <c r="J1227" s="2"/>
      <c r="K1227" s="2"/>
    </row>
    <row r="1228" spans="9:11" x14ac:dyDescent="0.3">
      <c r="I1228" s="3"/>
      <c r="J1228" s="2"/>
      <c r="K1228" s="2"/>
    </row>
    <row r="1229" spans="9:11" x14ac:dyDescent="0.3">
      <c r="I1229" s="3"/>
      <c r="J1229" s="2"/>
      <c r="K1229" s="2"/>
    </row>
    <row r="1230" spans="9:11" x14ac:dyDescent="0.3">
      <c r="I1230" s="3"/>
      <c r="J1230" s="2"/>
      <c r="K1230" s="2"/>
    </row>
    <row r="1231" spans="9:11" x14ac:dyDescent="0.3">
      <c r="I1231" s="3"/>
      <c r="J1231" s="2"/>
      <c r="K1231" s="2"/>
    </row>
    <row r="1232" spans="9:11" x14ac:dyDescent="0.3">
      <c r="I1232" s="3"/>
      <c r="J1232" s="2"/>
      <c r="K1232" s="2"/>
    </row>
    <row r="1233" spans="9:11" x14ac:dyDescent="0.3">
      <c r="I1233" s="3"/>
      <c r="J1233" s="2"/>
      <c r="K1233" s="2"/>
    </row>
    <row r="1234" spans="9:11" x14ac:dyDescent="0.3">
      <c r="I1234" s="3"/>
      <c r="J1234" s="2"/>
      <c r="K1234" s="2"/>
    </row>
    <row r="1235" spans="9:11" x14ac:dyDescent="0.3">
      <c r="I1235" s="3"/>
      <c r="J1235" s="2"/>
      <c r="K1235" s="2"/>
    </row>
    <row r="1236" spans="9:11" x14ac:dyDescent="0.3">
      <c r="I1236" s="3"/>
      <c r="J1236" s="2"/>
      <c r="K1236" s="2"/>
    </row>
    <row r="1237" spans="9:11" x14ac:dyDescent="0.3">
      <c r="I1237" s="3"/>
      <c r="J1237" s="2"/>
      <c r="K1237" s="2"/>
    </row>
    <row r="1238" spans="9:11" x14ac:dyDescent="0.3">
      <c r="I1238" s="3"/>
      <c r="J1238" s="2"/>
      <c r="K1238" s="2"/>
    </row>
    <row r="1239" spans="9:11" x14ac:dyDescent="0.3">
      <c r="I1239" s="3"/>
      <c r="J1239" s="2"/>
      <c r="K1239" s="2"/>
    </row>
    <row r="1240" spans="9:11" x14ac:dyDescent="0.3">
      <c r="I1240" s="3"/>
      <c r="J1240" s="2"/>
      <c r="K1240" s="2"/>
    </row>
    <row r="1241" spans="9:11" x14ac:dyDescent="0.3">
      <c r="I1241" s="3"/>
      <c r="J1241" s="2"/>
      <c r="K1241" s="2"/>
    </row>
    <row r="1242" spans="9:11" x14ac:dyDescent="0.3">
      <c r="I1242" s="3"/>
      <c r="J1242" s="2"/>
      <c r="K1242" s="2"/>
    </row>
    <row r="1243" spans="9:11" x14ac:dyDescent="0.3">
      <c r="I1243" s="3"/>
      <c r="J1243" s="2"/>
      <c r="K1243" s="2"/>
    </row>
    <row r="1244" spans="9:11" x14ac:dyDescent="0.3">
      <c r="I1244" s="3"/>
      <c r="J1244" s="2"/>
      <c r="K1244" s="2"/>
    </row>
    <row r="1245" spans="9:11" x14ac:dyDescent="0.3">
      <c r="I1245" s="3"/>
      <c r="J1245" s="2"/>
      <c r="K1245" s="2"/>
    </row>
    <row r="1246" spans="9:11" x14ac:dyDescent="0.3">
      <c r="I1246" s="3"/>
      <c r="J1246" s="2"/>
      <c r="K1246" s="2"/>
    </row>
    <row r="1247" spans="9:11" x14ac:dyDescent="0.3">
      <c r="I1247" s="3"/>
      <c r="J1247" s="2"/>
      <c r="K1247" s="2"/>
    </row>
    <row r="1248" spans="9:11" x14ac:dyDescent="0.3">
      <c r="I1248" s="3"/>
      <c r="J1248" s="2"/>
      <c r="K1248" s="2"/>
    </row>
    <row r="1249" spans="9:11" x14ac:dyDescent="0.3">
      <c r="I1249" s="3"/>
      <c r="J1249" s="2"/>
      <c r="K1249" s="2"/>
    </row>
    <row r="1250" spans="9:11" x14ac:dyDescent="0.3">
      <c r="I1250" s="3"/>
      <c r="J1250" s="2"/>
      <c r="K1250" s="2"/>
    </row>
    <row r="1251" spans="9:11" x14ac:dyDescent="0.3">
      <c r="I1251" s="3"/>
      <c r="J1251" s="2"/>
      <c r="K1251" s="2"/>
    </row>
    <row r="1252" spans="9:11" x14ac:dyDescent="0.3">
      <c r="I1252" s="3"/>
      <c r="J1252" s="2"/>
      <c r="K1252" s="2"/>
    </row>
    <row r="1253" spans="9:11" x14ac:dyDescent="0.3">
      <c r="I1253" s="3"/>
      <c r="J1253" s="2"/>
      <c r="K1253" s="2"/>
    </row>
    <row r="1254" spans="9:11" x14ac:dyDescent="0.3">
      <c r="I1254" s="3"/>
      <c r="J1254" s="2"/>
      <c r="K1254" s="2"/>
    </row>
    <row r="1255" spans="9:11" x14ac:dyDescent="0.3">
      <c r="I1255" s="3"/>
      <c r="J1255" s="2"/>
      <c r="K1255" s="2"/>
    </row>
    <row r="1256" spans="9:11" x14ac:dyDescent="0.3">
      <c r="I1256" s="3"/>
      <c r="J1256" s="2"/>
      <c r="K1256" s="2"/>
    </row>
    <row r="1257" spans="9:11" x14ac:dyDescent="0.3">
      <c r="I1257" s="3"/>
      <c r="J1257" s="2"/>
      <c r="K1257" s="2"/>
    </row>
    <row r="1258" spans="9:11" x14ac:dyDescent="0.3">
      <c r="I1258" s="3"/>
      <c r="J1258" s="2"/>
      <c r="K1258" s="2"/>
    </row>
    <row r="1259" spans="9:11" x14ac:dyDescent="0.3">
      <c r="I1259" s="3"/>
      <c r="J1259" s="2"/>
      <c r="K1259" s="2"/>
    </row>
    <row r="1260" spans="9:11" x14ac:dyDescent="0.3">
      <c r="I1260" s="3"/>
      <c r="J1260" s="2"/>
      <c r="K1260" s="2"/>
    </row>
    <row r="1261" spans="9:11" x14ac:dyDescent="0.3">
      <c r="I1261" s="3"/>
      <c r="J1261" s="2"/>
      <c r="K1261" s="2"/>
    </row>
    <row r="1262" spans="9:11" x14ac:dyDescent="0.3">
      <c r="I1262" s="3"/>
      <c r="J1262" s="2"/>
      <c r="K1262" s="2"/>
    </row>
    <row r="1263" spans="9:11" x14ac:dyDescent="0.3">
      <c r="I1263" s="3"/>
      <c r="J1263" s="2"/>
      <c r="K1263" s="2"/>
    </row>
    <row r="1264" spans="9:11" x14ac:dyDescent="0.3">
      <c r="I1264" s="3"/>
      <c r="J1264" s="2"/>
      <c r="K1264" s="2"/>
    </row>
    <row r="1265" spans="9:11" x14ac:dyDescent="0.3">
      <c r="I1265" s="3"/>
      <c r="J1265" s="2"/>
      <c r="K1265" s="2"/>
    </row>
    <row r="1266" spans="9:11" x14ac:dyDescent="0.3">
      <c r="I1266" s="3"/>
      <c r="J1266" s="2"/>
      <c r="K1266" s="2"/>
    </row>
    <row r="1267" spans="9:11" x14ac:dyDescent="0.3">
      <c r="I1267" s="3"/>
      <c r="J1267" s="2"/>
      <c r="K1267" s="2"/>
    </row>
    <row r="1268" spans="9:11" x14ac:dyDescent="0.3">
      <c r="I1268" s="3"/>
      <c r="J1268" s="2"/>
      <c r="K1268" s="2"/>
    </row>
    <row r="1269" spans="9:11" x14ac:dyDescent="0.3">
      <c r="I1269" s="3"/>
      <c r="J1269" s="2"/>
      <c r="K1269" s="2"/>
    </row>
    <row r="1270" spans="9:11" x14ac:dyDescent="0.3">
      <c r="I1270" s="3"/>
      <c r="J1270" s="2"/>
      <c r="K1270" s="2"/>
    </row>
    <row r="1271" spans="9:11" x14ac:dyDescent="0.3">
      <c r="I1271" s="3"/>
      <c r="J1271" s="2"/>
      <c r="K1271" s="2"/>
    </row>
    <row r="1272" spans="9:11" x14ac:dyDescent="0.3">
      <c r="I1272" s="3"/>
      <c r="J1272" s="2"/>
      <c r="K1272" s="2"/>
    </row>
    <row r="1273" spans="9:11" x14ac:dyDescent="0.3">
      <c r="I1273" s="3"/>
      <c r="J1273" s="2"/>
      <c r="K1273" s="2"/>
    </row>
    <row r="1274" spans="9:11" x14ac:dyDescent="0.3">
      <c r="I1274" s="3"/>
      <c r="J1274" s="2"/>
      <c r="K1274" s="2"/>
    </row>
    <row r="1275" spans="9:11" x14ac:dyDescent="0.3">
      <c r="I1275" s="3"/>
      <c r="J1275" s="2"/>
      <c r="K1275" s="2"/>
    </row>
    <row r="1276" spans="9:11" x14ac:dyDescent="0.3">
      <c r="I1276" s="3"/>
      <c r="J1276" s="2"/>
      <c r="K1276" s="2"/>
    </row>
    <row r="1277" spans="9:11" x14ac:dyDescent="0.3">
      <c r="I1277" s="3"/>
      <c r="J1277" s="2"/>
      <c r="K1277" s="2"/>
    </row>
    <row r="1278" spans="9:11" x14ac:dyDescent="0.3">
      <c r="I1278" s="3"/>
      <c r="J1278" s="2"/>
      <c r="K1278" s="2"/>
    </row>
    <row r="1279" spans="9:11" x14ac:dyDescent="0.3">
      <c r="I1279" s="3"/>
      <c r="J1279" s="2"/>
      <c r="K1279" s="2"/>
    </row>
    <row r="1280" spans="9:11" x14ac:dyDescent="0.3">
      <c r="I1280" s="3"/>
      <c r="J1280" s="2"/>
      <c r="K1280" s="2"/>
    </row>
    <row r="1281" spans="9:11" x14ac:dyDescent="0.3">
      <c r="I1281" s="3"/>
      <c r="J1281" s="2"/>
      <c r="K1281" s="2"/>
    </row>
    <row r="1282" spans="9:11" x14ac:dyDescent="0.3">
      <c r="I1282" s="3"/>
      <c r="J1282" s="2"/>
      <c r="K1282" s="2"/>
    </row>
    <row r="1283" spans="9:11" x14ac:dyDescent="0.3">
      <c r="I1283" s="3"/>
      <c r="J1283" s="2"/>
      <c r="K1283" s="2"/>
    </row>
    <row r="1284" spans="9:11" x14ac:dyDescent="0.3">
      <c r="I1284" s="3"/>
      <c r="J1284" s="2"/>
      <c r="K1284" s="2"/>
    </row>
    <row r="1285" spans="9:11" x14ac:dyDescent="0.3">
      <c r="I1285" s="3"/>
      <c r="J1285" s="2"/>
      <c r="K1285" s="2"/>
    </row>
    <row r="1286" spans="9:11" x14ac:dyDescent="0.3">
      <c r="I1286" s="3"/>
      <c r="J1286" s="2"/>
      <c r="K1286" s="2"/>
    </row>
    <row r="1287" spans="9:11" x14ac:dyDescent="0.3">
      <c r="I1287" s="3"/>
      <c r="J1287" s="2"/>
      <c r="K1287" s="2"/>
    </row>
    <row r="1288" spans="9:11" x14ac:dyDescent="0.3">
      <c r="I1288" s="3"/>
      <c r="J1288" s="2"/>
      <c r="K1288" s="2"/>
    </row>
    <row r="1289" spans="9:11" x14ac:dyDescent="0.3">
      <c r="I1289" s="3"/>
      <c r="J1289" s="2"/>
      <c r="K1289" s="2"/>
    </row>
    <row r="1290" spans="9:11" x14ac:dyDescent="0.3">
      <c r="I1290" s="3"/>
      <c r="J1290" s="2"/>
      <c r="K1290" s="2"/>
    </row>
    <row r="1291" spans="9:11" x14ac:dyDescent="0.3">
      <c r="I1291" s="3"/>
      <c r="J1291" s="2"/>
      <c r="K1291" s="2"/>
    </row>
    <row r="1292" spans="9:11" x14ac:dyDescent="0.3">
      <c r="I1292" s="3"/>
      <c r="J1292" s="2"/>
      <c r="K1292" s="2"/>
    </row>
    <row r="1293" spans="9:11" x14ac:dyDescent="0.3">
      <c r="I1293" s="3"/>
      <c r="J1293" s="2"/>
      <c r="K1293" s="2"/>
    </row>
    <row r="1294" spans="9:11" x14ac:dyDescent="0.3">
      <c r="I1294" s="3"/>
      <c r="J1294" s="2"/>
      <c r="K1294" s="2"/>
    </row>
    <row r="1295" spans="9:11" x14ac:dyDescent="0.3">
      <c r="I1295" s="3"/>
      <c r="J1295" s="2"/>
      <c r="K1295" s="2"/>
    </row>
    <row r="1296" spans="9:11" x14ac:dyDescent="0.3">
      <c r="I1296" s="3"/>
      <c r="J1296" s="2"/>
      <c r="K1296" s="2"/>
    </row>
    <row r="1297" spans="9:11" x14ac:dyDescent="0.3">
      <c r="I1297" s="3"/>
      <c r="J1297" s="2"/>
      <c r="K1297" s="2"/>
    </row>
    <row r="1298" spans="9:11" x14ac:dyDescent="0.3">
      <c r="I1298" s="3"/>
      <c r="J1298" s="2"/>
      <c r="K1298" s="2"/>
    </row>
    <row r="1299" spans="9:11" x14ac:dyDescent="0.3">
      <c r="I1299" s="3"/>
      <c r="J1299" s="2"/>
      <c r="K1299" s="2"/>
    </row>
    <row r="1300" spans="9:11" x14ac:dyDescent="0.3">
      <c r="I1300" s="3"/>
      <c r="J1300" s="2"/>
      <c r="K1300" s="2"/>
    </row>
    <row r="1301" spans="9:11" x14ac:dyDescent="0.3">
      <c r="I1301" s="3"/>
      <c r="J1301" s="2"/>
      <c r="K1301" s="2"/>
    </row>
    <row r="1302" spans="9:11" x14ac:dyDescent="0.3">
      <c r="I1302" s="3"/>
      <c r="J1302" s="2"/>
      <c r="K1302" s="2"/>
    </row>
    <row r="1303" spans="9:11" x14ac:dyDescent="0.3">
      <c r="I1303" s="3"/>
      <c r="J1303" s="2"/>
      <c r="K1303" s="2"/>
    </row>
    <row r="1304" spans="9:11" x14ac:dyDescent="0.3">
      <c r="I1304" s="3"/>
      <c r="J1304" s="2"/>
      <c r="K1304" s="2"/>
    </row>
    <row r="1305" spans="9:11" x14ac:dyDescent="0.3">
      <c r="I1305" s="3"/>
      <c r="J1305" s="2"/>
      <c r="K1305" s="2"/>
    </row>
    <row r="1306" spans="9:11" x14ac:dyDescent="0.3">
      <c r="I1306" s="3"/>
      <c r="J1306" s="2"/>
      <c r="K1306" s="2"/>
    </row>
    <row r="1307" spans="9:11" x14ac:dyDescent="0.3">
      <c r="I1307" s="3"/>
      <c r="J1307" s="2"/>
      <c r="K1307" s="2"/>
    </row>
    <row r="1308" spans="9:11" x14ac:dyDescent="0.3">
      <c r="I1308" s="3"/>
      <c r="J1308" s="2"/>
      <c r="K1308" s="2"/>
    </row>
    <row r="1309" spans="9:11" x14ac:dyDescent="0.3">
      <c r="I1309" s="3"/>
      <c r="J1309" s="2"/>
      <c r="K1309" s="2"/>
    </row>
    <row r="1310" spans="9:11" x14ac:dyDescent="0.3">
      <c r="I1310" s="3"/>
      <c r="J1310" s="2"/>
      <c r="K1310" s="2"/>
    </row>
    <row r="1311" spans="9:11" x14ac:dyDescent="0.3">
      <c r="I1311" s="3"/>
      <c r="J1311" s="2"/>
      <c r="K1311" s="2"/>
    </row>
    <row r="1312" spans="9:11" x14ac:dyDescent="0.3">
      <c r="I1312" s="3"/>
      <c r="J1312" s="2"/>
      <c r="K1312" s="2"/>
    </row>
    <row r="1313" spans="9:11" x14ac:dyDescent="0.3">
      <c r="I1313" s="3"/>
      <c r="J1313" s="2"/>
      <c r="K1313" s="2"/>
    </row>
    <row r="1314" spans="9:11" x14ac:dyDescent="0.3">
      <c r="I1314" s="3"/>
      <c r="J1314" s="2"/>
      <c r="K1314" s="2"/>
    </row>
    <row r="1315" spans="9:11" x14ac:dyDescent="0.3">
      <c r="I1315" s="3"/>
      <c r="J1315" s="2"/>
      <c r="K1315" s="2"/>
    </row>
    <row r="1316" spans="9:11" x14ac:dyDescent="0.3">
      <c r="I1316" s="3"/>
      <c r="J1316" s="2"/>
      <c r="K1316" s="2"/>
    </row>
    <row r="1317" spans="9:11" x14ac:dyDescent="0.3">
      <c r="I1317" s="3"/>
      <c r="J1317" s="2"/>
      <c r="K1317" s="2"/>
    </row>
    <row r="1318" spans="9:11" x14ac:dyDescent="0.3">
      <c r="I1318" s="3"/>
      <c r="J1318" s="2"/>
      <c r="K1318" s="2"/>
    </row>
    <row r="1319" spans="9:11" x14ac:dyDescent="0.3">
      <c r="I1319" s="3"/>
      <c r="J1319" s="2"/>
      <c r="K1319" s="2"/>
    </row>
    <row r="1320" spans="9:11" x14ac:dyDescent="0.3">
      <c r="I1320" s="3"/>
      <c r="J1320" s="2"/>
      <c r="K1320" s="2"/>
    </row>
    <row r="1321" spans="9:11" x14ac:dyDescent="0.3">
      <c r="I1321" s="3"/>
      <c r="J1321" s="2"/>
      <c r="K1321" s="2"/>
    </row>
    <row r="1322" spans="9:11" x14ac:dyDescent="0.3">
      <c r="I1322" s="3"/>
      <c r="J1322" s="2"/>
      <c r="K1322" s="2"/>
    </row>
    <row r="1323" spans="9:11" x14ac:dyDescent="0.3">
      <c r="I1323" s="3"/>
      <c r="J1323" s="2"/>
      <c r="K1323" s="2"/>
    </row>
    <row r="1324" spans="9:11" x14ac:dyDescent="0.3">
      <c r="I1324" s="3"/>
      <c r="J1324" s="2"/>
      <c r="K1324" s="2"/>
    </row>
    <row r="1325" spans="9:11" x14ac:dyDescent="0.3">
      <c r="I1325" s="3"/>
      <c r="J1325" s="2"/>
      <c r="K1325" s="2"/>
    </row>
    <row r="1326" spans="9:11" x14ac:dyDescent="0.3">
      <c r="I1326" s="3"/>
      <c r="J1326" s="2"/>
      <c r="K1326" s="2"/>
    </row>
    <row r="1327" spans="9:11" x14ac:dyDescent="0.3">
      <c r="I1327" s="3"/>
      <c r="J1327" s="2"/>
      <c r="K1327" s="2"/>
    </row>
    <row r="1328" spans="9:11" x14ac:dyDescent="0.3">
      <c r="I1328" s="3"/>
      <c r="J1328" s="2"/>
      <c r="K1328" s="2"/>
    </row>
    <row r="1329" spans="9:11" x14ac:dyDescent="0.3">
      <c r="I1329" s="3"/>
      <c r="J1329" s="2"/>
      <c r="K1329" s="2"/>
    </row>
    <row r="1330" spans="9:11" x14ac:dyDescent="0.3">
      <c r="I1330" s="3"/>
      <c r="J1330" s="2"/>
      <c r="K1330" s="2"/>
    </row>
    <row r="1331" spans="9:11" x14ac:dyDescent="0.3">
      <c r="I1331" s="3"/>
      <c r="J1331" s="2"/>
      <c r="K1331" s="2"/>
    </row>
    <row r="1332" spans="9:11" x14ac:dyDescent="0.3">
      <c r="I1332" s="3"/>
      <c r="J1332" s="2"/>
      <c r="K1332" s="2"/>
    </row>
    <row r="1333" spans="9:11" x14ac:dyDescent="0.3">
      <c r="I1333" s="3"/>
      <c r="J1333" s="2"/>
      <c r="K1333" s="2"/>
    </row>
    <row r="1334" spans="9:11" x14ac:dyDescent="0.3">
      <c r="I1334" s="3"/>
      <c r="J1334" s="2"/>
      <c r="K1334" s="2"/>
    </row>
    <row r="1335" spans="9:11" x14ac:dyDescent="0.3">
      <c r="I1335" s="3"/>
      <c r="J1335" s="2"/>
      <c r="K1335" s="2"/>
    </row>
    <row r="1336" spans="9:11" x14ac:dyDescent="0.3">
      <c r="I1336" s="3"/>
      <c r="J1336" s="2"/>
      <c r="K1336" s="2"/>
    </row>
    <row r="1337" spans="9:11" x14ac:dyDescent="0.3">
      <c r="I1337" s="3"/>
      <c r="J1337" s="2"/>
      <c r="K1337" s="2"/>
    </row>
    <row r="1338" spans="9:11" x14ac:dyDescent="0.3">
      <c r="I1338" s="3"/>
      <c r="J1338" s="2"/>
      <c r="K1338" s="2"/>
    </row>
    <row r="1339" spans="9:11" x14ac:dyDescent="0.3">
      <c r="I1339" s="3"/>
      <c r="J1339" s="2"/>
      <c r="K1339" s="2"/>
    </row>
    <row r="1340" spans="9:11" x14ac:dyDescent="0.3">
      <c r="I1340" s="3"/>
      <c r="J1340" s="2"/>
      <c r="K1340" s="2"/>
    </row>
    <row r="1341" spans="9:11" x14ac:dyDescent="0.3">
      <c r="I1341" s="3"/>
      <c r="J1341" s="2"/>
      <c r="K1341" s="2"/>
    </row>
    <row r="1342" spans="9:11" x14ac:dyDescent="0.3">
      <c r="I1342" s="3"/>
      <c r="J1342" s="2"/>
      <c r="K1342" s="2"/>
    </row>
    <row r="1343" spans="9:11" x14ac:dyDescent="0.3">
      <c r="I1343" s="3"/>
      <c r="J1343" s="2"/>
      <c r="K1343" s="2"/>
    </row>
    <row r="1344" spans="9:11" x14ac:dyDescent="0.3">
      <c r="I1344" s="3"/>
      <c r="J1344" s="2"/>
      <c r="K1344" s="2"/>
    </row>
    <row r="1345" spans="9:11" x14ac:dyDescent="0.3">
      <c r="I1345" s="3"/>
      <c r="J1345" s="2"/>
      <c r="K1345" s="2"/>
    </row>
    <row r="1346" spans="9:11" x14ac:dyDescent="0.3">
      <c r="I1346" s="3"/>
      <c r="J1346" s="2"/>
      <c r="K1346" s="2"/>
    </row>
    <row r="1347" spans="9:11" x14ac:dyDescent="0.3">
      <c r="I1347" s="3"/>
      <c r="J1347" s="2"/>
      <c r="K1347" s="2"/>
    </row>
    <row r="1348" spans="9:11" x14ac:dyDescent="0.3">
      <c r="I1348" s="3"/>
      <c r="J1348" s="2"/>
      <c r="K1348" s="2"/>
    </row>
    <row r="1349" spans="9:11" x14ac:dyDescent="0.3">
      <c r="I1349" s="3"/>
      <c r="J1349" s="2"/>
      <c r="K1349" s="2"/>
    </row>
    <row r="1350" spans="9:11" x14ac:dyDescent="0.3">
      <c r="I1350" s="3"/>
      <c r="J1350" s="2"/>
      <c r="K1350" s="2"/>
    </row>
    <row r="1351" spans="9:11" x14ac:dyDescent="0.3">
      <c r="I1351" s="3"/>
      <c r="J1351" s="2"/>
      <c r="K1351" s="2"/>
    </row>
    <row r="1352" spans="9:11" x14ac:dyDescent="0.3">
      <c r="I1352" s="3"/>
      <c r="J1352" s="2"/>
      <c r="K1352" s="2"/>
    </row>
    <row r="1353" spans="9:11" x14ac:dyDescent="0.3">
      <c r="I1353" s="3"/>
      <c r="J1353" s="2"/>
      <c r="K1353" s="2"/>
    </row>
    <row r="1354" spans="9:11" x14ac:dyDescent="0.3">
      <c r="I1354" s="3"/>
      <c r="J1354" s="2"/>
      <c r="K1354" s="2"/>
    </row>
    <row r="1355" spans="9:11" x14ac:dyDescent="0.3">
      <c r="I1355" s="3"/>
      <c r="J1355" s="2"/>
      <c r="K1355" s="2"/>
    </row>
    <row r="1356" spans="9:11" x14ac:dyDescent="0.3">
      <c r="I1356" s="3"/>
      <c r="J1356" s="2"/>
      <c r="K1356" s="2"/>
    </row>
    <row r="1357" spans="9:11" x14ac:dyDescent="0.3">
      <c r="I1357" s="3"/>
      <c r="J1357" s="2"/>
      <c r="K1357" s="2"/>
    </row>
    <row r="1358" spans="9:11" x14ac:dyDescent="0.3">
      <c r="I1358" s="3"/>
      <c r="J1358" s="2"/>
      <c r="K1358" s="2"/>
    </row>
    <row r="1359" spans="9:11" x14ac:dyDescent="0.3">
      <c r="I1359" s="3"/>
      <c r="J1359" s="2"/>
      <c r="K1359" s="2"/>
    </row>
    <row r="1360" spans="9:11" x14ac:dyDescent="0.3">
      <c r="I1360" s="3"/>
      <c r="J1360" s="2"/>
      <c r="K1360" s="2"/>
    </row>
    <row r="1361" spans="9:11" x14ac:dyDescent="0.3">
      <c r="I1361" s="3"/>
      <c r="J1361" s="2"/>
      <c r="K1361" s="2"/>
    </row>
    <row r="1362" spans="9:11" x14ac:dyDescent="0.3">
      <c r="I1362" s="3"/>
      <c r="J1362" s="2"/>
      <c r="K1362" s="2"/>
    </row>
    <row r="1363" spans="9:11" x14ac:dyDescent="0.3">
      <c r="I1363" s="3"/>
      <c r="J1363" s="2"/>
      <c r="K1363" s="2"/>
    </row>
    <row r="1364" spans="9:11" x14ac:dyDescent="0.3">
      <c r="I1364" s="3"/>
      <c r="J1364" s="2"/>
      <c r="K1364" s="2"/>
    </row>
    <row r="1365" spans="9:11" x14ac:dyDescent="0.3">
      <c r="I1365" s="3"/>
      <c r="J1365" s="2"/>
      <c r="K1365" s="2"/>
    </row>
    <row r="1366" spans="9:11" x14ac:dyDescent="0.3">
      <c r="I1366" s="3"/>
      <c r="J1366" s="2"/>
      <c r="K1366" s="2"/>
    </row>
    <row r="1367" spans="9:11" x14ac:dyDescent="0.3">
      <c r="I1367" s="3"/>
      <c r="J1367" s="2"/>
      <c r="K1367" s="2"/>
    </row>
    <row r="1368" spans="9:11" x14ac:dyDescent="0.3">
      <c r="I1368" s="3"/>
      <c r="J1368" s="2"/>
      <c r="K1368" s="2"/>
    </row>
    <row r="1369" spans="9:11" x14ac:dyDescent="0.3">
      <c r="I1369" s="3"/>
      <c r="J1369" s="2"/>
      <c r="K1369" s="2"/>
    </row>
    <row r="1370" spans="9:11" x14ac:dyDescent="0.3">
      <c r="I1370" s="3"/>
      <c r="J1370" s="2"/>
      <c r="K1370" s="2"/>
    </row>
    <row r="1371" spans="9:11" x14ac:dyDescent="0.3">
      <c r="I1371" s="3"/>
      <c r="J1371" s="2"/>
      <c r="K1371" s="2"/>
    </row>
    <row r="1372" spans="9:11" x14ac:dyDescent="0.3">
      <c r="I1372" s="3"/>
      <c r="J1372" s="2"/>
      <c r="K1372" s="2"/>
    </row>
    <row r="1373" spans="9:11" x14ac:dyDescent="0.3">
      <c r="I1373" s="3"/>
      <c r="J1373" s="2"/>
      <c r="K1373" s="2"/>
    </row>
    <row r="1374" spans="9:11" x14ac:dyDescent="0.3">
      <c r="I1374" s="3"/>
      <c r="J1374" s="2"/>
      <c r="K1374" s="2"/>
    </row>
    <row r="1375" spans="9:11" x14ac:dyDescent="0.3">
      <c r="I1375" s="3"/>
      <c r="J1375" s="2"/>
      <c r="K1375" s="2"/>
    </row>
    <row r="1376" spans="9:11" x14ac:dyDescent="0.3">
      <c r="I1376" s="3"/>
      <c r="J1376" s="2"/>
      <c r="K1376" s="2"/>
    </row>
    <row r="1377" spans="9:11" x14ac:dyDescent="0.3">
      <c r="I1377" s="3"/>
      <c r="J1377" s="2"/>
      <c r="K1377" s="2"/>
    </row>
    <row r="1378" spans="9:11" x14ac:dyDescent="0.3">
      <c r="I1378" s="3"/>
      <c r="J1378" s="2"/>
      <c r="K1378" s="2"/>
    </row>
    <row r="1379" spans="9:11" x14ac:dyDescent="0.3">
      <c r="I1379" s="3"/>
      <c r="J1379" s="2"/>
      <c r="K1379" s="2"/>
    </row>
    <row r="1380" spans="9:11" x14ac:dyDescent="0.3">
      <c r="I1380" s="3"/>
      <c r="J1380" s="2"/>
      <c r="K1380" s="2"/>
    </row>
    <row r="1381" spans="9:11" x14ac:dyDescent="0.3">
      <c r="I1381" s="3"/>
      <c r="J1381" s="2"/>
      <c r="K1381" s="2"/>
    </row>
    <row r="1382" spans="9:11" x14ac:dyDescent="0.3">
      <c r="I1382" s="3"/>
      <c r="J1382" s="2"/>
      <c r="K1382" s="2"/>
    </row>
    <row r="1383" spans="9:11" x14ac:dyDescent="0.3">
      <c r="I1383" s="3"/>
      <c r="J1383" s="2"/>
      <c r="K1383" s="2"/>
    </row>
    <row r="1384" spans="9:11" x14ac:dyDescent="0.3">
      <c r="I1384" s="3"/>
      <c r="J1384" s="2"/>
      <c r="K1384" s="2"/>
    </row>
    <row r="1385" spans="9:11" x14ac:dyDescent="0.3">
      <c r="I1385" s="3"/>
      <c r="J1385" s="2"/>
      <c r="K1385" s="2"/>
    </row>
    <row r="1386" spans="9:11" x14ac:dyDescent="0.3">
      <c r="I1386" s="3"/>
      <c r="J1386" s="2"/>
      <c r="K1386" s="2"/>
    </row>
    <row r="1387" spans="9:11" x14ac:dyDescent="0.3">
      <c r="I1387" s="3"/>
      <c r="J1387" s="2"/>
      <c r="K1387" s="2"/>
    </row>
    <row r="1388" spans="9:11" x14ac:dyDescent="0.3">
      <c r="I1388" s="3"/>
      <c r="J1388" s="2"/>
      <c r="K1388" s="2"/>
    </row>
    <row r="1389" spans="9:11" x14ac:dyDescent="0.3">
      <c r="I1389" s="3"/>
      <c r="J1389" s="2"/>
      <c r="K1389" s="2"/>
    </row>
    <row r="1390" spans="9:11" x14ac:dyDescent="0.3">
      <c r="I1390" s="3"/>
      <c r="J1390" s="2"/>
      <c r="K1390" s="2"/>
    </row>
    <row r="1391" spans="9:11" x14ac:dyDescent="0.3">
      <c r="I1391" s="3"/>
      <c r="J1391" s="2"/>
      <c r="K1391" s="2"/>
    </row>
    <row r="1392" spans="9:11" x14ac:dyDescent="0.3">
      <c r="I1392" s="3"/>
      <c r="J1392" s="2"/>
      <c r="K1392" s="2"/>
    </row>
    <row r="1393" spans="9:11" x14ac:dyDescent="0.3">
      <c r="I1393" s="3"/>
      <c r="J1393" s="2"/>
      <c r="K1393" s="2"/>
    </row>
    <row r="1394" spans="9:11" x14ac:dyDescent="0.3">
      <c r="I1394" s="3"/>
      <c r="J1394" s="2"/>
      <c r="K1394" s="2"/>
    </row>
    <row r="1395" spans="9:11" x14ac:dyDescent="0.3">
      <c r="I1395" s="3"/>
      <c r="J1395" s="2"/>
      <c r="K1395" s="2"/>
    </row>
    <row r="1396" spans="9:11" x14ac:dyDescent="0.3">
      <c r="I1396" s="3"/>
      <c r="J1396" s="2"/>
      <c r="K1396" s="2"/>
    </row>
    <row r="1397" spans="9:11" x14ac:dyDescent="0.3">
      <c r="I1397" s="3"/>
      <c r="J1397" s="2"/>
      <c r="K1397" s="2"/>
    </row>
    <row r="1398" spans="9:11" x14ac:dyDescent="0.3">
      <c r="I1398" s="3"/>
      <c r="J1398" s="2"/>
      <c r="K1398" s="2"/>
    </row>
    <row r="1399" spans="9:11" x14ac:dyDescent="0.3">
      <c r="I1399" s="3"/>
      <c r="J1399" s="2"/>
      <c r="K1399" s="2"/>
    </row>
    <row r="1400" spans="9:11" x14ac:dyDescent="0.3">
      <c r="I1400" s="3"/>
      <c r="J1400" s="2"/>
      <c r="K1400" s="2"/>
    </row>
    <row r="1401" spans="9:11" x14ac:dyDescent="0.3">
      <c r="I1401" s="3"/>
      <c r="J1401" s="2"/>
      <c r="K1401" s="2"/>
    </row>
    <row r="1402" spans="9:11" x14ac:dyDescent="0.3">
      <c r="I1402" s="3"/>
      <c r="J1402" s="2"/>
      <c r="K1402" s="2"/>
    </row>
    <row r="1403" spans="9:11" x14ac:dyDescent="0.3">
      <c r="I1403" s="3"/>
      <c r="J1403" s="2"/>
      <c r="K1403" s="2"/>
    </row>
    <row r="1404" spans="9:11" x14ac:dyDescent="0.3">
      <c r="I1404" s="3"/>
      <c r="J1404" s="2"/>
      <c r="K1404" s="2"/>
    </row>
    <row r="1405" spans="9:11" x14ac:dyDescent="0.3">
      <c r="I1405" s="3"/>
      <c r="J1405" s="2"/>
      <c r="K1405" s="2"/>
    </row>
    <row r="1406" spans="9:11" x14ac:dyDescent="0.3">
      <c r="I1406" s="3"/>
      <c r="J1406" s="2"/>
      <c r="K1406" s="2"/>
    </row>
    <row r="1407" spans="9:11" x14ac:dyDescent="0.3">
      <c r="I1407" s="3"/>
      <c r="J1407" s="2"/>
      <c r="K1407" s="2"/>
    </row>
    <row r="1408" spans="9:11" x14ac:dyDescent="0.3">
      <c r="I1408" s="3"/>
      <c r="J1408" s="2"/>
      <c r="K1408" s="2"/>
    </row>
    <row r="1409" spans="9:11" x14ac:dyDescent="0.3">
      <c r="I1409" s="3"/>
      <c r="J1409" s="2"/>
      <c r="K1409" s="2"/>
    </row>
    <row r="1410" spans="9:11" x14ac:dyDescent="0.3">
      <c r="I1410" s="3"/>
      <c r="J1410" s="2"/>
      <c r="K1410" s="2"/>
    </row>
    <row r="1411" spans="9:11" x14ac:dyDescent="0.3">
      <c r="I1411" s="3"/>
      <c r="J1411" s="2"/>
      <c r="K1411" s="2"/>
    </row>
    <row r="1412" spans="9:11" x14ac:dyDescent="0.3">
      <c r="I1412" s="3"/>
      <c r="J1412" s="2"/>
      <c r="K1412" s="2"/>
    </row>
    <row r="1413" spans="9:11" x14ac:dyDescent="0.3">
      <c r="I1413" s="3"/>
      <c r="J1413" s="2"/>
      <c r="K1413" s="2"/>
    </row>
    <row r="1414" spans="9:11" x14ac:dyDescent="0.3">
      <c r="I1414" s="3"/>
      <c r="J1414" s="2"/>
      <c r="K1414" s="2"/>
    </row>
    <row r="1415" spans="9:11" x14ac:dyDescent="0.3">
      <c r="I1415" s="3"/>
      <c r="J1415" s="2"/>
      <c r="K1415" s="2"/>
    </row>
    <row r="1416" spans="9:11" x14ac:dyDescent="0.3">
      <c r="I1416" s="3"/>
      <c r="J1416" s="2"/>
      <c r="K1416" s="2"/>
    </row>
    <row r="1417" spans="9:11" x14ac:dyDescent="0.3">
      <c r="I1417" s="3"/>
      <c r="J1417" s="2"/>
      <c r="K1417" s="2"/>
    </row>
    <row r="1418" spans="9:11" x14ac:dyDescent="0.3">
      <c r="I1418" s="3"/>
      <c r="J1418" s="2"/>
      <c r="K1418" s="2"/>
    </row>
    <row r="1419" spans="9:11" x14ac:dyDescent="0.3">
      <c r="I1419" s="3"/>
      <c r="J1419" s="2"/>
      <c r="K1419" s="2"/>
    </row>
    <row r="1420" spans="9:11" x14ac:dyDescent="0.3">
      <c r="I1420" s="3"/>
      <c r="J1420" s="2"/>
      <c r="K1420" s="2"/>
    </row>
    <row r="1421" spans="9:11" x14ac:dyDescent="0.3">
      <c r="I1421" s="3"/>
      <c r="J1421" s="2"/>
      <c r="K1421" s="2"/>
    </row>
    <row r="1422" spans="9:11" x14ac:dyDescent="0.3">
      <c r="I1422" s="3"/>
      <c r="J1422" s="2"/>
      <c r="K1422" s="2"/>
    </row>
    <row r="1423" spans="9:11" x14ac:dyDescent="0.3">
      <c r="I1423" s="3"/>
      <c r="J1423" s="2"/>
      <c r="K1423" s="2"/>
    </row>
    <row r="1424" spans="9:11" x14ac:dyDescent="0.3">
      <c r="I1424" s="3"/>
      <c r="J1424" s="2"/>
      <c r="K1424" s="2"/>
    </row>
    <row r="1425" spans="9:11" x14ac:dyDescent="0.3">
      <c r="I1425" s="3"/>
      <c r="J1425" s="2"/>
      <c r="K1425" s="2"/>
    </row>
    <row r="1426" spans="9:11" x14ac:dyDescent="0.3">
      <c r="I1426" s="3"/>
      <c r="J1426" s="2"/>
      <c r="K1426" s="2"/>
    </row>
    <row r="1427" spans="9:11" x14ac:dyDescent="0.3">
      <c r="I1427" s="3"/>
      <c r="J1427" s="2"/>
      <c r="K1427" s="2"/>
    </row>
    <row r="1428" spans="9:11" x14ac:dyDescent="0.3">
      <c r="I1428" s="3"/>
      <c r="J1428" s="2"/>
      <c r="K1428" s="2"/>
    </row>
    <row r="1429" spans="9:11" x14ac:dyDescent="0.3">
      <c r="I1429" s="3"/>
      <c r="J1429" s="2"/>
      <c r="K1429" s="2"/>
    </row>
    <row r="1430" spans="9:11" x14ac:dyDescent="0.3">
      <c r="I1430" s="3"/>
      <c r="J1430" s="2"/>
      <c r="K1430" s="2"/>
    </row>
    <row r="1431" spans="9:11" x14ac:dyDescent="0.3">
      <c r="I1431" s="3"/>
      <c r="J1431" s="2"/>
      <c r="K1431" s="2"/>
    </row>
    <row r="1432" spans="9:11" x14ac:dyDescent="0.3">
      <c r="I1432" s="3"/>
      <c r="J1432" s="2"/>
      <c r="K1432" s="2"/>
    </row>
    <row r="1433" spans="9:11" x14ac:dyDescent="0.3">
      <c r="I1433" s="3"/>
      <c r="J1433" s="2"/>
      <c r="K1433" s="2"/>
    </row>
    <row r="1434" spans="9:11" x14ac:dyDescent="0.3">
      <c r="I1434" s="3"/>
      <c r="J1434" s="2"/>
      <c r="K1434" s="2"/>
    </row>
    <row r="1435" spans="9:11" x14ac:dyDescent="0.3">
      <c r="I1435" s="3"/>
      <c r="J1435" s="2"/>
      <c r="K1435" s="2"/>
    </row>
    <row r="1436" spans="9:11" x14ac:dyDescent="0.3">
      <c r="I1436" s="3"/>
      <c r="J1436" s="2"/>
      <c r="K1436" s="2"/>
    </row>
    <row r="1437" spans="9:11" x14ac:dyDescent="0.3">
      <c r="I1437" s="3"/>
      <c r="J1437" s="2"/>
      <c r="K1437" s="2"/>
    </row>
    <row r="1438" spans="9:11" x14ac:dyDescent="0.3">
      <c r="I1438" s="3"/>
      <c r="J1438" s="2"/>
      <c r="K1438" s="2"/>
    </row>
    <row r="1439" spans="9:11" x14ac:dyDescent="0.3">
      <c r="I1439" s="3"/>
      <c r="J1439" s="2"/>
      <c r="K1439" s="2"/>
    </row>
    <row r="1440" spans="9:11" x14ac:dyDescent="0.3">
      <c r="I1440" s="3"/>
      <c r="J1440" s="2"/>
      <c r="K1440" s="2"/>
    </row>
    <row r="1441" spans="9:11" x14ac:dyDescent="0.3">
      <c r="I1441" s="3"/>
      <c r="J1441" s="2"/>
      <c r="K1441" s="2"/>
    </row>
    <row r="1442" spans="9:11" x14ac:dyDescent="0.3">
      <c r="I1442" s="3"/>
      <c r="J1442" s="2"/>
      <c r="K1442" s="2"/>
    </row>
    <row r="1443" spans="9:11" x14ac:dyDescent="0.3">
      <c r="I1443" s="3"/>
      <c r="J1443" s="2"/>
      <c r="K1443" s="2"/>
    </row>
    <row r="1444" spans="9:11" x14ac:dyDescent="0.3">
      <c r="I1444" s="3"/>
      <c r="J1444" s="2"/>
      <c r="K1444" s="2"/>
    </row>
    <row r="1445" spans="9:11" x14ac:dyDescent="0.3">
      <c r="I1445" s="3"/>
      <c r="J1445" s="2"/>
      <c r="K1445" s="2"/>
    </row>
    <row r="1446" spans="9:11" x14ac:dyDescent="0.3">
      <c r="I1446" s="3"/>
      <c r="J1446" s="2"/>
      <c r="K1446" s="2"/>
    </row>
    <row r="1447" spans="9:11" x14ac:dyDescent="0.3">
      <c r="I1447" s="3"/>
      <c r="J1447" s="2"/>
      <c r="K1447" s="2"/>
    </row>
    <row r="1448" spans="9:11" x14ac:dyDescent="0.3">
      <c r="I1448" s="3"/>
      <c r="J1448" s="2"/>
      <c r="K1448" s="2"/>
    </row>
    <row r="1449" spans="9:11" x14ac:dyDescent="0.3">
      <c r="I1449" s="3"/>
      <c r="J1449" s="2"/>
      <c r="K1449" s="2"/>
    </row>
    <row r="1450" spans="9:11" x14ac:dyDescent="0.3">
      <c r="I1450" s="3"/>
      <c r="J1450" s="2"/>
      <c r="K1450" s="2"/>
    </row>
    <row r="1451" spans="9:11" x14ac:dyDescent="0.3">
      <c r="I1451" s="3"/>
      <c r="J1451" s="2"/>
      <c r="K1451" s="2"/>
    </row>
    <row r="1452" spans="9:11" x14ac:dyDescent="0.3">
      <c r="I1452" s="3"/>
      <c r="J1452" s="2"/>
      <c r="K1452" s="2"/>
    </row>
    <row r="1453" spans="9:11" x14ac:dyDescent="0.3">
      <c r="I1453" s="3"/>
      <c r="J1453" s="2"/>
      <c r="K1453" s="2"/>
    </row>
    <row r="1454" spans="9:11" x14ac:dyDescent="0.3">
      <c r="I1454" s="3"/>
      <c r="J1454" s="2"/>
      <c r="K1454" s="2"/>
    </row>
    <row r="1455" spans="9:11" x14ac:dyDescent="0.3">
      <c r="I1455" s="3"/>
      <c r="J1455" s="2"/>
      <c r="K1455" s="2"/>
    </row>
    <row r="1456" spans="9:11" x14ac:dyDescent="0.3">
      <c r="I1456" s="3"/>
      <c r="J1456" s="2"/>
      <c r="K1456" s="2"/>
    </row>
    <row r="1457" spans="9:11" x14ac:dyDescent="0.3">
      <c r="I1457" s="3"/>
      <c r="J1457" s="2"/>
      <c r="K1457" s="2"/>
    </row>
    <row r="1458" spans="9:11" x14ac:dyDescent="0.3">
      <c r="I1458" s="3"/>
      <c r="J1458" s="2"/>
      <c r="K1458" s="2"/>
    </row>
    <row r="1459" spans="9:11" x14ac:dyDescent="0.3">
      <c r="I1459" s="3"/>
      <c r="J1459" s="2"/>
      <c r="K1459" s="2"/>
    </row>
    <row r="1460" spans="9:11" x14ac:dyDescent="0.3">
      <c r="I1460" s="3"/>
      <c r="J1460" s="2"/>
      <c r="K1460" s="2"/>
    </row>
    <row r="1461" spans="9:11" x14ac:dyDescent="0.3">
      <c r="I1461" s="3"/>
      <c r="J1461" s="2"/>
      <c r="K1461" s="2"/>
    </row>
    <row r="1462" spans="9:11" x14ac:dyDescent="0.3">
      <c r="I1462" s="3"/>
      <c r="J1462" s="2"/>
      <c r="K1462" s="2"/>
    </row>
    <row r="1463" spans="9:11" x14ac:dyDescent="0.3">
      <c r="I1463" s="3"/>
      <c r="J1463" s="2"/>
      <c r="K1463" s="2"/>
    </row>
    <row r="1464" spans="9:11" x14ac:dyDescent="0.3">
      <c r="I1464" s="3"/>
      <c r="J1464" s="2"/>
      <c r="K1464" s="2"/>
    </row>
    <row r="1465" spans="9:11" x14ac:dyDescent="0.3">
      <c r="I1465" s="3"/>
      <c r="J1465" s="2"/>
      <c r="K1465" s="2"/>
    </row>
    <row r="1466" spans="9:11" x14ac:dyDescent="0.3">
      <c r="I1466" s="3"/>
      <c r="J1466" s="2"/>
      <c r="K1466" s="2"/>
    </row>
    <row r="1467" spans="9:11" x14ac:dyDescent="0.3">
      <c r="I1467" s="3"/>
      <c r="J1467" s="2"/>
      <c r="K1467" s="2"/>
    </row>
    <row r="1468" spans="9:11" x14ac:dyDescent="0.3">
      <c r="I1468" s="3"/>
      <c r="J1468" s="2"/>
      <c r="K1468" s="2"/>
    </row>
    <row r="1469" spans="9:11" x14ac:dyDescent="0.3">
      <c r="I1469" s="3"/>
      <c r="J1469" s="2"/>
      <c r="K1469" s="2"/>
    </row>
    <row r="1470" spans="9:11" x14ac:dyDescent="0.3">
      <c r="I1470" s="3"/>
      <c r="J1470" s="2"/>
      <c r="K1470" s="2"/>
    </row>
    <row r="1471" spans="9:11" x14ac:dyDescent="0.3">
      <c r="I1471" s="3"/>
      <c r="J1471" s="2"/>
      <c r="K1471" s="2"/>
    </row>
    <row r="1472" spans="9:11" x14ac:dyDescent="0.3">
      <c r="I1472" s="3"/>
      <c r="J1472" s="2"/>
      <c r="K1472" s="2"/>
    </row>
    <row r="1473" spans="9:11" x14ac:dyDescent="0.3">
      <c r="I1473" s="3"/>
      <c r="J1473" s="2"/>
      <c r="K1473" s="2"/>
    </row>
    <row r="1474" spans="9:11" x14ac:dyDescent="0.3">
      <c r="I1474" s="3"/>
      <c r="J1474" s="2"/>
      <c r="K1474" s="2"/>
    </row>
    <row r="1475" spans="9:11" x14ac:dyDescent="0.3">
      <c r="I1475" s="3"/>
      <c r="J1475" s="2"/>
      <c r="K1475" s="2"/>
    </row>
    <row r="1476" spans="9:11" x14ac:dyDescent="0.3">
      <c r="I1476" s="3"/>
      <c r="J1476" s="2"/>
      <c r="K1476" s="2"/>
    </row>
    <row r="1477" spans="9:11" x14ac:dyDescent="0.3">
      <c r="I1477" s="3"/>
      <c r="J1477" s="2"/>
      <c r="K1477" s="2"/>
    </row>
    <row r="1478" spans="9:11" x14ac:dyDescent="0.3">
      <c r="I1478" s="3"/>
      <c r="J1478" s="2"/>
      <c r="K1478" s="2"/>
    </row>
    <row r="1479" spans="9:11" x14ac:dyDescent="0.3">
      <c r="I1479" s="3"/>
      <c r="J1479" s="2"/>
      <c r="K1479" s="2"/>
    </row>
    <row r="1480" spans="9:11" x14ac:dyDescent="0.3">
      <c r="I1480" s="3"/>
      <c r="J1480" s="2"/>
      <c r="K1480" s="2"/>
    </row>
    <row r="1481" spans="9:11" x14ac:dyDescent="0.3">
      <c r="I1481" s="3"/>
      <c r="J1481" s="2"/>
      <c r="K1481" s="2"/>
    </row>
    <row r="1482" spans="9:11" x14ac:dyDescent="0.3">
      <c r="I1482" s="3"/>
      <c r="J1482" s="2"/>
      <c r="K1482" s="2"/>
    </row>
    <row r="1483" spans="9:11" x14ac:dyDescent="0.3">
      <c r="I1483" s="3"/>
      <c r="J1483" s="2"/>
      <c r="K1483" s="2"/>
    </row>
    <row r="1484" spans="9:11" x14ac:dyDescent="0.3">
      <c r="I1484" s="3"/>
      <c r="J1484" s="2"/>
      <c r="K1484" s="2"/>
    </row>
    <row r="1485" spans="9:11" x14ac:dyDescent="0.3">
      <c r="I1485" s="3"/>
      <c r="J1485" s="2"/>
      <c r="K1485" s="2"/>
    </row>
    <row r="1486" spans="9:11" x14ac:dyDescent="0.3">
      <c r="I1486" s="3"/>
      <c r="J1486" s="2"/>
      <c r="K1486" s="2"/>
    </row>
    <row r="1487" spans="9:11" x14ac:dyDescent="0.3">
      <c r="I1487" s="3"/>
      <c r="J1487" s="2"/>
      <c r="K1487" s="2"/>
    </row>
    <row r="1488" spans="9:11" x14ac:dyDescent="0.3">
      <c r="I1488" s="3"/>
      <c r="J1488" s="2"/>
      <c r="K1488" s="2"/>
    </row>
    <row r="1489" spans="9:11" x14ac:dyDescent="0.3">
      <c r="I1489" s="3"/>
      <c r="J1489" s="2"/>
      <c r="K1489" s="2"/>
    </row>
    <row r="1490" spans="9:11" x14ac:dyDescent="0.3">
      <c r="I1490" s="3"/>
      <c r="J1490" s="2"/>
      <c r="K1490" s="2"/>
    </row>
    <row r="1491" spans="9:11" x14ac:dyDescent="0.3">
      <c r="I1491" s="3"/>
      <c r="J1491" s="2"/>
      <c r="K1491" s="2"/>
    </row>
    <row r="1492" spans="9:11" x14ac:dyDescent="0.3">
      <c r="I1492" s="3"/>
      <c r="J1492" s="2"/>
      <c r="K1492" s="2"/>
    </row>
    <row r="1493" spans="9:11" x14ac:dyDescent="0.3">
      <c r="I1493" s="3"/>
      <c r="J1493" s="2"/>
      <c r="K1493" s="2"/>
    </row>
    <row r="1494" spans="9:11" x14ac:dyDescent="0.3">
      <c r="I1494" s="3"/>
      <c r="J1494" s="2"/>
      <c r="K1494" s="2"/>
    </row>
    <row r="1495" spans="9:11" x14ac:dyDescent="0.3">
      <c r="I1495" s="3"/>
      <c r="J1495" s="2"/>
      <c r="K1495" s="2"/>
    </row>
    <row r="1496" spans="9:11" x14ac:dyDescent="0.3">
      <c r="I1496" s="3"/>
      <c r="J1496" s="2"/>
      <c r="K1496" s="2"/>
    </row>
    <row r="1497" spans="9:11" x14ac:dyDescent="0.3">
      <c r="I1497" s="3"/>
      <c r="J1497" s="2"/>
      <c r="K1497" s="2"/>
    </row>
    <row r="1498" spans="9:11" x14ac:dyDescent="0.3">
      <c r="I1498" s="3"/>
      <c r="J1498" s="2"/>
      <c r="K1498" s="2"/>
    </row>
    <row r="1499" spans="9:11" x14ac:dyDescent="0.3">
      <c r="I1499" s="3"/>
      <c r="J1499" s="2"/>
      <c r="K1499" s="2"/>
    </row>
    <row r="1500" spans="9:11" x14ac:dyDescent="0.3">
      <c r="I1500" s="3"/>
      <c r="J1500" s="2"/>
      <c r="K1500" s="2"/>
    </row>
    <row r="1501" spans="9:11" x14ac:dyDescent="0.3">
      <c r="I1501" s="3"/>
      <c r="J1501" s="2"/>
      <c r="K1501" s="2"/>
    </row>
    <row r="1502" spans="9:11" x14ac:dyDescent="0.3">
      <c r="I1502" s="3"/>
      <c r="J1502" s="2"/>
      <c r="K1502" s="2"/>
    </row>
    <row r="1503" spans="9:11" x14ac:dyDescent="0.3">
      <c r="I1503" s="3"/>
      <c r="J1503" s="2"/>
      <c r="K1503" s="2"/>
    </row>
    <row r="1504" spans="9:11" x14ac:dyDescent="0.3">
      <c r="I1504" s="3"/>
      <c r="J1504" s="2"/>
      <c r="K1504" s="2"/>
    </row>
    <row r="1505" spans="9:11" x14ac:dyDescent="0.3">
      <c r="I1505" s="3"/>
      <c r="J1505" s="2"/>
      <c r="K1505" s="2"/>
    </row>
    <row r="1506" spans="9:11" x14ac:dyDescent="0.3">
      <c r="I1506" s="3"/>
      <c r="J1506" s="2"/>
      <c r="K1506" s="2"/>
    </row>
    <row r="1507" spans="9:11" x14ac:dyDescent="0.3">
      <c r="I1507" s="3"/>
      <c r="J1507" s="2"/>
      <c r="K1507" s="2"/>
    </row>
    <row r="1508" spans="9:11" x14ac:dyDescent="0.3">
      <c r="I1508" s="3"/>
      <c r="J1508" s="2"/>
      <c r="K1508" s="2"/>
    </row>
    <row r="1509" spans="9:11" x14ac:dyDescent="0.3">
      <c r="I1509" s="3"/>
      <c r="J1509" s="2"/>
      <c r="K1509" s="2"/>
    </row>
    <row r="1510" spans="9:11" x14ac:dyDescent="0.3">
      <c r="I1510" s="3"/>
      <c r="J1510" s="2"/>
      <c r="K1510" s="2"/>
    </row>
    <row r="1511" spans="9:11" x14ac:dyDescent="0.3">
      <c r="I1511" s="3"/>
      <c r="J1511" s="2"/>
      <c r="K1511" s="2"/>
    </row>
    <row r="1512" spans="9:11" x14ac:dyDescent="0.3">
      <c r="I1512" s="3"/>
      <c r="J1512" s="2"/>
      <c r="K1512" s="2"/>
    </row>
    <row r="1513" spans="9:11" x14ac:dyDescent="0.3">
      <c r="I1513" s="3"/>
      <c r="J1513" s="2"/>
      <c r="K1513" s="2"/>
    </row>
    <row r="1514" spans="9:11" x14ac:dyDescent="0.3">
      <c r="I1514" s="3"/>
      <c r="J1514" s="2"/>
      <c r="K1514" s="2"/>
    </row>
    <row r="1515" spans="9:11" x14ac:dyDescent="0.3">
      <c r="I1515" s="3"/>
      <c r="J1515" s="2"/>
      <c r="K1515" s="2"/>
    </row>
    <row r="1516" spans="9:11" x14ac:dyDescent="0.3">
      <c r="I1516" s="3"/>
      <c r="J1516" s="2"/>
      <c r="K1516" s="2"/>
    </row>
    <row r="1517" spans="9:11" x14ac:dyDescent="0.3">
      <c r="I1517" s="3"/>
      <c r="J1517" s="2"/>
      <c r="K1517" s="2"/>
    </row>
    <row r="1518" spans="9:11" x14ac:dyDescent="0.3">
      <c r="I1518" s="3"/>
      <c r="J1518" s="2"/>
      <c r="K1518" s="2"/>
    </row>
    <row r="1519" spans="9:11" x14ac:dyDescent="0.3">
      <c r="I1519" s="3"/>
      <c r="J1519" s="2"/>
      <c r="K1519" s="2"/>
    </row>
    <row r="1520" spans="9:11" x14ac:dyDescent="0.3">
      <c r="I1520" s="3"/>
      <c r="J1520" s="2"/>
      <c r="K1520" s="2"/>
    </row>
    <row r="1521" spans="9:11" x14ac:dyDescent="0.3">
      <c r="I1521" s="3"/>
      <c r="J1521" s="2"/>
      <c r="K1521" s="2"/>
    </row>
    <row r="1522" spans="9:11" x14ac:dyDescent="0.3">
      <c r="I1522" s="3"/>
      <c r="J1522" s="2"/>
      <c r="K1522" s="2"/>
    </row>
    <row r="1523" spans="9:11" x14ac:dyDescent="0.3">
      <c r="I1523" s="3"/>
      <c r="J1523" s="2"/>
      <c r="K1523" s="2"/>
    </row>
    <row r="1524" spans="9:11" x14ac:dyDescent="0.3">
      <c r="I1524" s="3"/>
      <c r="J1524" s="2"/>
      <c r="K1524" s="2"/>
    </row>
    <row r="1525" spans="9:11" x14ac:dyDescent="0.3">
      <c r="I1525" s="3"/>
      <c r="J1525" s="2"/>
      <c r="K1525" s="2"/>
    </row>
    <row r="1526" spans="9:11" x14ac:dyDescent="0.3">
      <c r="I1526" s="3"/>
      <c r="J1526" s="2"/>
      <c r="K1526" s="2"/>
    </row>
    <row r="1527" spans="9:11" x14ac:dyDescent="0.3">
      <c r="I1527" s="3"/>
      <c r="J1527" s="2"/>
      <c r="K1527" s="2"/>
    </row>
    <row r="1528" spans="9:11" x14ac:dyDescent="0.3">
      <c r="I1528" s="3"/>
      <c r="J1528" s="2"/>
      <c r="K1528" s="2"/>
    </row>
    <row r="1529" spans="9:11" x14ac:dyDescent="0.3">
      <c r="I1529" s="3"/>
      <c r="J1529" s="2"/>
      <c r="K1529" s="2"/>
    </row>
    <row r="1530" spans="9:11" x14ac:dyDescent="0.3">
      <c r="I1530" s="3"/>
      <c r="J1530" s="2"/>
      <c r="K1530" s="2"/>
    </row>
    <row r="1531" spans="9:11" x14ac:dyDescent="0.3">
      <c r="I1531" s="3"/>
      <c r="J1531" s="2"/>
      <c r="K1531" s="2"/>
    </row>
    <row r="1532" spans="9:11" x14ac:dyDescent="0.3">
      <c r="I1532" s="3"/>
      <c r="J1532" s="2"/>
      <c r="K1532" s="2"/>
    </row>
    <row r="1533" spans="9:11" x14ac:dyDescent="0.3">
      <c r="I1533" s="3"/>
      <c r="J1533" s="2"/>
      <c r="K1533" s="2"/>
    </row>
    <row r="1534" spans="9:11" x14ac:dyDescent="0.3">
      <c r="I1534" s="3"/>
      <c r="J1534" s="2"/>
      <c r="K1534" s="2"/>
    </row>
    <row r="1535" spans="9:11" x14ac:dyDescent="0.3">
      <c r="I1535" s="3"/>
      <c r="J1535" s="2"/>
      <c r="K1535" s="2"/>
    </row>
    <row r="1536" spans="9:11" x14ac:dyDescent="0.3">
      <c r="I1536" s="3"/>
      <c r="J1536" s="2"/>
      <c r="K1536" s="2"/>
    </row>
    <row r="1537" spans="9:11" x14ac:dyDescent="0.3">
      <c r="I1537" s="3"/>
      <c r="J1537" s="2"/>
      <c r="K1537" s="2"/>
    </row>
    <row r="1538" spans="9:11" x14ac:dyDescent="0.3">
      <c r="I1538" s="3"/>
      <c r="J1538" s="2"/>
      <c r="K1538" s="2"/>
    </row>
    <row r="1539" spans="9:11" x14ac:dyDescent="0.3">
      <c r="I1539" s="3"/>
      <c r="J1539" s="2"/>
      <c r="K1539" s="2"/>
    </row>
    <row r="1540" spans="9:11" x14ac:dyDescent="0.3">
      <c r="I1540" s="3"/>
      <c r="J1540" s="2"/>
      <c r="K1540" s="2"/>
    </row>
    <row r="1541" spans="9:11" x14ac:dyDescent="0.3">
      <c r="I1541" s="3"/>
      <c r="J1541" s="2"/>
      <c r="K1541" s="2"/>
    </row>
    <row r="1542" spans="9:11" x14ac:dyDescent="0.3">
      <c r="I1542" s="3"/>
      <c r="J1542" s="2"/>
      <c r="K1542" s="2"/>
    </row>
    <row r="1543" spans="9:11" x14ac:dyDescent="0.3">
      <c r="I1543" s="3"/>
      <c r="J1543" s="2"/>
      <c r="K1543" s="2"/>
    </row>
    <row r="1544" spans="9:11" x14ac:dyDescent="0.3">
      <c r="I1544" s="3"/>
      <c r="J1544" s="2"/>
      <c r="K1544" s="2"/>
    </row>
    <row r="1545" spans="9:11" x14ac:dyDescent="0.3">
      <c r="I1545" s="3"/>
      <c r="J1545" s="2"/>
      <c r="K1545" s="2"/>
    </row>
    <row r="1546" spans="9:11" x14ac:dyDescent="0.3">
      <c r="I1546" s="3"/>
      <c r="J1546" s="2"/>
      <c r="K1546" s="2"/>
    </row>
    <row r="1547" spans="9:11" x14ac:dyDescent="0.3">
      <c r="I1547" s="3"/>
      <c r="J1547" s="2"/>
      <c r="K1547" s="2"/>
    </row>
    <row r="1548" spans="9:11" x14ac:dyDescent="0.3">
      <c r="I1548" s="3"/>
      <c r="J1548" s="2"/>
      <c r="K1548" s="2"/>
    </row>
    <row r="1549" spans="9:11" x14ac:dyDescent="0.3">
      <c r="I1549" s="3"/>
      <c r="J1549" s="2"/>
      <c r="K1549" s="2"/>
    </row>
    <row r="1550" spans="9:11" x14ac:dyDescent="0.3">
      <c r="I1550" s="3"/>
      <c r="J1550" s="2"/>
      <c r="K1550" s="2"/>
    </row>
    <row r="1551" spans="9:11" x14ac:dyDescent="0.3">
      <c r="I1551" s="3"/>
      <c r="J1551" s="2"/>
      <c r="K1551" s="2"/>
    </row>
    <row r="1552" spans="9:11" x14ac:dyDescent="0.3">
      <c r="I1552" s="3"/>
      <c r="J1552" s="2"/>
      <c r="K1552" s="2"/>
    </row>
    <row r="1553" spans="9:11" x14ac:dyDescent="0.3">
      <c r="I1553" s="3"/>
      <c r="J1553" s="2"/>
      <c r="K1553" s="2"/>
    </row>
    <row r="1554" spans="9:11" x14ac:dyDescent="0.3">
      <c r="I1554" s="3"/>
      <c r="J1554" s="2"/>
      <c r="K1554" s="2"/>
    </row>
    <row r="1555" spans="9:11" x14ac:dyDescent="0.3">
      <c r="I1555" s="3"/>
      <c r="J1555" s="2"/>
      <c r="K1555" s="2"/>
    </row>
    <row r="1556" spans="9:11" x14ac:dyDescent="0.3">
      <c r="I1556" s="3"/>
      <c r="J1556" s="2"/>
      <c r="K1556" s="2"/>
    </row>
    <row r="1557" spans="9:11" x14ac:dyDescent="0.3">
      <c r="I1557" s="3"/>
      <c r="J1557" s="2"/>
      <c r="K1557" s="2"/>
    </row>
    <row r="1558" spans="9:11" x14ac:dyDescent="0.3">
      <c r="I1558" s="3"/>
      <c r="J1558" s="2"/>
      <c r="K1558" s="2"/>
    </row>
    <row r="1559" spans="9:11" x14ac:dyDescent="0.3">
      <c r="I1559" s="3"/>
      <c r="J1559" s="2"/>
      <c r="K1559" s="2"/>
    </row>
    <row r="1560" spans="9:11" x14ac:dyDescent="0.3">
      <c r="I1560" s="3"/>
      <c r="J1560" s="2"/>
      <c r="K1560" s="2"/>
    </row>
    <row r="1561" spans="9:11" x14ac:dyDescent="0.3">
      <c r="I1561" s="3"/>
      <c r="J1561" s="2"/>
      <c r="K1561" s="2"/>
    </row>
    <row r="1562" spans="9:11" x14ac:dyDescent="0.3">
      <c r="I1562" s="3"/>
      <c r="J1562" s="2"/>
      <c r="K1562" s="2"/>
    </row>
    <row r="1563" spans="9:11" x14ac:dyDescent="0.3">
      <c r="I1563" s="3"/>
      <c r="J1563" s="2"/>
      <c r="K1563" s="2"/>
    </row>
    <row r="1564" spans="9:11" x14ac:dyDescent="0.3">
      <c r="I1564" s="3"/>
      <c r="J1564" s="2"/>
      <c r="K1564" s="2"/>
    </row>
    <row r="1565" spans="9:11" x14ac:dyDescent="0.3">
      <c r="I1565" s="3"/>
      <c r="J1565" s="2"/>
      <c r="K1565" s="2"/>
    </row>
    <row r="1566" spans="9:11" x14ac:dyDescent="0.3">
      <c r="I1566" s="3"/>
      <c r="J1566" s="2"/>
      <c r="K1566" s="2"/>
    </row>
    <row r="1567" spans="9:11" x14ac:dyDescent="0.3">
      <c r="I1567" s="3"/>
      <c r="J1567" s="2"/>
      <c r="K1567" s="2"/>
    </row>
    <row r="1568" spans="9:11" x14ac:dyDescent="0.3">
      <c r="I1568" s="3"/>
      <c r="J1568" s="2"/>
      <c r="K1568" s="2"/>
    </row>
    <row r="1569" spans="9:11" x14ac:dyDescent="0.3">
      <c r="I1569" s="3"/>
      <c r="J1569" s="2"/>
      <c r="K1569" s="2"/>
    </row>
    <row r="1570" spans="9:11" x14ac:dyDescent="0.3">
      <c r="I1570" s="3"/>
      <c r="J1570" s="2"/>
      <c r="K1570" s="2"/>
    </row>
    <row r="1571" spans="9:11" x14ac:dyDescent="0.3">
      <c r="I1571" s="3"/>
      <c r="J1571" s="2"/>
      <c r="K1571" s="2"/>
    </row>
    <row r="1572" spans="9:11" x14ac:dyDescent="0.3">
      <c r="I1572" s="3"/>
      <c r="J1572" s="2"/>
      <c r="K1572" s="2"/>
    </row>
    <row r="1573" spans="9:11" x14ac:dyDescent="0.3">
      <c r="I1573" s="3"/>
      <c r="J1573" s="2"/>
      <c r="K1573" s="2"/>
    </row>
    <row r="1574" spans="9:11" x14ac:dyDescent="0.3">
      <c r="I1574" s="3"/>
      <c r="J1574" s="2"/>
      <c r="K1574" s="2"/>
    </row>
    <row r="1575" spans="9:11" x14ac:dyDescent="0.3">
      <c r="I1575" s="3"/>
      <c r="J1575" s="2"/>
      <c r="K1575" s="2"/>
    </row>
    <row r="1576" spans="9:11" x14ac:dyDescent="0.3">
      <c r="I1576" s="3"/>
      <c r="J1576" s="2"/>
      <c r="K1576" s="2"/>
    </row>
    <row r="1577" spans="9:11" x14ac:dyDescent="0.3">
      <c r="I1577" s="3"/>
      <c r="J1577" s="2"/>
      <c r="K1577" s="2"/>
    </row>
    <row r="1578" spans="9:11" x14ac:dyDescent="0.3">
      <c r="I1578" s="3"/>
      <c r="J1578" s="2"/>
      <c r="K1578" s="2"/>
    </row>
    <row r="1579" spans="9:11" x14ac:dyDescent="0.3">
      <c r="I1579" s="3"/>
      <c r="J1579" s="2"/>
      <c r="K1579" s="2"/>
    </row>
    <row r="1580" spans="9:11" x14ac:dyDescent="0.3">
      <c r="I1580" s="3"/>
      <c r="J1580" s="2"/>
      <c r="K1580" s="2"/>
    </row>
    <row r="1581" spans="9:11" x14ac:dyDescent="0.3">
      <c r="I1581" s="3"/>
      <c r="J1581" s="2"/>
      <c r="K1581" s="2"/>
    </row>
    <row r="1582" spans="9:11" x14ac:dyDescent="0.3">
      <c r="I1582" s="3"/>
      <c r="J1582" s="2"/>
      <c r="K1582" s="2"/>
    </row>
    <row r="1583" spans="9:11" x14ac:dyDescent="0.3">
      <c r="I1583" s="3"/>
      <c r="J1583" s="2"/>
      <c r="K1583" s="2"/>
    </row>
    <row r="1584" spans="9:11" x14ac:dyDescent="0.3">
      <c r="I1584" s="3"/>
      <c r="J1584" s="2"/>
      <c r="K1584" s="2"/>
    </row>
    <row r="1585" spans="9:11" x14ac:dyDescent="0.3">
      <c r="I1585" s="3"/>
      <c r="J1585" s="2"/>
      <c r="K1585" s="2"/>
    </row>
    <row r="1586" spans="9:11" x14ac:dyDescent="0.3">
      <c r="I1586" s="3"/>
      <c r="J1586" s="2"/>
      <c r="K1586" s="2"/>
    </row>
    <row r="1587" spans="9:11" x14ac:dyDescent="0.3">
      <c r="I1587" s="3"/>
      <c r="J1587" s="2"/>
      <c r="K1587" s="2"/>
    </row>
    <row r="1588" spans="9:11" x14ac:dyDescent="0.3">
      <c r="I1588" s="3"/>
      <c r="J1588" s="2"/>
      <c r="K1588" s="2"/>
    </row>
    <row r="1589" spans="9:11" x14ac:dyDescent="0.3">
      <c r="I1589" s="3"/>
      <c r="J1589" s="2"/>
      <c r="K1589" s="2"/>
    </row>
    <row r="1590" spans="9:11" x14ac:dyDescent="0.3">
      <c r="I1590" s="3"/>
      <c r="J1590" s="2"/>
      <c r="K1590" s="2"/>
    </row>
    <row r="1591" spans="9:11" x14ac:dyDescent="0.3">
      <c r="I1591" s="3"/>
      <c r="J1591" s="2"/>
      <c r="K1591" s="2"/>
    </row>
    <row r="1592" spans="9:11" x14ac:dyDescent="0.3">
      <c r="I1592" s="3"/>
      <c r="J1592" s="2"/>
      <c r="K1592" s="2"/>
    </row>
    <row r="1593" spans="9:11" x14ac:dyDescent="0.3">
      <c r="I1593" s="3"/>
      <c r="J1593" s="2"/>
      <c r="K1593" s="2"/>
    </row>
    <row r="1594" spans="9:11" x14ac:dyDescent="0.3">
      <c r="I1594" s="3"/>
      <c r="J1594" s="2"/>
      <c r="K1594" s="2"/>
    </row>
    <row r="1595" spans="9:11" x14ac:dyDescent="0.3">
      <c r="I1595" s="3"/>
      <c r="J1595" s="2"/>
      <c r="K1595" s="2"/>
    </row>
    <row r="1596" spans="9:11" x14ac:dyDescent="0.3">
      <c r="I1596" s="3"/>
      <c r="J1596" s="2"/>
      <c r="K1596" s="2"/>
    </row>
    <row r="1597" spans="9:11" x14ac:dyDescent="0.3">
      <c r="I1597" s="3"/>
      <c r="J1597" s="2"/>
      <c r="K1597" s="2"/>
    </row>
    <row r="1598" spans="9:11" x14ac:dyDescent="0.3">
      <c r="I1598" s="3"/>
      <c r="J1598" s="2"/>
      <c r="K1598" s="2"/>
    </row>
    <row r="1599" spans="9:11" x14ac:dyDescent="0.3">
      <c r="I1599" s="3"/>
      <c r="J1599" s="2"/>
      <c r="K1599" s="2"/>
    </row>
    <row r="1600" spans="9:11" x14ac:dyDescent="0.3">
      <c r="I1600" s="3"/>
      <c r="J1600" s="2"/>
      <c r="K1600" s="2"/>
    </row>
    <row r="1601" spans="9:11" x14ac:dyDescent="0.3">
      <c r="I1601" s="3"/>
      <c r="J1601" s="2"/>
      <c r="K1601" s="2"/>
    </row>
    <row r="1602" spans="9:11" x14ac:dyDescent="0.3">
      <c r="I1602" s="3"/>
      <c r="J1602" s="2"/>
      <c r="K1602" s="2"/>
    </row>
    <row r="1603" spans="9:11" x14ac:dyDescent="0.3">
      <c r="I1603" s="3"/>
      <c r="J1603" s="2"/>
      <c r="K1603" s="2"/>
    </row>
    <row r="1604" spans="9:11" x14ac:dyDescent="0.3">
      <c r="I1604" s="3"/>
      <c r="J1604" s="2"/>
      <c r="K1604" s="2"/>
    </row>
    <row r="1605" spans="9:11" x14ac:dyDescent="0.3">
      <c r="I1605" s="3"/>
      <c r="J1605" s="2"/>
      <c r="K1605" s="2"/>
    </row>
    <row r="1606" spans="9:11" x14ac:dyDescent="0.3">
      <c r="I1606" s="3"/>
      <c r="J1606" s="2"/>
      <c r="K1606" s="2"/>
    </row>
    <row r="1607" spans="9:11" x14ac:dyDescent="0.3">
      <c r="I1607" s="3"/>
      <c r="J1607" s="2"/>
      <c r="K1607" s="2"/>
    </row>
    <row r="1608" spans="9:11" x14ac:dyDescent="0.3">
      <c r="I1608" s="3"/>
      <c r="J1608" s="2"/>
      <c r="K1608" s="2"/>
    </row>
    <row r="1609" spans="9:11" x14ac:dyDescent="0.3">
      <c r="I1609" s="3"/>
      <c r="J1609" s="2"/>
      <c r="K1609" s="2"/>
    </row>
    <row r="1610" spans="9:11" x14ac:dyDescent="0.3">
      <c r="I1610" s="3"/>
      <c r="J1610" s="2"/>
      <c r="K1610" s="2"/>
    </row>
    <row r="1611" spans="9:11" x14ac:dyDescent="0.3">
      <c r="I1611" s="3"/>
      <c r="J1611" s="2"/>
      <c r="K1611" s="2"/>
    </row>
    <row r="1612" spans="9:11" x14ac:dyDescent="0.3">
      <c r="I1612" s="3"/>
      <c r="J1612" s="2"/>
      <c r="K1612" s="2"/>
    </row>
    <row r="1613" spans="9:11" x14ac:dyDescent="0.3">
      <c r="I1613" s="3"/>
      <c r="J1613" s="2"/>
      <c r="K1613" s="2"/>
    </row>
    <row r="1614" spans="9:11" x14ac:dyDescent="0.3">
      <c r="I1614" s="3"/>
      <c r="J1614" s="2"/>
      <c r="K1614" s="2"/>
    </row>
    <row r="1615" spans="9:11" x14ac:dyDescent="0.3">
      <c r="I1615" s="3"/>
      <c r="J1615" s="2"/>
      <c r="K1615" s="2"/>
    </row>
    <row r="1616" spans="9:11" x14ac:dyDescent="0.3">
      <c r="I1616" s="3"/>
      <c r="J1616" s="2"/>
      <c r="K1616" s="2"/>
    </row>
    <row r="1617" spans="9:11" x14ac:dyDescent="0.3">
      <c r="I1617" s="3"/>
      <c r="J1617" s="2"/>
      <c r="K1617" s="2"/>
    </row>
    <row r="1618" spans="9:11" x14ac:dyDescent="0.3">
      <c r="I1618" s="3"/>
      <c r="J1618" s="2"/>
      <c r="K1618" s="2"/>
    </row>
    <row r="1619" spans="9:11" x14ac:dyDescent="0.3">
      <c r="I1619" s="3"/>
      <c r="J1619" s="2"/>
      <c r="K1619" s="2"/>
    </row>
    <row r="1620" spans="9:11" x14ac:dyDescent="0.3">
      <c r="I1620" s="3"/>
      <c r="J1620" s="2"/>
      <c r="K1620" s="2"/>
    </row>
    <row r="1621" spans="9:11" x14ac:dyDescent="0.3">
      <c r="I1621" s="3"/>
      <c r="J1621" s="2"/>
      <c r="K1621" s="2"/>
    </row>
    <row r="1622" spans="9:11" x14ac:dyDescent="0.3">
      <c r="I1622" s="3"/>
      <c r="J1622" s="2"/>
      <c r="K1622" s="2"/>
    </row>
    <row r="1623" spans="9:11" x14ac:dyDescent="0.3">
      <c r="I1623" s="3"/>
      <c r="J1623" s="2"/>
      <c r="K1623" s="2"/>
    </row>
    <row r="1624" spans="9:11" x14ac:dyDescent="0.3">
      <c r="I1624" s="3"/>
      <c r="J1624" s="2"/>
      <c r="K1624" s="2"/>
    </row>
    <row r="1625" spans="9:11" x14ac:dyDescent="0.3">
      <c r="I1625" s="3"/>
      <c r="J1625" s="2"/>
      <c r="K1625" s="2"/>
    </row>
    <row r="1626" spans="9:11" x14ac:dyDescent="0.3">
      <c r="I1626" s="3"/>
      <c r="J1626" s="2"/>
      <c r="K1626" s="2"/>
    </row>
    <row r="1627" spans="9:11" x14ac:dyDescent="0.3">
      <c r="I1627" s="3"/>
      <c r="J1627" s="2"/>
      <c r="K1627" s="2"/>
    </row>
    <row r="1628" spans="9:11" x14ac:dyDescent="0.3">
      <c r="I1628" s="3"/>
      <c r="J1628" s="2"/>
      <c r="K1628" s="2"/>
    </row>
    <row r="1629" spans="9:11" x14ac:dyDescent="0.3">
      <c r="I1629" s="3"/>
      <c r="J1629" s="2"/>
      <c r="K1629" s="2"/>
    </row>
    <row r="1630" spans="9:11" x14ac:dyDescent="0.3">
      <c r="I1630" s="3"/>
      <c r="J1630" s="2"/>
      <c r="K1630" s="2"/>
    </row>
    <row r="1631" spans="9:11" x14ac:dyDescent="0.3">
      <c r="I1631" s="3"/>
      <c r="J1631" s="2"/>
      <c r="K1631" s="2"/>
    </row>
    <row r="1632" spans="9:11" x14ac:dyDescent="0.3">
      <c r="I1632" s="3"/>
      <c r="J1632" s="2"/>
      <c r="K1632" s="2"/>
    </row>
    <row r="1633" spans="9:11" x14ac:dyDescent="0.3">
      <c r="I1633" s="3"/>
      <c r="J1633" s="2"/>
      <c r="K1633" s="2"/>
    </row>
    <row r="1634" spans="9:11" x14ac:dyDescent="0.3">
      <c r="I1634" s="3"/>
      <c r="J1634" s="2"/>
      <c r="K1634" s="2"/>
    </row>
    <row r="1635" spans="9:11" x14ac:dyDescent="0.3">
      <c r="I1635" s="3"/>
      <c r="J1635" s="2"/>
      <c r="K1635" s="2"/>
    </row>
    <row r="1636" spans="9:11" x14ac:dyDescent="0.3">
      <c r="I1636" s="3"/>
      <c r="J1636" s="2"/>
      <c r="K1636" s="2"/>
    </row>
    <row r="1637" spans="9:11" x14ac:dyDescent="0.3">
      <c r="I1637" s="3"/>
      <c r="J1637" s="2"/>
      <c r="K1637" s="2"/>
    </row>
    <row r="1638" spans="9:11" x14ac:dyDescent="0.3">
      <c r="I1638" s="3"/>
      <c r="J1638" s="2"/>
      <c r="K1638" s="2"/>
    </row>
    <row r="1639" spans="9:11" x14ac:dyDescent="0.3">
      <c r="I1639" s="3"/>
      <c r="J1639" s="2"/>
      <c r="K1639" s="2"/>
    </row>
    <row r="1640" spans="9:11" x14ac:dyDescent="0.3">
      <c r="I1640" s="3"/>
      <c r="J1640" s="2"/>
      <c r="K1640" s="2"/>
    </row>
    <row r="1641" spans="9:11" x14ac:dyDescent="0.3">
      <c r="I1641" s="3"/>
      <c r="J1641" s="2"/>
      <c r="K1641" s="2"/>
    </row>
    <row r="1642" spans="9:11" x14ac:dyDescent="0.3">
      <c r="I1642" s="3"/>
      <c r="J1642" s="2"/>
      <c r="K1642" s="2"/>
    </row>
    <row r="1643" spans="9:11" x14ac:dyDescent="0.3">
      <c r="I1643" s="3"/>
      <c r="J1643" s="2"/>
      <c r="K1643" s="2"/>
    </row>
    <row r="1644" spans="9:11" x14ac:dyDescent="0.3">
      <c r="I1644" s="3"/>
      <c r="J1644" s="2"/>
      <c r="K1644" s="2"/>
    </row>
    <row r="1645" spans="9:11" x14ac:dyDescent="0.3">
      <c r="I1645" s="3"/>
      <c r="J1645" s="2"/>
      <c r="K1645" s="2"/>
    </row>
    <row r="1646" spans="9:11" x14ac:dyDescent="0.3">
      <c r="I1646" s="3"/>
      <c r="J1646" s="2"/>
      <c r="K1646" s="2"/>
    </row>
    <row r="1647" spans="9:11" x14ac:dyDescent="0.3">
      <c r="I1647" s="3"/>
      <c r="J1647" s="2"/>
      <c r="K1647" s="2"/>
    </row>
    <row r="1648" spans="9:11" x14ac:dyDescent="0.3">
      <c r="I1648" s="3"/>
      <c r="J1648" s="2"/>
      <c r="K1648" s="2"/>
    </row>
    <row r="1649" spans="9:11" x14ac:dyDescent="0.3">
      <c r="I1649" s="3"/>
      <c r="J1649" s="2"/>
      <c r="K1649" s="2"/>
    </row>
    <row r="1650" spans="9:11" x14ac:dyDescent="0.3">
      <c r="I1650" s="3"/>
      <c r="J1650" s="2"/>
      <c r="K1650" s="2"/>
    </row>
    <row r="1651" spans="9:11" x14ac:dyDescent="0.3">
      <c r="I1651" s="3"/>
      <c r="J1651" s="2"/>
      <c r="K1651" s="2"/>
    </row>
    <row r="1652" spans="9:11" x14ac:dyDescent="0.3">
      <c r="I1652" s="3"/>
      <c r="J1652" s="2"/>
      <c r="K1652" s="2"/>
    </row>
    <row r="1653" spans="9:11" x14ac:dyDescent="0.3">
      <c r="I1653" s="3"/>
      <c r="J1653" s="2"/>
      <c r="K1653" s="2"/>
    </row>
    <row r="1654" spans="9:11" x14ac:dyDescent="0.3">
      <c r="I1654" s="3"/>
      <c r="J1654" s="2"/>
      <c r="K1654" s="2"/>
    </row>
    <row r="1655" spans="9:11" x14ac:dyDescent="0.3">
      <c r="I1655" s="3"/>
      <c r="J1655" s="2"/>
      <c r="K1655" s="2"/>
    </row>
    <row r="1656" spans="9:11" x14ac:dyDescent="0.3">
      <c r="I1656" s="3"/>
      <c r="J1656" s="2"/>
      <c r="K1656" s="2"/>
    </row>
    <row r="1657" spans="9:11" x14ac:dyDescent="0.3">
      <c r="I1657" s="3"/>
      <c r="J1657" s="2"/>
      <c r="K1657" s="2"/>
    </row>
    <row r="1658" spans="9:11" x14ac:dyDescent="0.3">
      <c r="I1658" s="3"/>
      <c r="J1658" s="2"/>
      <c r="K1658" s="2"/>
    </row>
    <row r="1659" spans="9:11" x14ac:dyDescent="0.3">
      <c r="I1659" s="3"/>
      <c r="J1659" s="2"/>
      <c r="K1659" s="2"/>
    </row>
    <row r="1660" spans="9:11" x14ac:dyDescent="0.3">
      <c r="I1660" s="3"/>
      <c r="J1660" s="2"/>
      <c r="K1660" s="2"/>
    </row>
    <row r="1661" spans="9:11" x14ac:dyDescent="0.3">
      <c r="I1661" s="3"/>
      <c r="J1661" s="2"/>
      <c r="K1661" s="2"/>
    </row>
    <row r="1662" spans="9:11" x14ac:dyDescent="0.3">
      <c r="I1662" s="3"/>
      <c r="J1662" s="2"/>
      <c r="K1662" s="2"/>
    </row>
    <row r="1663" spans="9:11" x14ac:dyDescent="0.3">
      <c r="I1663" s="3"/>
      <c r="J1663" s="2"/>
      <c r="K1663" s="2"/>
    </row>
    <row r="1664" spans="9:11" x14ac:dyDescent="0.3">
      <c r="I1664" s="3"/>
      <c r="J1664" s="2"/>
      <c r="K1664" s="2"/>
    </row>
    <row r="1665" spans="9:11" x14ac:dyDescent="0.3">
      <c r="I1665" s="3"/>
      <c r="J1665" s="2"/>
      <c r="K1665" s="2"/>
    </row>
    <row r="1666" spans="9:11" x14ac:dyDescent="0.3">
      <c r="I1666" s="3"/>
      <c r="J1666" s="2"/>
      <c r="K1666" s="2"/>
    </row>
    <row r="1667" spans="9:11" x14ac:dyDescent="0.3">
      <c r="I1667" s="3"/>
      <c r="J1667" s="2"/>
      <c r="K1667" s="2"/>
    </row>
    <row r="1668" spans="9:11" x14ac:dyDescent="0.3">
      <c r="I1668" s="3"/>
      <c r="J1668" s="2"/>
      <c r="K1668" s="2"/>
    </row>
    <row r="1669" spans="9:11" x14ac:dyDescent="0.3">
      <c r="I1669" s="3"/>
      <c r="J1669" s="2"/>
      <c r="K1669" s="2"/>
    </row>
    <row r="1670" spans="9:11" x14ac:dyDescent="0.3">
      <c r="I1670" s="3"/>
      <c r="J1670" s="2"/>
      <c r="K1670" s="2"/>
    </row>
    <row r="1671" spans="9:11" x14ac:dyDescent="0.3">
      <c r="I1671" s="3"/>
      <c r="J1671" s="2"/>
      <c r="K1671" s="2"/>
    </row>
    <row r="1672" spans="9:11" x14ac:dyDescent="0.3">
      <c r="I1672" s="3"/>
      <c r="J1672" s="2"/>
      <c r="K1672" s="2"/>
    </row>
    <row r="1673" spans="9:11" x14ac:dyDescent="0.3">
      <c r="I1673" s="3"/>
      <c r="J1673" s="2"/>
      <c r="K1673" s="2"/>
    </row>
    <row r="1674" spans="9:11" x14ac:dyDescent="0.3">
      <c r="I1674" s="3"/>
      <c r="J1674" s="2"/>
      <c r="K1674" s="2"/>
    </row>
    <row r="1675" spans="9:11" x14ac:dyDescent="0.3">
      <c r="I1675" s="3"/>
      <c r="J1675" s="2"/>
      <c r="K1675" s="2"/>
    </row>
    <row r="1676" spans="9:11" x14ac:dyDescent="0.3">
      <c r="I1676" s="3"/>
      <c r="J1676" s="2"/>
      <c r="K1676" s="2"/>
    </row>
    <row r="1677" spans="9:11" x14ac:dyDescent="0.3">
      <c r="I1677" s="3"/>
      <c r="J1677" s="2"/>
      <c r="K1677" s="2"/>
    </row>
    <row r="1678" spans="9:11" x14ac:dyDescent="0.3">
      <c r="I1678" s="3"/>
      <c r="J1678" s="2"/>
      <c r="K1678" s="2"/>
    </row>
    <row r="1679" spans="9:11" x14ac:dyDescent="0.3">
      <c r="I1679" s="3"/>
      <c r="J1679" s="2"/>
      <c r="K1679" s="2"/>
    </row>
    <row r="1680" spans="9:11" x14ac:dyDescent="0.3">
      <c r="I1680" s="3"/>
      <c r="J1680" s="2"/>
      <c r="K1680" s="2"/>
    </row>
    <row r="1681" spans="9:11" x14ac:dyDescent="0.3">
      <c r="I1681" s="3"/>
      <c r="J1681" s="2"/>
      <c r="K1681" s="2"/>
    </row>
    <row r="1682" spans="9:11" x14ac:dyDescent="0.3">
      <c r="I1682" s="3"/>
      <c r="J1682" s="2"/>
      <c r="K1682" s="2"/>
    </row>
    <row r="1683" spans="9:11" x14ac:dyDescent="0.3">
      <c r="I1683" s="3"/>
      <c r="J1683" s="2"/>
      <c r="K1683" s="2"/>
    </row>
    <row r="1684" spans="9:11" x14ac:dyDescent="0.3">
      <c r="I1684" s="3"/>
      <c r="J1684" s="2"/>
      <c r="K1684" s="2"/>
    </row>
    <row r="1685" spans="9:11" x14ac:dyDescent="0.3">
      <c r="I1685" s="3"/>
      <c r="J1685" s="2"/>
      <c r="K1685" s="2"/>
    </row>
    <row r="1686" spans="9:11" x14ac:dyDescent="0.3">
      <c r="I1686" s="3"/>
      <c r="J1686" s="2"/>
      <c r="K1686" s="2"/>
    </row>
    <row r="1687" spans="9:11" x14ac:dyDescent="0.3">
      <c r="I1687" s="3"/>
      <c r="J1687" s="2"/>
      <c r="K1687" s="2"/>
    </row>
    <row r="1688" spans="9:11" x14ac:dyDescent="0.3">
      <c r="I1688" s="3"/>
      <c r="J1688" s="2"/>
      <c r="K1688" s="2"/>
    </row>
    <row r="1689" spans="9:11" x14ac:dyDescent="0.3">
      <c r="I1689" s="3"/>
      <c r="J1689" s="2"/>
      <c r="K1689" s="2"/>
    </row>
    <row r="1690" spans="9:11" x14ac:dyDescent="0.3">
      <c r="I1690" s="3"/>
      <c r="J1690" s="2"/>
      <c r="K1690" s="2"/>
    </row>
    <row r="1691" spans="9:11" x14ac:dyDescent="0.3">
      <c r="I1691" s="3"/>
      <c r="J1691" s="2"/>
      <c r="K1691" s="2"/>
    </row>
    <row r="1692" spans="9:11" x14ac:dyDescent="0.3">
      <c r="I1692" s="3"/>
      <c r="J1692" s="2"/>
      <c r="K1692" s="2"/>
    </row>
    <row r="1693" spans="9:11" x14ac:dyDescent="0.3">
      <c r="I1693" s="3"/>
      <c r="J1693" s="2"/>
      <c r="K1693" s="2"/>
    </row>
    <row r="1694" spans="9:11" x14ac:dyDescent="0.3">
      <c r="I1694" s="3"/>
      <c r="J1694" s="2"/>
      <c r="K1694" s="2"/>
    </row>
    <row r="1695" spans="9:11" x14ac:dyDescent="0.3">
      <c r="I1695" s="3"/>
      <c r="J1695" s="2"/>
      <c r="K1695" s="2"/>
    </row>
    <row r="1696" spans="9:11" x14ac:dyDescent="0.3">
      <c r="I1696" s="3"/>
      <c r="J1696" s="2"/>
      <c r="K1696" s="2"/>
    </row>
    <row r="1697" spans="9:11" x14ac:dyDescent="0.3">
      <c r="I1697" s="3"/>
      <c r="J1697" s="2"/>
      <c r="K1697" s="2"/>
    </row>
    <row r="1698" spans="9:11" x14ac:dyDescent="0.3">
      <c r="I1698" s="3"/>
      <c r="J1698" s="2"/>
      <c r="K1698" s="2"/>
    </row>
    <row r="1699" spans="9:11" x14ac:dyDescent="0.3">
      <c r="I1699" s="3"/>
      <c r="J1699" s="2"/>
      <c r="K1699" s="2"/>
    </row>
    <row r="1700" spans="9:11" x14ac:dyDescent="0.3">
      <c r="I1700" s="3"/>
      <c r="J1700" s="2"/>
      <c r="K1700" s="2"/>
    </row>
    <row r="1701" spans="9:11" x14ac:dyDescent="0.3">
      <c r="I1701" s="3"/>
      <c r="J1701" s="2"/>
      <c r="K1701" s="2"/>
    </row>
    <row r="1702" spans="9:11" x14ac:dyDescent="0.3">
      <c r="I1702" s="3"/>
      <c r="J1702" s="2"/>
      <c r="K1702" s="2"/>
    </row>
    <row r="1703" spans="9:11" x14ac:dyDescent="0.3">
      <c r="I1703" s="3"/>
      <c r="J1703" s="2"/>
      <c r="K1703" s="2"/>
    </row>
    <row r="1704" spans="9:11" x14ac:dyDescent="0.3">
      <c r="I1704" s="3"/>
      <c r="J1704" s="2"/>
      <c r="K1704" s="2"/>
    </row>
    <row r="1705" spans="9:11" x14ac:dyDescent="0.3">
      <c r="I1705" s="3"/>
      <c r="J1705" s="2"/>
      <c r="K1705" s="2"/>
    </row>
    <row r="1706" spans="9:11" x14ac:dyDescent="0.3">
      <c r="I1706" s="3"/>
      <c r="J1706" s="2"/>
      <c r="K1706" s="2"/>
    </row>
    <row r="1707" spans="9:11" x14ac:dyDescent="0.3">
      <c r="I1707" s="3"/>
      <c r="J1707" s="2"/>
      <c r="K1707" s="2"/>
    </row>
    <row r="1708" spans="9:11" x14ac:dyDescent="0.3">
      <c r="I1708" s="3"/>
      <c r="J1708" s="2"/>
      <c r="K1708" s="2"/>
    </row>
    <row r="1709" spans="9:11" x14ac:dyDescent="0.3">
      <c r="I1709" s="3"/>
      <c r="J1709" s="2"/>
      <c r="K1709" s="2"/>
    </row>
    <row r="1710" spans="9:11" x14ac:dyDescent="0.3">
      <c r="I1710" s="3"/>
      <c r="J1710" s="2"/>
      <c r="K1710" s="2"/>
    </row>
    <row r="1711" spans="9:11" x14ac:dyDescent="0.3">
      <c r="I1711" s="3"/>
      <c r="J1711" s="2"/>
      <c r="K1711" s="2"/>
    </row>
    <row r="1712" spans="9:11" x14ac:dyDescent="0.3">
      <c r="I1712" s="3"/>
      <c r="J1712" s="2"/>
      <c r="K1712" s="2"/>
    </row>
    <row r="1713" spans="9:11" x14ac:dyDescent="0.3">
      <c r="I1713" s="3"/>
      <c r="J1713" s="2"/>
      <c r="K1713" s="2"/>
    </row>
    <row r="1714" spans="9:11" x14ac:dyDescent="0.3">
      <c r="I1714" s="3"/>
      <c r="J1714" s="2"/>
      <c r="K1714" s="2"/>
    </row>
    <row r="1715" spans="9:11" x14ac:dyDescent="0.3">
      <c r="I1715" s="3"/>
      <c r="J1715" s="2"/>
      <c r="K1715" s="2"/>
    </row>
    <row r="1716" spans="9:11" x14ac:dyDescent="0.3">
      <c r="I1716" s="3"/>
      <c r="J1716" s="2"/>
      <c r="K1716" s="2"/>
    </row>
    <row r="1717" spans="9:11" x14ac:dyDescent="0.3">
      <c r="I1717" s="3"/>
      <c r="J1717" s="2"/>
      <c r="K1717" s="2"/>
    </row>
    <row r="1718" spans="9:11" x14ac:dyDescent="0.3">
      <c r="I1718" s="3"/>
      <c r="J1718" s="2"/>
      <c r="K1718" s="2"/>
    </row>
    <row r="1719" spans="9:11" x14ac:dyDescent="0.3">
      <c r="I1719" s="3"/>
      <c r="J1719" s="2"/>
      <c r="K1719" s="2"/>
    </row>
    <row r="1720" spans="9:11" x14ac:dyDescent="0.3">
      <c r="I1720" s="3"/>
      <c r="J1720" s="2"/>
      <c r="K1720" s="2"/>
    </row>
    <row r="1721" spans="9:11" x14ac:dyDescent="0.3">
      <c r="I1721" s="3"/>
      <c r="J1721" s="2"/>
      <c r="K1721" s="2"/>
    </row>
    <row r="1722" spans="9:11" x14ac:dyDescent="0.3">
      <c r="I1722" s="3"/>
      <c r="J1722" s="2"/>
      <c r="K1722" s="2"/>
    </row>
    <row r="1723" spans="9:11" x14ac:dyDescent="0.3">
      <c r="I1723" s="3"/>
      <c r="J1723" s="2"/>
      <c r="K1723" s="2"/>
    </row>
    <row r="1724" spans="9:11" x14ac:dyDescent="0.3">
      <c r="I1724" s="3"/>
      <c r="J1724" s="2"/>
      <c r="K1724" s="2"/>
    </row>
    <row r="1725" spans="9:11" x14ac:dyDescent="0.3">
      <c r="I1725" s="3"/>
      <c r="J1725" s="2"/>
      <c r="K1725" s="2"/>
    </row>
    <row r="1726" spans="9:11" x14ac:dyDescent="0.3">
      <c r="I1726" s="3"/>
      <c r="J1726" s="2"/>
      <c r="K1726" s="2"/>
    </row>
    <row r="1727" spans="9:11" x14ac:dyDescent="0.3">
      <c r="I1727" s="3"/>
      <c r="J1727" s="2"/>
      <c r="K1727" s="2"/>
    </row>
    <row r="1728" spans="9:11" x14ac:dyDescent="0.3">
      <c r="I1728" s="3"/>
      <c r="J1728" s="2"/>
      <c r="K1728" s="2"/>
    </row>
    <row r="1729" spans="9:11" x14ac:dyDescent="0.3">
      <c r="I1729" s="3"/>
      <c r="J1729" s="2"/>
      <c r="K1729" s="2"/>
    </row>
    <row r="1730" spans="9:11" x14ac:dyDescent="0.3">
      <c r="I1730" s="3"/>
      <c r="J1730" s="2"/>
      <c r="K1730" s="2"/>
    </row>
    <row r="1731" spans="9:11" x14ac:dyDescent="0.3">
      <c r="I1731" s="3"/>
      <c r="J1731" s="2"/>
      <c r="K1731" s="2"/>
    </row>
    <row r="1732" spans="9:11" x14ac:dyDescent="0.3">
      <c r="I1732" s="3"/>
      <c r="J1732" s="2"/>
      <c r="K1732" s="2"/>
    </row>
    <row r="1733" spans="9:11" x14ac:dyDescent="0.3">
      <c r="I1733" s="3"/>
      <c r="J1733" s="2"/>
      <c r="K1733" s="2"/>
    </row>
    <row r="1734" spans="9:11" x14ac:dyDescent="0.3">
      <c r="I1734" s="3"/>
      <c r="J1734" s="2"/>
      <c r="K1734" s="2"/>
    </row>
    <row r="1735" spans="9:11" x14ac:dyDescent="0.3">
      <c r="I1735" s="3"/>
      <c r="J1735" s="2"/>
      <c r="K1735" s="2"/>
    </row>
    <row r="1736" spans="9:11" x14ac:dyDescent="0.3">
      <c r="I1736" s="3"/>
      <c r="J1736" s="2"/>
      <c r="K1736" s="2"/>
    </row>
    <row r="1737" spans="9:11" x14ac:dyDescent="0.3">
      <c r="I1737" s="3"/>
      <c r="J1737" s="2"/>
      <c r="K1737" s="2"/>
    </row>
    <row r="1738" spans="9:11" x14ac:dyDescent="0.3">
      <c r="I1738" s="3"/>
      <c r="J1738" s="2"/>
      <c r="K1738" s="2"/>
    </row>
    <row r="1739" spans="9:11" x14ac:dyDescent="0.3">
      <c r="I1739" s="3"/>
      <c r="J1739" s="2"/>
      <c r="K1739" s="2"/>
    </row>
    <row r="1740" spans="9:11" x14ac:dyDescent="0.3">
      <c r="I1740" s="3"/>
      <c r="J1740" s="2"/>
      <c r="K1740" s="2"/>
    </row>
    <row r="1741" spans="9:11" x14ac:dyDescent="0.3">
      <c r="I1741" s="3"/>
      <c r="J1741" s="2"/>
      <c r="K1741" s="2"/>
    </row>
    <row r="1742" spans="9:11" x14ac:dyDescent="0.3">
      <c r="I1742" s="3"/>
      <c r="J1742" s="2"/>
      <c r="K1742" s="2"/>
    </row>
    <row r="1743" spans="9:11" x14ac:dyDescent="0.3">
      <c r="I1743" s="3"/>
      <c r="J1743" s="2"/>
      <c r="K1743" s="2"/>
    </row>
    <row r="1744" spans="9:11" x14ac:dyDescent="0.3">
      <c r="I1744" s="3"/>
      <c r="J1744" s="2"/>
      <c r="K1744" s="2"/>
    </row>
    <row r="1745" spans="9:11" x14ac:dyDescent="0.3">
      <c r="I1745" s="3"/>
      <c r="J1745" s="2"/>
      <c r="K1745" s="2"/>
    </row>
    <row r="1746" spans="9:11" x14ac:dyDescent="0.3">
      <c r="I1746" s="3"/>
      <c r="J1746" s="2"/>
      <c r="K1746" s="2"/>
    </row>
    <row r="1747" spans="9:11" x14ac:dyDescent="0.3">
      <c r="I1747" s="3"/>
      <c r="J1747" s="2"/>
      <c r="K1747" s="2"/>
    </row>
    <row r="1748" spans="9:11" x14ac:dyDescent="0.3">
      <c r="I1748" s="3"/>
      <c r="J1748" s="2"/>
      <c r="K1748" s="2"/>
    </row>
    <row r="1749" spans="9:11" x14ac:dyDescent="0.3">
      <c r="I1749" s="3"/>
      <c r="J1749" s="2"/>
      <c r="K1749" s="2"/>
    </row>
    <row r="1750" spans="9:11" x14ac:dyDescent="0.3">
      <c r="I1750" s="3"/>
      <c r="J1750" s="2"/>
      <c r="K1750" s="2"/>
    </row>
    <row r="1751" spans="9:11" x14ac:dyDescent="0.3">
      <c r="I1751" s="3"/>
      <c r="J1751" s="2"/>
      <c r="K1751" s="2"/>
    </row>
    <row r="1752" spans="9:11" x14ac:dyDescent="0.3">
      <c r="I1752" s="3"/>
      <c r="J1752" s="2"/>
      <c r="K1752" s="2"/>
    </row>
    <row r="1753" spans="9:11" x14ac:dyDescent="0.3">
      <c r="I1753" s="3"/>
      <c r="J1753" s="2"/>
      <c r="K1753" s="2"/>
    </row>
    <row r="1754" spans="9:11" x14ac:dyDescent="0.3">
      <c r="I1754" s="3"/>
      <c r="J1754" s="2"/>
      <c r="K1754" s="2"/>
    </row>
    <row r="1755" spans="9:11" x14ac:dyDescent="0.3">
      <c r="I1755" s="3"/>
      <c r="J1755" s="2"/>
      <c r="K1755" s="2"/>
    </row>
    <row r="1756" spans="9:11" x14ac:dyDescent="0.3">
      <c r="I1756" s="3"/>
      <c r="J1756" s="2"/>
      <c r="K1756" s="2"/>
    </row>
    <row r="1757" spans="9:11" x14ac:dyDescent="0.3">
      <c r="I1757" s="3"/>
      <c r="J1757" s="2"/>
      <c r="K1757" s="2"/>
    </row>
    <row r="1758" spans="9:11" x14ac:dyDescent="0.3">
      <c r="I1758" s="3"/>
      <c r="J1758" s="2"/>
      <c r="K1758" s="2"/>
    </row>
    <row r="1759" spans="9:11" x14ac:dyDescent="0.3">
      <c r="I1759" s="3"/>
      <c r="J1759" s="2"/>
      <c r="K1759" s="2"/>
    </row>
    <row r="1760" spans="9:11" x14ac:dyDescent="0.3">
      <c r="I1760" s="3"/>
      <c r="J1760" s="2"/>
      <c r="K1760" s="2"/>
    </row>
    <row r="1761" spans="9:11" x14ac:dyDescent="0.3">
      <c r="I1761" s="3"/>
      <c r="J1761" s="2"/>
      <c r="K1761" s="2"/>
    </row>
    <row r="1762" spans="9:11" x14ac:dyDescent="0.3">
      <c r="I1762" s="3"/>
      <c r="J1762" s="2"/>
      <c r="K1762" s="2"/>
    </row>
    <row r="1763" spans="9:11" x14ac:dyDescent="0.3">
      <c r="I1763" s="3"/>
      <c r="J1763" s="2"/>
      <c r="K1763" s="2"/>
    </row>
    <row r="1764" spans="9:11" x14ac:dyDescent="0.3">
      <c r="I1764" s="3"/>
      <c r="J1764" s="2"/>
      <c r="K1764" s="2"/>
    </row>
    <row r="1765" spans="9:11" x14ac:dyDescent="0.3">
      <c r="I1765" s="3"/>
      <c r="J1765" s="2"/>
      <c r="K1765" s="2"/>
    </row>
    <row r="1766" spans="9:11" x14ac:dyDescent="0.3">
      <c r="I1766" s="3"/>
      <c r="J1766" s="2"/>
      <c r="K1766" s="2"/>
    </row>
    <row r="1767" spans="9:11" x14ac:dyDescent="0.3">
      <c r="I1767" s="3"/>
      <c r="J1767" s="2"/>
      <c r="K1767" s="2"/>
    </row>
    <row r="1768" spans="9:11" x14ac:dyDescent="0.3">
      <c r="I1768" s="3"/>
      <c r="J1768" s="2"/>
      <c r="K1768" s="2"/>
    </row>
    <row r="1769" spans="9:11" x14ac:dyDescent="0.3">
      <c r="I1769" s="3"/>
      <c r="J1769" s="2"/>
      <c r="K1769" s="2"/>
    </row>
    <row r="1770" spans="9:11" x14ac:dyDescent="0.3">
      <c r="I1770" s="3"/>
      <c r="J1770" s="2"/>
      <c r="K1770" s="2"/>
    </row>
    <row r="1771" spans="9:11" x14ac:dyDescent="0.3">
      <c r="I1771" s="3"/>
      <c r="J1771" s="2"/>
      <c r="K1771" s="2"/>
    </row>
    <row r="1772" spans="9:11" x14ac:dyDescent="0.3">
      <c r="I1772" s="3"/>
      <c r="J1772" s="2"/>
      <c r="K1772" s="2"/>
    </row>
    <row r="1773" spans="9:11" x14ac:dyDescent="0.3">
      <c r="I1773" s="3"/>
      <c r="J1773" s="2"/>
      <c r="K1773" s="2"/>
    </row>
    <row r="1774" spans="9:11" x14ac:dyDescent="0.3">
      <c r="I1774" s="3"/>
      <c r="J1774" s="2"/>
      <c r="K1774" s="2"/>
    </row>
    <row r="1775" spans="9:11" x14ac:dyDescent="0.3">
      <c r="I1775" s="3"/>
      <c r="J1775" s="2"/>
      <c r="K1775" s="2"/>
    </row>
    <row r="1776" spans="9:11" x14ac:dyDescent="0.3">
      <c r="I1776" s="3"/>
      <c r="J1776" s="2"/>
      <c r="K1776" s="2"/>
    </row>
    <row r="1777" spans="9:11" x14ac:dyDescent="0.3">
      <c r="I1777" s="3"/>
      <c r="J1777" s="2"/>
      <c r="K1777" s="2"/>
    </row>
    <row r="1778" spans="9:11" x14ac:dyDescent="0.3">
      <c r="I1778" s="3"/>
      <c r="J1778" s="2"/>
      <c r="K1778" s="2"/>
    </row>
    <row r="1779" spans="9:11" x14ac:dyDescent="0.3">
      <c r="I1779" s="3"/>
      <c r="J1779" s="2"/>
      <c r="K1779" s="2"/>
    </row>
    <row r="1780" spans="9:11" x14ac:dyDescent="0.3">
      <c r="I1780" s="3"/>
      <c r="J1780" s="2"/>
      <c r="K1780" s="2"/>
    </row>
    <row r="1781" spans="9:11" x14ac:dyDescent="0.3">
      <c r="I1781" s="3"/>
      <c r="J1781" s="2"/>
      <c r="K1781" s="2"/>
    </row>
    <row r="1782" spans="9:11" x14ac:dyDescent="0.3">
      <c r="I1782" s="3"/>
      <c r="J1782" s="2"/>
      <c r="K1782" s="2"/>
    </row>
    <row r="1783" spans="9:11" x14ac:dyDescent="0.3">
      <c r="I1783" s="3"/>
      <c r="J1783" s="2"/>
      <c r="K1783" s="2"/>
    </row>
    <row r="1784" spans="9:11" x14ac:dyDescent="0.3">
      <c r="I1784" s="3"/>
      <c r="J1784" s="2"/>
      <c r="K1784" s="2"/>
    </row>
    <row r="1785" spans="9:11" x14ac:dyDescent="0.3">
      <c r="I1785" s="3"/>
      <c r="J1785" s="2"/>
      <c r="K1785" s="2"/>
    </row>
    <row r="1786" spans="9:11" x14ac:dyDescent="0.3">
      <c r="I1786" s="3"/>
      <c r="J1786" s="2"/>
      <c r="K1786" s="2"/>
    </row>
    <row r="1787" spans="9:11" x14ac:dyDescent="0.3">
      <c r="I1787" s="3"/>
      <c r="J1787" s="2"/>
      <c r="K1787" s="2"/>
    </row>
    <row r="1788" spans="9:11" x14ac:dyDescent="0.3">
      <c r="I1788" s="3"/>
      <c r="J1788" s="2"/>
      <c r="K1788" s="2"/>
    </row>
    <row r="1789" spans="9:11" x14ac:dyDescent="0.3">
      <c r="I1789" s="3"/>
      <c r="J1789" s="2"/>
      <c r="K1789" s="2"/>
    </row>
    <row r="1790" spans="9:11" x14ac:dyDescent="0.3">
      <c r="I1790" s="3"/>
      <c r="J1790" s="2"/>
      <c r="K1790" s="2"/>
    </row>
    <row r="1791" spans="9:11" x14ac:dyDescent="0.3">
      <c r="I1791" s="3"/>
      <c r="J1791" s="2"/>
      <c r="K1791" s="2"/>
    </row>
    <row r="1792" spans="9:11" x14ac:dyDescent="0.3">
      <c r="I1792" s="3"/>
      <c r="J1792" s="2"/>
      <c r="K1792" s="2"/>
    </row>
    <row r="1793" spans="9:11" x14ac:dyDescent="0.3">
      <c r="I1793" s="3"/>
      <c r="J1793" s="2"/>
      <c r="K1793" s="2"/>
    </row>
    <row r="1794" spans="9:11" x14ac:dyDescent="0.3">
      <c r="I1794" s="3"/>
      <c r="J1794" s="2"/>
      <c r="K1794" s="2"/>
    </row>
    <row r="1795" spans="9:11" x14ac:dyDescent="0.3">
      <c r="I1795" s="3"/>
      <c r="J1795" s="2"/>
      <c r="K1795" s="2"/>
    </row>
    <row r="1796" spans="9:11" x14ac:dyDescent="0.3">
      <c r="I1796" s="3"/>
      <c r="J1796" s="2"/>
      <c r="K1796" s="2"/>
    </row>
    <row r="1797" spans="9:11" x14ac:dyDescent="0.3">
      <c r="I1797" s="3"/>
      <c r="J1797" s="2"/>
      <c r="K1797" s="2"/>
    </row>
    <row r="1798" spans="9:11" x14ac:dyDescent="0.3">
      <c r="I1798" s="3"/>
      <c r="J1798" s="2"/>
      <c r="K1798" s="2"/>
    </row>
    <row r="1799" spans="9:11" x14ac:dyDescent="0.3">
      <c r="I1799" s="3"/>
      <c r="J1799" s="2"/>
      <c r="K1799" s="2"/>
    </row>
    <row r="1800" spans="9:11" x14ac:dyDescent="0.3">
      <c r="I1800" s="3"/>
      <c r="J1800" s="2"/>
      <c r="K1800" s="2"/>
    </row>
    <row r="1801" spans="9:11" x14ac:dyDescent="0.3">
      <c r="I1801" s="3"/>
      <c r="J1801" s="2"/>
      <c r="K1801" s="2"/>
    </row>
    <row r="1802" spans="9:11" x14ac:dyDescent="0.3">
      <c r="I1802" s="3"/>
      <c r="J1802" s="2"/>
      <c r="K1802" s="2"/>
    </row>
    <row r="1803" spans="9:11" x14ac:dyDescent="0.3">
      <c r="I1803" s="3"/>
      <c r="J1803" s="2"/>
      <c r="K1803" s="2"/>
    </row>
    <row r="1804" spans="9:11" x14ac:dyDescent="0.3">
      <c r="I1804" s="3"/>
      <c r="J1804" s="2"/>
      <c r="K1804" s="2"/>
    </row>
    <row r="1805" spans="9:11" x14ac:dyDescent="0.3">
      <c r="I1805" s="3"/>
      <c r="J1805" s="2"/>
      <c r="K1805" s="2"/>
    </row>
    <row r="1806" spans="9:11" x14ac:dyDescent="0.3">
      <c r="I1806" s="3"/>
      <c r="J1806" s="2"/>
      <c r="K1806" s="2"/>
    </row>
    <row r="1807" spans="9:11" x14ac:dyDescent="0.3">
      <c r="I1807" s="3"/>
      <c r="J1807" s="2"/>
      <c r="K1807" s="2"/>
    </row>
    <row r="1808" spans="9:11" x14ac:dyDescent="0.3">
      <c r="I1808" s="3"/>
      <c r="J1808" s="2"/>
      <c r="K1808" s="2"/>
    </row>
    <row r="1809" spans="9:11" x14ac:dyDescent="0.3">
      <c r="I1809" s="3"/>
      <c r="J1809" s="2"/>
      <c r="K1809" s="2"/>
    </row>
    <row r="1810" spans="9:11" x14ac:dyDescent="0.3">
      <c r="I1810" s="3"/>
      <c r="J1810" s="2"/>
      <c r="K1810" s="2"/>
    </row>
    <row r="1811" spans="9:11" x14ac:dyDescent="0.3">
      <c r="I1811" s="3"/>
      <c r="J1811" s="2"/>
      <c r="K1811" s="2"/>
    </row>
    <row r="1812" spans="9:11" x14ac:dyDescent="0.3">
      <c r="I1812" s="3"/>
      <c r="J1812" s="2"/>
      <c r="K1812" s="2"/>
    </row>
    <row r="1813" spans="9:11" x14ac:dyDescent="0.3">
      <c r="I1813" s="3"/>
      <c r="J1813" s="2"/>
      <c r="K1813" s="2"/>
    </row>
    <row r="1814" spans="9:11" x14ac:dyDescent="0.3">
      <c r="I1814" s="3"/>
      <c r="J1814" s="2"/>
      <c r="K1814" s="2"/>
    </row>
    <row r="1815" spans="9:11" x14ac:dyDescent="0.3">
      <c r="I1815" s="3"/>
      <c r="J1815" s="2"/>
      <c r="K1815" s="2"/>
    </row>
    <row r="1816" spans="9:11" x14ac:dyDescent="0.3">
      <c r="I1816" s="3"/>
      <c r="J1816" s="2"/>
      <c r="K1816" s="2"/>
    </row>
    <row r="1817" spans="9:11" x14ac:dyDescent="0.3">
      <c r="I1817" s="3"/>
      <c r="J1817" s="2"/>
      <c r="K1817" s="2"/>
    </row>
    <row r="1818" spans="9:11" x14ac:dyDescent="0.3">
      <c r="I1818" s="3"/>
      <c r="J1818" s="2"/>
      <c r="K1818" s="2"/>
    </row>
    <row r="1819" spans="9:11" x14ac:dyDescent="0.3">
      <c r="I1819" s="3"/>
      <c r="J1819" s="2"/>
      <c r="K1819" s="2"/>
    </row>
    <row r="1820" spans="9:11" x14ac:dyDescent="0.3">
      <c r="I1820" s="3"/>
      <c r="J1820" s="2"/>
      <c r="K1820" s="2"/>
    </row>
    <row r="1821" spans="9:11" x14ac:dyDescent="0.3">
      <c r="I1821" s="3"/>
      <c r="J1821" s="2"/>
      <c r="K1821" s="2"/>
    </row>
    <row r="1822" spans="9:11" x14ac:dyDescent="0.3">
      <c r="I1822" s="3"/>
      <c r="J1822" s="2"/>
      <c r="K1822" s="2"/>
    </row>
    <row r="1823" spans="9:11" x14ac:dyDescent="0.3">
      <c r="I1823" s="3"/>
      <c r="J1823" s="2"/>
      <c r="K1823" s="2"/>
    </row>
    <row r="1824" spans="9:11" x14ac:dyDescent="0.3">
      <c r="I1824" s="3"/>
      <c r="J1824" s="2"/>
      <c r="K1824" s="2"/>
    </row>
    <row r="1825" spans="9:11" x14ac:dyDescent="0.3">
      <c r="I1825" s="3"/>
      <c r="J1825" s="2"/>
      <c r="K1825" s="2"/>
    </row>
    <row r="1826" spans="9:11" x14ac:dyDescent="0.3">
      <c r="I1826" s="3"/>
      <c r="J1826" s="2"/>
      <c r="K1826" s="2"/>
    </row>
    <row r="1827" spans="9:11" x14ac:dyDescent="0.3">
      <c r="I1827" s="3"/>
      <c r="J1827" s="2"/>
      <c r="K1827" s="2"/>
    </row>
    <row r="1828" spans="9:11" x14ac:dyDescent="0.3">
      <c r="I1828" s="3"/>
      <c r="J1828" s="2"/>
      <c r="K1828" s="2"/>
    </row>
    <row r="1829" spans="9:11" x14ac:dyDescent="0.3">
      <c r="I1829" s="3"/>
      <c r="J1829" s="2"/>
      <c r="K1829" s="2"/>
    </row>
    <row r="1830" spans="9:11" x14ac:dyDescent="0.3">
      <c r="I1830" s="3"/>
      <c r="J1830" s="2"/>
      <c r="K1830" s="2"/>
    </row>
    <row r="1831" spans="9:11" x14ac:dyDescent="0.3">
      <c r="I1831" s="3"/>
      <c r="J1831" s="2"/>
      <c r="K1831" s="2"/>
    </row>
    <row r="1832" spans="9:11" x14ac:dyDescent="0.3">
      <c r="I1832" s="3"/>
      <c r="J1832" s="2"/>
      <c r="K1832" s="2"/>
    </row>
    <row r="1833" spans="9:11" x14ac:dyDescent="0.3">
      <c r="I1833" s="3"/>
      <c r="J1833" s="2"/>
      <c r="K1833" s="2"/>
    </row>
    <row r="1834" spans="9:11" x14ac:dyDescent="0.3">
      <c r="I1834" s="3"/>
      <c r="J1834" s="2"/>
      <c r="K1834" s="2"/>
    </row>
    <row r="1835" spans="9:11" x14ac:dyDescent="0.3">
      <c r="I1835" s="3"/>
      <c r="J1835" s="2"/>
      <c r="K1835" s="2"/>
    </row>
    <row r="1836" spans="9:11" x14ac:dyDescent="0.3">
      <c r="I1836" s="3"/>
      <c r="J1836" s="2"/>
      <c r="K1836" s="2"/>
    </row>
    <row r="1837" spans="9:11" x14ac:dyDescent="0.3">
      <c r="I1837" s="3"/>
      <c r="J1837" s="2"/>
      <c r="K1837" s="2"/>
    </row>
    <row r="1838" spans="9:11" x14ac:dyDescent="0.3">
      <c r="I1838" s="3"/>
      <c r="J1838" s="2"/>
      <c r="K1838" s="2"/>
    </row>
    <row r="1839" spans="9:11" x14ac:dyDescent="0.3">
      <c r="I1839" s="3"/>
      <c r="J1839" s="2"/>
      <c r="K1839" s="2"/>
    </row>
    <row r="1840" spans="9:11" x14ac:dyDescent="0.3">
      <c r="I1840" s="3"/>
      <c r="J1840" s="2"/>
      <c r="K1840" s="2"/>
    </row>
    <row r="1841" spans="9:11" x14ac:dyDescent="0.3">
      <c r="I1841" s="3"/>
      <c r="J1841" s="2"/>
      <c r="K1841" s="2"/>
    </row>
    <row r="1842" spans="9:11" x14ac:dyDescent="0.3">
      <c r="I1842" s="3"/>
      <c r="J1842" s="2"/>
      <c r="K1842" s="2"/>
    </row>
    <row r="1843" spans="9:11" x14ac:dyDescent="0.3">
      <c r="I1843" s="3"/>
      <c r="J1843" s="2"/>
      <c r="K1843" s="2"/>
    </row>
    <row r="1844" spans="9:11" x14ac:dyDescent="0.3">
      <c r="I1844" s="3"/>
      <c r="J1844" s="2"/>
      <c r="K1844" s="2"/>
    </row>
    <row r="1845" spans="9:11" x14ac:dyDescent="0.3">
      <c r="I1845" s="3"/>
      <c r="J1845" s="2"/>
      <c r="K1845" s="2"/>
    </row>
    <row r="1846" spans="9:11" x14ac:dyDescent="0.3">
      <c r="I1846" s="3"/>
      <c r="J1846" s="2"/>
      <c r="K1846" s="2"/>
    </row>
    <row r="1847" spans="9:11" x14ac:dyDescent="0.3">
      <c r="I1847" s="3"/>
      <c r="J1847" s="2"/>
      <c r="K1847" s="2"/>
    </row>
    <row r="1848" spans="9:11" x14ac:dyDescent="0.3">
      <c r="I1848" s="3"/>
      <c r="J1848" s="2"/>
      <c r="K1848" s="2"/>
    </row>
    <row r="1849" spans="9:11" x14ac:dyDescent="0.3">
      <c r="I1849" s="3"/>
      <c r="J1849" s="2"/>
      <c r="K1849" s="2"/>
    </row>
    <row r="1850" spans="9:11" x14ac:dyDescent="0.3">
      <c r="I1850" s="3"/>
      <c r="J1850" s="2"/>
      <c r="K1850" s="2"/>
    </row>
    <row r="1851" spans="9:11" x14ac:dyDescent="0.3">
      <c r="I1851" s="3"/>
      <c r="J1851" s="2"/>
      <c r="K1851" s="2"/>
    </row>
    <row r="1852" spans="9:11" x14ac:dyDescent="0.3">
      <c r="I1852" s="3"/>
      <c r="J1852" s="2"/>
      <c r="K1852" s="2"/>
    </row>
    <row r="1853" spans="9:11" x14ac:dyDescent="0.3">
      <c r="I1853" s="3"/>
      <c r="J1853" s="2"/>
      <c r="K1853" s="2"/>
    </row>
    <row r="1854" spans="9:11" x14ac:dyDescent="0.3">
      <c r="I1854" s="3"/>
      <c r="J1854" s="2"/>
      <c r="K1854" s="2"/>
    </row>
    <row r="1855" spans="9:11" x14ac:dyDescent="0.3">
      <c r="I1855" s="3"/>
      <c r="J1855" s="2"/>
      <c r="K1855" s="2"/>
    </row>
    <row r="1856" spans="9:11" x14ac:dyDescent="0.3">
      <c r="I1856" s="3"/>
      <c r="J1856" s="2"/>
      <c r="K1856" s="2"/>
    </row>
    <row r="1857" spans="9:11" x14ac:dyDescent="0.3">
      <c r="I1857" s="3"/>
      <c r="J1857" s="2"/>
      <c r="K1857" s="2"/>
    </row>
    <row r="1858" spans="9:11" x14ac:dyDescent="0.3">
      <c r="I1858" s="3"/>
      <c r="J1858" s="2"/>
      <c r="K1858" s="2"/>
    </row>
    <row r="1859" spans="9:11" x14ac:dyDescent="0.3">
      <c r="I1859" s="3"/>
      <c r="J1859" s="2"/>
      <c r="K1859" s="2"/>
    </row>
    <row r="1860" spans="9:11" x14ac:dyDescent="0.3">
      <c r="I1860" s="3"/>
      <c r="J1860" s="2"/>
      <c r="K1860" s="2"/>
    </row>
    <row r="1861" spans="9:11" x14ac:dyDescent="0.3">
      <c r="I1861" s="3"/>
      <c r="J1861" s="2"/>
      <c r="K1861" s="2"/>
    </row>
    <row r="1862" spans="9:11" x14ac:dyDescent="0.3">
      <c r="I1862" s="3"/>
      <c r="J1862" s="2"/>
      <c r="K1862" s="2"/>
    </row>
    <row r="1863" spans="9:11" x14ac:dyDescent="0.3">
      <c r="I1863" s="3"/>
      <c r="J1863" s="2"/>
      <c r="K1863" s="2"/>
    </row>
    <row r="1864" spans="9:11" x14ac:dyDescent="0.3">
      <c r="I1864" s="3"/>
      <c r="J1864" s="2"/>
      <c r="K1864" s="2"/>
    </row>
    <row r="1865" spans="9:11" x14ac:dyDescent="0.3">
      <c r="I1865" s="3"/>
      <c r="J1865" s="2"/>
      <c r="K1865" s="2"/>
    </row>
    <row r="1866" spans="9:11" x14ac:dyDescent="0.3">
      <c r="I1866" s="3"/>
      <c r="J1866" s="2"/>
      <c r="K1866" s="2"/>
    </row>
    <row r="1867" spans="9:11" x14ac:dyDescent="0.3">
      <c r="I1867" s="3"/>
      <c r="J1867" s="2"/>
      <c r="K1867" s="2"/>
    </row>
    <row r="1868" spans="9:11" x14ac:dyDescent="0.3">
      <c r="I1868" s="3"/>
      <c r="J1868" s="2"/>
      <c r="K1868" s="2"/>
    </row>
    <row r="1869" spans="9:11" x14ac:dyDescent="0.3">
      <c r="I1869" s="3"/>
      <c r="J1869" s="2"/>
      <c r="K1869" s="2"/>
    </row>
    <row r="1870" spans="9:11" x14ac:dyDescent="0.3">
      <c r="I1870" s="3"/>
      <c r="J1870" s="2"/>
      <c r="K1870" s="2"/>
    </row>
    <row r="1871" spans="9:11" x14ac:dyDescent="0.3">
      <c r="I1871" s="3"/>
      <c r="J1871" s="2"/>
      <c r="K1871" s="2"/>
    </row>
    <row r="1872" spans="9:11" x14ac:dyDescent="0.3">
      <c r="I1872" s="3"/>
      <c r="J1872" s="2"/>
      <c r="K1872" s="2"/>
    </row>
    <row r="1873" spans="9:11" x14ac:dyDescent="0.3">
      <c r="I1873" s="3"/>
      <c r="J1873" s="2"/>
      <c r="K1873" s="2"/>
    </row>
    <row r="1874" spans="9:11" x14ac:dyDescent="0.3">
      <c r="I1874" s="3"/>
      <c r="J1874" s="2"/>
      <c r="K1874" s="2"/>
    </row>
    <row r="1875" spans="9:11" x14ac:dyDescent="0.3">
      <c r="I1875" s="3"/>
      <c r="J1875" s="2"/>
      <c r="K1875" s="2"/>
    </row>
    <row r="1876" spans="9:11" x14ac:dyDescent="0.3">
      <c r="I1876" s="3"/>
      <c r="J1876" s="2"/>
      <c r="K1876" s="2"/>
    </row>
    <row r="1877" spans="9:11" x14ac:dyDescent="0.3">
      <c r="I1877" s="3"/>
      <c r="J1877" s="2"/>
      <c r="K1877" s="2"/>
    </row>
    <row r="1878" spans="9:11" x14ac:dyDescent="0.3">
      <c r="I1878" s="3"/>
      <c r="J1878" s="2"/>
      <c r="K1878" s="2"/>
    </row>
    <row r="1879" spans="9:11" x14ac:dyDescent="0.3">
      <c r="I1879" s="3"/>
      <c r="J1879" s="2"/>
      <c r="K1879" s="2"/>
    </row>
    <row r="1880" spans="9:11" x14ac:dyDescent="0.3">
      <c r="I1880" s="3"/>
      <c r="J1880" s="2"/>
      <c r="K1880" s="2"/>
    </row>
    <row r="1881" spans="9:11" x14ac:dyDescent="0.3">
      <c r="I1881" s="3"/>
      <c r="J1881" s="2"/>
      <c r="K1881" s="2"/>
    </row>
    <row r="1882" spans="9:11" x14ac:dyDescent="0.3">
      <c r="I1882" s="3"/>
      <c r="J1882" s="2"/>
      <c r="K1882" s="2"/>
    </row>
    <row r="1883" spans="9:11" x14ac:dyDescent="0.3">
      <c r="I1883" s="3"/>
      <c r="J1883" s="2"/>
      <c r="K1883" s="2"/>
    </row>
    <row r="1884" spans="9:11" x14ac:dyDescent="0.3">
      <c r="I1884" s="3"/>
      <c r="J1884" s="2"/>
      <c r="K1884" s="2"/>
    </row>
    <row r="1885" spans="9:11" x14ac:dyDescent="0.3">
      <c r="I1885" s="3"/>
      <c r="J1885" s="2"/>
      <c r="K1885" s="2"/>
    </row>
    <row r="1886" spans="9:11" x14ac:dyDescent="0.3">
      <c r="I1886" s="3"/>
      <c r="J1886" s="2"/>
      <c r="K1886" s="2"/>
    </row>
    <row r="1887" spans="9:11" x14ac:dyDescent="0.3">
      <c r="I1887" s="3"/>
      <c r="J1887" s="2"/>
      <c r="K1887" s="2"/>
    </row>
    <row r="1888" spans="9:11" x14ac:dyDescent="0.3">
      <c r="I1888" s="3"/>
      <c r="J1888" s="2"/>
      <c r="K1888" s="2"/>
    </row>
    <row r="1889" spans="9:11" x14ac:dyDescent="0.3">
      <c r="I1889" s="3"/>
      <c r="J1889" s="2"/>
      <c r="K1889" s="2"/>
    </row>
    <row r="1890" spans="9:11" x14ac:dyDescent="0.3">
      <c r="I1890" s="3"/>
      <c r="J1890" s="2"/>
      <c r="K1890" s="2"/>
    </row>
    <row r="1891" spans="9:11" x14ac:dyDescent="0.3">
      <c r="I1891" s="3"/>
      <c r="J1891" s="2"/>
      <c r="K1891" s="2"/>
    </row>
    <row r="1892" spans="9:11" x14ac:dyDescent="0.3">
      <c r="I1892" s="3"/>
      <c r="J1892" s="2"/>
      <c r="K1892" s="2"/>
    </row>
    <row r="1893" spans="9:11" x14ac:dyDescent="0.3">
      <c r="I1893" s="3"/>
      <c r="J1893" s="2"/>
      <c r="K1893" s="2"/>
    </row>
    <row r="1894" spans="9:11" x14ac:dyDescent="0.3">
      <c r="I1894" s="3"/>
      <c r="J1894" s="2"/>
      <c r="K1894" s="2"/>
    </row>
    <row r="1895" spans="9:11" x14ac:dyDescent="0.3">
      <c r="I1895" s="3"/>
      <c r="J1895" s="2"/>
      <c r="K1895" s="2"/>
    </row>
    <row r="1896" spans="9:11" x14ac:dyDescent="0.3">
      <c r="I1896" s="3"/>
      <c r="J1896" s="2"/>
      <c r="K1896" s="2"/>
    </row>
    <row r="1897" spans="9:11" x14ac:dyDescent="0.3">
      <c r="I1897" s="3"/>
      <c r="J1897" s="2"/>
      <c r="K1897" s="2"/>
    </row>
    <row r="1898" spans="9:11" x14ac:dyDescent="0.3">
      <c r="I1898" s="3"/>
      <c r="J1898" s="2"/>
      <c r="K1898" s="2"/>
    </row>
    <row r="1899" spans="9:11" x14ac:dyDescent="0.3">
      <c r="I1899" s="3"/>
      <c r="J1899" s="2"/>
      <c r="K1899" s="2"/>
    </row>
    <row r="1900" spans="9:11" x14ac:dyDescent="0.3">
      <c r="I1900" s="3"/>
      <c r="J1900" s="2"/>
      <c r="K1900" s="2"/>
    </row>
    <row r="1901" spans="9:11" x14ac:dyDescent="0.3">
      <c r="I1901" s="3"/>
      <c r="J1901" s="2"/>
      <c r="K1901" s="2"/>
    </row>
    <row r="1902" spans="9:11" x14ac:dyDescent="0.3">
      <c r="I1902" s="3"/>
      <c r="J1902" s="2"/>
      <c r="K1902" s="2"/>
    </row>
    <row r="1903" spans="9:11" x14ac:dyDescent="0.3">
      <c r="I1903" s="3"/>
      <c r="J1903" s="2"/>
      <c r="K1903" s="2"/>
    </row>
    <row r="1904" spans="9:11" x14ac:dyDescent="0.3">
      <c r="I1904" s="3"/>
      <c r="J1904" s="2"/>
      <c r="K1904" s="2"/>
    </row>
    <row r="1905" spans="9:11" x14ac:dyDescent="0.3">
      <c r="I1905" s="3"/>
      <c r="J1905" s="2"/>
      <c r="K1905" s="2"/>
    </row>
    <row r="1906" spans="9:11" x14ac:dyDescent="0.3">
      <c r="I1906" s="3"/>
      <c r="J1906" s="2"/>
      <c r="K1906" s="2"/>
    </row>
    <row r="1907" spans="9:11" x14ac:dyDescent="0.3">
      <c r="I1907" s="3"/>
      <c r="J1907" s="2"/>
      <c r="K1907" s="2"/>
    </row>
    <row r="1908" spans="9:11" x14ac:dyDescent="0.3">
      <c r="I1908" s="3"/>
      <c r="J1908" s="2"/>
      <c r="K1908" s="2"/>
    </row>
    <row r="1909" spans="9:11" x14ac:dyDescent="0.3">
      <c r="I1909" s="3"/>
      <c r="J1909" s="2"/>
      <c r="K1909" s="2"/>
    </row>
    <row r="1910" spans="9:11" x14ac:dyDescent="0.3">
      <c r="I1910" s="3"/>
      <c r="J1910" s="2"/>
      <c r="K1910" s="2"/>
    </row>
    <row r="1911" spans="9:11" x14ac:dyDescent="0.3">
      <c r="I1911" s="3"/>
      <c r="J1911" s="2"/>
      <c r="K1911" s="2"/>
    </row>
    <row r="1912" spans="9:11" x14ac:dyDescent="0.3">
      <c r="I1912" s="3"/>
      <c r="J1912" s="2"/>
      <c r="K1912" s="2"/>
    </row>
    <row r="1913" spans="9:11" x14ac:dyDescent="0.3">
      <c r="I1913" s="3"/>
      <c r="J1913" s="2"/>
      <c r="K1913" s="2"/>
    </row>
    <row r="1914" spans="9:11" x14ac:dyDescent="0.3">
      <c r="I1914" s="3"/>
      <c r="J1914" s="2"/>
      <c r="K1914" s="2"/>
    </row>
    <row r="1915" spans="9:11" x14ac:dyDescent="0.3">
      <c r="I1915" s="3"/>
      <c r="J1915" s="2"/>
      <c r="K1915" s="2"/>
    </row>
    <row r="1916" spans="9:11" x14ac:dyDescent="0.3">
      <c r="I1916" s="3"/>
      <c r="J1916" s="2"/>
      <c r="K1916" s="2"/>
    </row>
    <row r="1917" spans="9:11" x14ac:dyDescent="0.3">
      <c r="I1917" s="3"/>
      <c r="J1917" s="2"/>
      <c r="K1917" s="2"/>
    </row>
    <row r="1918" spans="9:11" x14ac:dyDescent="0.3">
      <c r="I1918" s="3"/>
      <c r="J1918" s="2"/>
      <c r="K1918" s="2"/>
    </row>
    <row r="1919" spans="9:11" x14ac:dyDescent="0.3">
      <c r="I1919" s="3"/>
      <c r="J1919" s="2"/>
      <c r="K1919" s="2"/>
    </row>
    <row r="1920" spans="9:11" x14ac:dyDescent="0.3">
      <c r="I1920" s="3"/>
      <c r="J1920" s="2"/>
      <c r="K1920" s="2"/>
    </row>
    <row r="1921" spans="9:11" x14ac:dyDescent="0.3">
      <c r="I1921" s="3"/>
      <c r="J1921" s="2"/>
      <c r="K1921" s="2"/>
    </row>
    <row r="1922" spans="9:11" x14ac:dyDescent="0.3">
      <c r="I1922" s="3"/>
      <c r="J1922" s="2"/>
      <c r="K1922" s="2"/>
    </row>
    <row r="1923" spans="9:11" x14ac:dyDescent="0.3">
      <c r="I1923" s="3"/>
      <c r="J1923" s="2"/>
      <c r="K1923" s="2"/>
    </row>
    <row r="1924" spans="9:11" x14ac:dyDescent="0.3">
      <c r="I1924" s="3"/>
      <c r="J1924" s="2"/>
      <c r="K1924" s="2"/>
    </row>
    <row r="1925" spans="9:11" x14ac:dyDescent="0.3">
      <c r="I1925" s="3"/>
      <c r="J1925" s="2"/>
      <c r="K1925" s="2"/>
    </row>
    <row r="1926" spans="9:11" x14ac:dyDescent="0.3">
      <c r="I1926" s="3"/>
      <c r="J1926" s="2"/>
      <c r="K1926" s="2"/>
    </row>
    <row r="1927" spans="9:11" x14ac:dyDescent="0.3">
      <c r="I1927" s="3"/>
      <c r="J1927" s="2"/>
      <c r="K1927" s="2"/>
    </row>
    <row r="1928" spans="9:11" x14ac:dyDescent="0.3">
      <c r="I1928" s="3"/>
      <c r="J1928" s="2"/>
      <c r="K1928" s="2"/>
    </row>
    <row r="1929" spans="9:11" x14ac:dyDescent="0.3">
      <c r="I1929" s="3"/>
      <c r="J1929" s="2"/>
      <c r="K1929" s="2"/>
    </row>
    <row r="1930" spans="9:11" x14ac:dyDescent="0.3">
      <c r="I1930" s="3"/>
      <c r="J1930" s="2"/>
      <c r="K1930" s="2"/>
    </row>
    <row r="1931" spans="9:11" x14ac:dyDescent="0.3">
      <c r="I1931" s="3"/>
      <c r="J1931" s="2"/>
      <c r="K1931" s="2"/>
    </row>
    <row r="1932" spans="9:11" x14ac:dyDescent="0.3">
      <c r="I1932" s="3"/>
      <c r="J1932" s="2"/>
      <c r="K1932" s="2"/>
    </row>
    <row r="1933" spans="9:11" x14ac:dyDescent="0.3">
      <c r="I1933" s="3"/>
      <c r="J1933" s="2"/>
      <c r="K1933" s="2"/>
    </row>
    <row r="1934" spans="9:11" x14ac:dyDescent="0.3">
      <c r="I1934" s="3"/>
      <c r="J1934" s="2"/>
      <c r="K1934" s="2"/>
    </row>
    <row r="1935" spans="9:11" x14ac:dyDescent="0.3">
      <c r="I1935" s="3"/>
      <c r="J1935" s="2"/>
      <c r="K1935" s="2"/>
    </row>
    <row r="1936" spans="9:11" x14ac:dyDescent="0.3">
      <c r="I1936" s="3"/>
      <c r="J1936" s="2"/>
      <c r="K1936" s="2"/>
    </row>
    <row r="1937" spans="9:11" x14ac:dyDescent="0.3">
      <c r="I1937" s="3"/>
      <c r="J1937" s="2"/>
      <c r="K1937" s="2"/>
    </row>
    <row r="1938" spans="9:11" x14ac:dyDescent="0.3">
      <c r="I1938" s="3"/>
      <c r="J1938" s="2"/>
      <c r="K1938" s="2"/>
    </row>
    <row r="1939" spans="9:11" x14ac:dyDescent="0.3">
      <c r="I1939" s="3"/>
      <c r="J1939" s="2"/>
      <c r="K1939" s="2"/>
    </row>
    <row r="1940" spans="9:11" x14ac:dyDescent="0.3">
      <c r="I1940" s="3"/>
      <c r="J1940" s="2"/>
      <c r="K1940" s="2"/>
    </row>
    <row r="1941" spans="9:11" x14ac:dyDescent="0.3">
      <c r="I1941" s="3"/>
      <c r="J1941" s="2"/>
      <c r="K1941" s="2"/>
    </row>
    <row r="1942" spans="9:11" x14ac:dyDescent="0.3">
      <c r="I1942" s="3"/>
      <c r="J1942" s="2"/>
      <c r="K1942" s="2"/>
    </row>
    <row r="1943" spans="9:11" x14ac:dyDescent="0.3">
      <c r="I1943" s="3"/>
      <c r="J1943" s="2"/>
      <c r="K1943" s="2"/>
    </row>
    <row r="1944" spans="9:11" x14ac:dyDescent="0.3">
      <c r="I1944" s="3"/>
      <c r="J1944" s="2"/>
      <c r="K1944" s="2"/>
    </row>
    <row r="1945" spans="9:11" x14ac:dyDescent="0.3">
      <c r="I1945" s="3"/>
      <c r="J1945" s="2"/>
      <c r="K1945" s="2"/>
    </row>
    <row r="1946" spans="9:11" x14ac:dyDescent="0.3">
      <c r="I1946" s="3"/>
      <c r="J1946" s="2"/>
      <c r="K1946" s="2"/>
    </row>
    <row r="1947" spans="9:11" x14ac:dyDescent="0.3">
      <c r="I1947" s="3"/>
      <c r="J1947" s="2"/>
      <c r="K1947" s="2"/>
    </row>
    <row r="1948" spans="9:11" x14ac:dyDescent="0.3">
      <c r="I1948" s="3"/>
      <c r="J1948" s="2"/>
      <c r="K1948" s="2"/>
    </row>
    <row r="1949" spans="9:11" x14ac:dyDescent="0.3">
      <c r="I1949" s="3"/>
      <c r="J1949" s="2"/>
      <c r="K1949" s="2"/>
    </row>
    <row r="1950" spans="9:11" x14ac:dyDescent="0.3">
      <c r="I1950" s="3"/>
      <c r="J1950" s="2"/>
      <c r="K1950" s="2"/>
    </row>
    <row r="1951" spans="9:11" x14ac:dyDescent="0.3">
      <c r="I1951" s="3"/>
      <c r="J1951" s="2"/>
      <c r="K1951" s="2"/>
    </row>
    <row r="1952" spans="9:11" x14ac:dyDescent="0.3">
      <c r="I1952" s="3"/>
      <c r="J1952" s="2"/>
      <c r="K1952" s="2"/>
    </row>
    <row r="1953" spans="9:11" x14ac:dyDescent="0.3">
      <c r="I1953" s="3"/>
      <c r="J1953" s="2"/>
      <c r="K1953" s="2"/>
    </row>
    <row r="1954" spans="9:11" x14ac:dyDescent="0.3">
      <c r="I1954" s="3"/>
      <c r="J1954" s="2"/>
      <c r="K1954" s="2"/>
    </row>
    <row r="1955" spans="9:11" x14ac:dyDescent="0.3">
      <c r="I1955" s="3"/>
      <c r="J1955" s="2"/>
      <c r="K1955" s="2"/>
    </row>
    <row r="1956" spans="9:11" x14ac:dyDescent="0.3">
      <c r="I1956" s="3"/>
      <c r="J1956" s="2"/>
      <c r="K1956" s="2"/>
    </row>
    <row r="1957" spans="9:11" x14ac:dyDescent="0.3">
      <c r="I1957" s="3"/>
      <c r="J1957" s="2"/>
      <c r="K1957" s="2"/>
    </row>
    <row r="1958" spans="9:11" x14ac:dyDescent="0.3">
      <c r="I1958" s="3"/>
      <c r="J1958" s="2"/>
      <c r="K1958" s="2"/>
    </row>
    <row r="1959" spans="9:11" x14ac:dyDescent="0.3">
      <c r="I1959" s="3"/>
      <c r="J1959" s="2"/>
      <c r="K1959" s="2"/>
    </row>
    <row r="1960" spans="9:11" x14ac:dyDescent="0.3">
      <c r="I1960" s="3"/>
      <c r="J1960" s="2"/>
      <c r="K1960" s="2"/>
    </row>
    <row r="1961" spans="9:11" x14ac:dyDescent="0.3">
      <c r="I1961" s="3"/>
      <c r="J1961" s="2"/>
      <c r="K1961" s="2"/>
    </row>
    <row r="1962" spans="9:11" x14ac:dyDescent="0.3">
      <c r="I1962" s="3"/>
      <c r="J1962" s="2"/>
      <c r="K1962" s="2"/>
    </row>
    <row r="1963" spans="9:11" x14ac:dyDescent="0.3">
      <c r="I1963" s="3"/>
      <c r="J1963" s="2"/>
      <c r="K1963" s="2"/>
    </row>
    <row r="1964" spans="9:11" x14ac:dyDescent="0.3">
      <c r="I1964" s="3"/>
      <c r="J1964" s="2"/>
      <c r="K1964" s="2"/>
    </row>
    <row r="1965" spans="9:11" x14ac:dyDescent="0.3">
      <c r="I1965" s="3"/>
      <c r="J1965" s="2"/>
      <c r="K1965" s="2"/>
    </row>
    <row r="1966" spans="9:11" x14ac:dyDescent="0.3">
      <c r="I1966" s="3"/>
      <c r="J1966" s="2"/>
      <c r="K1966" s="2"/>
    </row>
    <row r="1967" spans="9:11" x14ac:dyDescent="0.3">
      <c r="I1967" s="3"/>
      <c r="J1967" s="2"/>
      <c r="K1967" s="2"/>
    </row>
    <row r="1968" spans="9:11" x14ac:dyDescent="0.3">
      <c r="I1968" s="3"/>
      <c r="J1968" s="2"/>
      <c r="K1968" s="2"/>
    </row>
    <row r="1969" spans="9:11" x14ac:dyDescent="0.3">
      <c r="I1969" s="3"/>
      <c r="J1969" s="2"/>
      <c r="K1969" s="2"/>
    </row>
    <row r="1970" spans="9:11" x14ac:dyDescent="0.3">
      <c r="I1970" s="3"/>
      <c r="J1970" s="2"/>
      <c r="K1970" s="2"/>
    </row>
    <row r="1971" spans="9:11" x14ac:dyDescent="0.3">
      <c r="I1971" s="3"/>
      <c r="J1971" s="2"/>
      <c r="K1971" s="2"/>
    </row>
    <row r="1972" spans="9:11" x14ac:dyDescent="0.3">
      <c r="I1972" s="3"/>
      <c r="J1972" s="2"/>
      <c r="K1972" s="2"/>
    </row>
    <row r="1973" spans="9:11" x14ac:dyDescent="0.3">
      <c r="I1973" s="3"/>
      <c r="J1973" s="2"/>
      <c r="K1973" s="2"/>
    </row>
    <row r="1974" spans="9:11" x14ac:dyDescent="0.3">
      <c r="I1974" s="3"/>
      <c r="J1974" s="2"/>
      <c r="K1974" s="2"/>
    </row>
    <row r="1975" spans="9:11" x14ac:dyDescent="0.3">
      <c r="I1975" s="3"/>
      <c r="J1975" s="2"/>
      <c r="K1975" s="2"/>
    </row>
    <row r="1976" spans="9:11" x14ac:dyDescent="0.3">
      <c r="I1976" s="3"/>
      <c r="J1976" s="2"/>
      <c r="K1976" s="2"/>
    </row>
    <row r="1977" spans="9:11" x14ac:dyDescent="0.3">
      <c r="I1977" s="3"/>
      <c r="J1977" s="2"/>
      <c r="K1977" s="2"/>
    </row>
    <row r="1978" spans="9:11" x14ac:dyDescent="0.3">
      <c r="I1978" s="3"/>
      <c r="J1978" s="2"/>
      <c r="K1978" s="2"/>
    </row>
    <row r="1979" spans="9:11" x14ac:dyDescent="0.3">
      <c r="I1979" s="3"/>
      <c r="J1979" s="2"/>
      <c r="K1979" s="2"/>
    </row>
    <row r="1980" spans="9:11" x14ac:dyDescent="0.3">
      <c r="I1980" s="3"/>
      <c r="J1980" s="2"/>
      <c r="K1980" s="2"/>
    </row>
    <row r="1981" spans="9:11" x14ac:dyDescent="0.3">
      <c r="I1981" s="3"/>
      <c r="J1981" s="2"/>
      <c r="K1981" s="2"/>
    </row>
    <row r="1982" spans="9:11" x14ac:dyDescent="0.3">
      <c r="I1982" s="3"/>
      <c r="J1982" s="2"/>
      <c r="K1982" s="2"/>
    </row>
    <row r="1983" spans="9:11" x14ac:dyDescent="0.3">
      <c r="I1983" s="3"/>
      <c r="J1983" s="2"/>
      <c r="K1983" s="2"/>
    </row>
    <row r="1984" spans="9:11" x14ac:dyDescent="0.3">
      <c r="I1984" s="3"/>
      <c r="J1984" s="2"/>
      <c r="K1984" s="2"/>
    </row>
    <row r="1985" spans="9:11" x14ac:dyDescent="0.3">
      <c r="I1985" s="3"/>
      <c r="J1985" s="2"/>
      <c r="K1985" s="2"/>
    </row>
    <row r="1986" spans="9:11" x14ac:dyDescent="0.3">
      <c r="I1986" s="3"/>
      <c r="J1986" s="2"/>
      <c r="K1986" s="2"/>
    </row>
    <row r="1987" spans="9:11" x14ac:dyDescent="0.3">
      <c r="I1987" s="3"/>
      <c r="J1987" s="2"/>
      <c r="K1987" s="2"/>
    </row>
    <row r="1988" spans="9:11" x14ac:dyDescent="0.3">
      <c r="I1988" s="3"/>
      <c r="J1988" s="2"/>
      <c r="K1988" s="2"/>
    </row>
    <row r="1989" spans="9:11" x14ac:dyDescent="0.3">
      <c r="I1989" s="3"/>
      <c r="J1989" s="2"/>
      <c r="K1989" s="2"/>
    </row>
    <row r="1990" spans="9:11" x14ac:dyDescent="0.3">
      <c r="I1990" s="3"/>
      <c r="J1990" s="2"/>
      <c r="K1990" s="2"/>
    </row>
    <row r="1991" spans="9:11" x14ac:dyDescent="0.3">
      <c r="I1991" s="3"/>
      <c r="J1991" s="2"/>
      <c r="K1991" s="2"/>
    </row>
    <row r="1992" spans="9:11" x14ac:dyDescent="0.3">
      <c r="I1992" s="3"/>
      <c r="J1992" s="2"/>
      <c r="K1992" s="2"/>
    </row>
    <row r="1993" spans="9:11" x14ac:dyDescent="0.3">
      <c r="I1993" s="3"/>
      <c r="J1993" s="2"/>
      <c r="K1993" s="2"/>
    </row>
    <row r="1994" spans="9:11" x14ac:dyDescent="0.3">
      <c r="I1994" s="3"/>
      <c r="J1994" s="2"/>
      <c r="K1994" s="2"/>
    </row>
    <row r="1995" spans="9:11" x14ac:dyDescent="0.3">
      <c r="I1995" s="3"/>
      <c r="J1995" s="2"/>
      <c r="K1995" s="2"/>
    </row>
    <row r="1996" spans="9:11" x14ac:dyDescent="0.3">
      <c r="I1996" s="3"/>
      <c r="J1996" s="2"/>
      <c r="K1996" s="2"/>
    </row>
    <row r="1997" spans="9:11" x14ac:dyDescent="0.3">
      <c r="I1997" s="3"/>
      <c r="J1997" s="2"/>
      <c r="K1997" s="2"/>
    </row>
    <row r="1998" spans="9:11" x14ac:dyDescent="0.3">
      <c r="I1998" s="3"/>
      <c r="J1998" s="2"/>
      <c r="K1998" s="2"/>
    </row>
    <row r="1999" spans="9:11" x14ac:dyDescent="0.3">
      <c r="I1999" s="3"/>
      <c r="J1999" s="2"/>
      <c r="K1999" s="2"/>
    </row>
    <row r="2000" spans="9:11" x14ac:dyDescent="0.3">
      <c r="I2000" s="3"/>
      <c r="J2000" s="2"/>
      <c r="K2000" s="2"/>
    </row>
    <row r="2001" spans="9:11" x14ac:dyDescent="0.3">
      <c r="I2001" s="3"/>
      <c r="J2001" s="2"/>
      <c r="K2001" s="2"/>
    </row>
    <row r="2002" spans="9:11" x14ac:dyDescent="0.3">
      <c r="I2002" s="3"/>
      <c r="J2002" s="2"/>
      <c r="K2002" s="2"/>
    </row>
    <row r="2003" spans="9:11" x14ac:dyDescent="0.3">
      <c r="I2003" s="3"/>
      <c r="J2003" s="2"/>
      <c r="K2003" s="2"/>
    </row>
    <row r="2004" spans="9:11" x14ac:dyDescent="0.3">
      <c r="I2004" s="3"/>
      <c r="J2004" s="2"/>
      <c r="K2004" s="2"/>
    </row>
    <row r="2005" spans="9:11" x14ac:dyDescent="0.3">
      <c r="I2005" s="3"/>
      <c r="J2005" s="2"/>
      <c r="K2005" s="2"/>
    </row>
    <row r="2006" spans="9:11" x14ac:dyDescent="0.3">
      <c r="I2006" s="3"/>
      <c r="J2006" s="2"/>
      <c r="K2006" s="2"/>
    </row>
    <row r="2007" spans="9:11" x14ac:dyDescent="0.3">
      <c r="I2007" s="3"/>
      <c r="J2007" s="2"/>
      <c r="K2007" s="2"/>
    </row>
    <row r="2008" spans="9:11" x14ac:dyDescent="0.3">
      <c r="I2008" s="3"/>
      <c r="J2008" s="2"/>
      <c r="K2008" s="2"/>
    </row>
    <row r="2009" spans="9:11" x14ac:dyDescent="0.3">
      <c r="I2009" s="3"/>
      <c r="J2009" s="2"/>
      <c r="K2009" s="2"/>
    </row>
    <row r="2010" spans="9:11" x14ac:dyDescent="0.3">
      <c r="I2010" s="3"/>
      <c r="J2010" s="2"/>
      <c r="K2010" s="2"/>
    </row>
    <row r="2011" spans="9:11" x14ac:dyDescent="0.3">
      <c r="I2011" s="3"/>
      <c r="J2011" s="2"/>
      <c r="K2011" s="2"/>
    </row>
    <row r="2012" spans="9:11" x14ac:dyDescent="0.3">
      <c r="I2012" s="3"/>
      <c r="J2012" s="2"/>
      <c r="K2012" s="2"/>
    </row>
    <row r="2013" spans="9:11" x14ac:dyDescent="0.3">
      <c r="I2013" s="3"/>
      <c r="J2013" s="2"/>
      <c r="K2013" s="2"/>
    </row>
    <row r="2014" spans="9:11" x14ac:dyDescent="0.3">
      <c r="I2014" s="3"/>
      <c r="J2014" s="2"/>
      <c r="K2014" s="2"/>
    </row>
    <row r="2015" spans="9:11" x14ac:dyDescent="0.3">
      <c r="I2015" s="3"/>
      <c r="J2015" s="2"/>
      <c r="K2015" s="2"/>
    </row>
    <row r="2016" spans="9:11" x14ac:dyDescent="0.3">
      <c r="I2016" s="3"/>
      <c r="J2016" s="2"/>
      <c r="K2016" s="2"/>
    </row>
    <row r="2017" spans="9:11" x14ac:dyDescent="0.3">
      <c r="I2017" s="3"/>
      <c r="J2017" s="2"/>
      <c r="K2017" s="2"/>
    </row>
    <row r="2018" spans="9:11" x14ac:dyDescent="0.3">
      <c r="I2018" s="3"/>
      <c r="J2018" s="2"/>
      <c r="K2018" s="2"/>
    </row>
    <row r="2019" spans="9:11" x14ac:dyDescent="0.3">
      <c r="I2019" s="3"/>
      <c r="J2019" s="2"/>
      <c r="K2019" s="2"/>
    </row>
    <row r="2020" spans="9:11" x14ac:dyDescent="0.3">
      <c r="I2020" s="3"/>
      <c r="J2020" s="2"/>
      <c r="K2020" s="2"/>
    </row>
    <row r="2021" spans="9:11" x14ac:dyDescent="0.3">
      <c r="I2021" s="3"/>
      <c r="J2021" s="2"/>
      <c r="K2021" s="2"/>
    </row>
    <row r="2022" spans="9:11" x14ac:dyDescent="0.3">
      <c r="I2022" s="3"/>
      <c r="J2022" s="2"/>
      <c r="K2022" s="2"/>
    </row>
    <row r="2023" spans="9:11" x14ac:dyDescent="0.3">
      <c r="I2023" s="3"/>
      <c r="J2023" s="2"/>
      <c r="K2023" s="2"/>
    </row>
    <row r="2024" spans="9:11" x14ac:dyDescent="0.3">
      <c r="I2024" s="3"/>
      <c r="J2024" s="2"/>
      <c r="K2024" s="2"/>
    </row>
    <row r="2025" spans="9:11" x14ac:dyDescent="0.3">
      <c r="I2025" s="3"/>
      <c r="J2025" s="2"/>
      <c r="K2025" s="2"/>
    </row>
    <row r="2026" spans="9:11" x14ac:dyDescent="0.3">
      <c r="I2026" s="3"/>
      <c r="J2026" s="2"/>
      <c r="K2026" s="2"/>
    </row>
    <row r="2027" spans="9:11" x14ac:dyDescent="0.3">
      <c r="I2027" s="3"/>
      <c r="J2027" s="2"/>
      <c r="K2027" s="2"/>
    </row>
    <row r="2028" spans="9:11" x14ac:dyDescent="0.3">
      <c r="I2028" s="3"/>
      <c r="J2028" s="2"/>
      <c r="K2028" s="2"/>
    </row>
    <row r="2029" spans="9:11" x14ac:dyDescent="0.3">
      <c r="I2029" s="3"/>
      <c r="J2029" s="2"/>
      <c r="K2029" s="2"/>
    </row>
    <row r="2030" spans="9:11" x14ac:dyDescent="0.3">
      <c r="I2030" s="3"/>
      <c r="J2030" s="2"/>
      <c r="K2030" s="2"/>
    </row>
    <row r="2031" spans="9:11" x14ac:dyDescent="0.3">
      <c r="I2031" s="3"/>
      <c r="J2031" s="2"/>
      <c r="K2031" s="2"/>
    </row>
    <row r="2032" spans="9:11" x14ac:dyDescent="0.3">
      <c r="I2032" s="3"/>
      <c r="J2032" s="2"/>
      <c r="K2032" s="2"/>
    </row>
    <row r="2033" spans="9:11" x14ac:dyDescent="0.3">
      <c r="I2033" s="3"/>
      <c r="J2033" s="2"/>
      <c r="K2033" s="2"/>
    </row>
    <row r="2034" spans="9:11" x14ac:dyDescent="0.3">
      <c r="I2034" s="3"/>
      <c r="J2034" s="2"/>
      <c r="K2034" s="2"/>
    </row>
    <row r="2035" spans="9:11" x14ac:dyDescent="0.3">
      <c r="I2035" s="3"/>
      <c r="J2035" s="2"/>
      <c r="K2035" s="2"/>
    </row>
    <row r="2036" spans="9:11" x14ac:dyDescent="0.3">
      <c r="I2036" s="3"/>
      <c r="J2036" s="2"/>
      <c r="K2036" s="2"/>
    </row>
    <row r="2037" spans="9:11" x14ac:dyDescent="0.3">
      <c r="I2037" s="3"/>
      <c r="J2037" s="2"/>
      <c r="K2037" s="2"/>
    </row>
    <row r="2038" spans="9:11" x14ac:dyDescent="0.3">
      <c r="I2038" s="3"/>
      <c r="J2038" s="2"/>
      <c r="K2038" s="2"/>
    </row>
    <row r="2039" spans="9:11" x14ac:dyDescent="0.3">
      <c r="I2039" s="3"/>
      <c r="J2039" s="2"/>
      <c r="K2039" s="2"/>
    </row>
    <row r="2040" spans="9:11" x14ac:dyDescent="0.3">
      <c r="I2040" s="3"/>
      <c r="J2040" s="2"/>
      <c r="K2040" s="2"/>
    </row>
    <row r="2041" spans="9:11" x14ac:dyDescent="0.3">
      <c r="I2041" s="3"/>
      <c r="J2041" s="2"/>
      <c r="K2041" s="2"/>
    </row>
    <row r="2042" spans="9:11" x14ac:dyDescent="0.3">
      <c r="I2042" s="3"/>
      <c r="J2042" s="2"/>
      <c r="K2042" s="2"/>
    </row>
    <row r="2043" spans="9:11" x14ac:dyDescent="0.3">
      <c r="I2043" s="3"/>
      <c r="J2043" s="2"/>
      <c r="K2043" s="2"/>
    </row>
    <row r="2044" spans="9:11" x14ac:dyDescent="0.3">
      <c r="I2044" s="3"/>
      <c r="J2044" s="2"/>
      <c r="K2044" s="2"/>
    </row>
    <row r="2045" spans="9:11" x14ac:dyDescent="0.3">
      <c r="I2045" s="3"/>
      <c r="J2045" s="2"/>
      <c r="K2045" s="2"/>
    </row>
    <row r="2046" spans="9:11" x14ac:dyDescent="0.3">
      <c r="I2046" s="3"/>
      <c r="J2046" s="2"/>
      <c r="K2046" s="2"/>
    </row>
    <row r="2047" spans="9:11" x14ac:dyDescent="0.3">
      <c r="I2047" s="3"/>
      <c r="J2047" s="2"/>
      <c r="K2047" s="2"/>
    </row>
    <row r="2048" spans="9:11" x14ac:dyDescent="0.3">
      <c r="I2048" s="3"/>
      <c r="J2048" s="2"/>
      <c r="K2048" s="2"/>
    </row>
    <row r="2049" spans="9:11" x14ac:dyDescent="0.3">
      <c r="I2049" s="3"/>
      <c r="J2049" s="2"/>
      <c r="K2049" s="2"/>
    </row>
    <row r="2050" spans="9:11" x14ac:dyDescent="0.3">
      <c r="I2050" s="3"/>
      <c r="J2050" s="2"/>
      <c r="K2050" s="2"/>
    </row>
    <row r="2051" spans="9:11" x14ac:dyDescent="0.3">
      <c r="I2051" s="3"/>
      <c r="J2051" s="2"/>
      <c r="K2051" s="2"/>
    </row>
    <row r="2052" spans="9:11" x14ac:dyDescent="0.3">
      <c r="I2052" s="3"/>
      <c r="J2052" s="2"/>
      <c r="K2052" s="2"/>
    </row>
    <row r="2053" spans="9:11" x14ac:dyDescent="0.3">
      <c r="I2053" s="3"/>
      <c r="J2053" s="2"/>
      <c r="K2053" s="2"/>
    </row>
    <row r="2054" spans="9:11" x14ac:dyDescent="0.3">
      <c r="I2054" s="3"/>
      <c r="J2054" s="2"/>
      <c r="K2054" s="2"/>
    </row>
    <row r="2055" spans="9:11" x14ac:dyDescent="0.3">
      <c r="I2055" s="3"/>
      <c r="J2055" s="2"/>
      <c r="K2055" s="2"/>
    </row>
    <row r="2056" spans="9:11" x14ac:dyDescent="0.3">
      <c r="I2056" s="3"/>
      <c r="J2056" s="2"/>
      <c r="K2056" s="2"/>
    </row>
    <row r="2057" spans="9:11" x14ac:dyDescent="0.3">
      <c r="I2057" s="3"/>
      <c r="J2057" s="2"/>
      <c r="K2057" s="2"/>
    </row>
    <row r="2058" spans="9:11" x14ac:dyDescent="0.3">
      <c r="I2058" s="3"/>
      <c r="J2058" s="2"/>
      <c r="K2058" s="2"/>
    </row>
    <row r="2059" spans="9:11" x14ac:dyDescent="0.3">
      <c r="I2059" s="3"/>
      <c r="J2059" s="2"/>
      <c r="K2059" s="2"/>
    </row>
    <row r="2060" spans="9:11" x14ac:dyDescent="0.3">
      <c r="I2060" s="3"/>
      <c r="J2060" s="2"/>
      <c r="K2060" s="2"/>
    </row>
    <row r="2061" spans="9:11" x14ac:dyDescent="0.3">
      <c r="I2061" s="3"/>
      <c r="J2061" s="2"/>
      <c r="K2061" s="2"/>
    </row>
    <row r="2062" spans="9:11" x14ac:dyDescent="0.3">
      <c r="I2062" s="3"/>
      <c r="J2062" s="2"/>
      <c r="K2062" s="2"/>
    </row>
    <row r="2063" spans="9:11" x14ac:dyDescent="0.3">
      <c r="I2063" s="3"/>
      <c r="J2063" s="2"/>
      <c r="K2063" s="2"/>
    </row>
    <row r="2064" spans="9:11" x14ac:dyDescent="0.3">
      <c r="I2064" s="3"/>
      <c r="J2064" s="2"/>
      <c r="K2064" s="2"/>
    </row>
    <row r="2065" spans="9:11" x14ac:dyDescent="0.3">
      <c r="I2065" s="3"/>
      <c r="J2065" s="2"/>
      <c r="K2065" s="2"/>
    </row>
    <row r="2066" spans="9:11" x14ac:dyDescent="0.3">
      <c r="I2066" s="3"/>
      <c r="J2066" s="2"/>
      <c r="K2066" s="2"/>
    </row>
    <row r="2067" spans="9:11" x14ac:dyDescent="0.3">
      <c r="I2067" s="3"/>
      <c r="J2067" s="2"/>
      <c r="K2067" s="2"/>
    </row>
    <row r="2068" spans="9:11" x14ac:dyDescent="0.3">
      <c r="I2068" s="3"/>
      <c r="J2068" s="2"/>
      <c r="K2068" s="2"/>
    </row>
    <row r="2069" spans="9:11" x14ac:dyDescent="0.3">
      <c r="I2069" s="3"/>
      <c r="J2069" s="2"/>
      <c r="K2069" s="2"/>
    </row>
    <row r="2070" spans="9:11" x14ac:dyDescent="0.3">
      <c r="I2070" s="3"/>
      <c r="J2070" s="2"/>
      <c r="K2070" s="2"/>
    </row>
    <row r="2071" spans="9:11" x14ac:dyDescent="0.3">
      <c r="I2071" s="3"/>
      <c r="J2071" s="2"/>
      <c r="K2071" s="2"/>
    </row>
    <row r="2072" spans="9:11" x14ac:dyDescent="0.3">
      <c r="I2072" s="3"/>
      <c r="J2072" s="2"/>
      <c r="K2072" s="2"/>
    </row>
    <row r="2073" spans="9:11" x14ac:dyDescent="0.3">
      <c r="I2073" s="3"/>
      <c r="J2073" s="2"/>
      <c r="K2073" s="2"/>
    </row>
    <row r="2074" spans="9:11" x14ac:dyDescent="0.3">
      <c r="I2074" s="3"/>
      <c r="J2074" s="2"/>
      <c r="K2074" s="2"/>
    </row>
    <row r="2075" spans="9:11" x14ac:dyDescent="0.3">
      <c r="I2075" s="3"/>
      <c r="J2075" s="2"/>
      <c r="K2075" s="2"/>
    </row>
    <row r="2076" spans="9:11" x14ac:dyDescent="0.3">
      <c r="I2076" s="3"/>
      <c r="J2076" s="2"/>
      <c r="K2076" s="2"/>
    </row>
    <row r="2077" spans="9:11" x14ac:dyDescent="0.3">
      <c r="I2077" s="3"/>
      <c r="J2077" s="2"/>
      <c r="K2077" s="2"/>
    </row>
    <row r="2078" spans="9:11" x14ac:dyDescent="0.3">
      <c r="I2078" s="3"/>
      <c r="J2078" s="2"/>
      <c r="K2078" s="2"/>
    </row>
    <row r="2079" spans="9:11" x14ac:dyDescent="0.3">
      <c r="I2079" s="3"/>
      <c r="J2079" s="2"/>
      <c r="K2079" s="2"/>
    </row>
    <row r="2080" spans="9:11" x14ac:dyDescent="0.3">
      <c r="I2080" s="3"/>
      <c r="J2080" s="2"/>
      <c r="K2080" s="2"/>
    </row>
    <row r="2081" spans="9:11" x14ac:dyDescent="0.3">
      <c r="I2081" s="3"/>
      <c r="J2081" s="2"/>
      <c r="K2081" s="2"/>
    </row>
    <row r="2082" spans="9:11" x14ac:dyDescent="0.3">
      <c r="I2082" s="3"/>
      <c r="J2082" s="2"/>
      <c r="K2082" s="2"/>
    </row>
    <row r="2083" spans="9:11" x14ac:dyDescent="0.3">
      <c r="I2083" s="3"/>
      <c r="J2083" s="2"/>
      <c r="K2083" s="2"/>
    </row>
    <row r="2084" spans="9:11" x14ac:dyDescent="0.3">
      <c r="I2084" s="3"/>
      <c r="J2084" s="2"/>
      <c r="K2084" s="2"/>
    </row>
    <row r="2085" spans="9:11" x14ac:dyDescent="0.3">
      <c r="I2085" s="3"/>
      <c r="J2085" s="2"/>
      <c r="K2085" s="2"/>
    </row>
    <row r="2086" spans="9:11" x14ac:dyDescent="0.3">
      <c r="I2086" s="3"/>
      <c r="J2086" s="2"/>
      <c r="K2086" s="2"/>
    </row>
    <row r="2087" spans="9:11" x14ac:dyDescent="0.3">
      <c r="I2087" s="3"/>
      <c r="J2087" s="2"/>
      <c r="K2087" s="2"/>
    </row>
    <row r="2088" spans="9:11" x14ac:dyDescent="0.3">
      <c r="I2088" s="3"/>
      <c r="J2088" s="2"/>
      <c r="K2088" s="2"/>
    </row>
    <row r="2089" spans="9:11" x14ac:dyDescent="0.3">
      <c r="I2089" s="3"/>
      <c r="J2089" s="2"/>
      <c r="K2089" s="2"/>
    </row>
    <row r="2090" spans="9:11" x14ac:dyDescent="0.3">
      <c r="I2090" s="3"/>
      <c r="J2090" s="2"/>
      <c r="K2090" s="2"/>
    </row>
    <row r="2091" spans="9:11" x14ac:dyDescent="0.3">
      <c r="I2091" s="3"/>
      <c r="J2091" s="2"/>
      <c r="K2091" s="2"/>
    </row>
    <row r="2092" spans="9:11" x14ac:dyDescent="0.3">
      <c r="I2092" s="3"/>
      <c r="J2092" s="2"/>
      <c r="K2092" s="2"/>
    </row>
    <row r="2093" spans="9:11" x14ac:dyDescent="0.3">
      <c r="I2093" s="3"/>
      <c r="J2093" s="2"/>
      <c r="K2093" s="2"/>
    </row>
    <row r="2094" spans="9:11" x14ac:dyDescent="0.3">
      <c r="I2094" s="3"/>
      <c r="J2094" s="2"/>
      <c r="K2094" s="2"/>
    </row>
    <row r="2095" spans="9:11" x14ac:dyDescent="0.3">
      <c r="I2095" s="3"/>
      <c r="J2095" s="2"/>
      <c r="K2095" s="2"/>
    </row>
    <row r="2096" spans="9:11" x14ac:dyDescent="0.3">
      <c r="I2096" s="3"/>
      <c r="J2096" s="2"/>
      <c r="K2096" s="2"/>
    </row>
    <row r="2097" spans="9:11" x14ac:dyDescent="0.3">
      <c r="I2097" s="3"/>
      <c r="J2097" s="2"/>
      <c r="K2097" s="2"/>
    </row>
    <row r="2098" spans="9:11" x14ac:dyDescent="0.3">
      <c r="I2098" s="3"/>
      <c r="J2098" s="2"/>
      <c r="K2098" s="2"/>
    </row>
    <row r="2099" spans="9:11" x14ac:dyDescent="0.3">
      <c r="I2099" s="3"/>
      <c r="J2099" s="2"/>
      <c r="K2099" s="2"/>
    </row>
    <row r="2100" spans="9:11" x14ac:dyDescent="0.3">
      <c r="I2100" s="3"/>
      <c r="J2100" s="2"/>
      <c r="K2100" s="2"/>
    </row>
    <row r="2101" spans="9:11" x14ac:dyDescent="0.3">
      <c r="I2101" s="3"/>
      <c r="J2101" s="2"/>
      <c r="K2101" s="2"/>
    </row>
    <row r="2102" spans="9:11" x14ac:dyDescent="0.3">
      <c r="I2102" s="3"/>
      <c r="J2102" s="2"/>
      <c r="K2102" s="2"/>
    </row>
    <row r="2103" spans="9:11" x14ac:dyDescent="0.3">
      <c r="I2103" s="3"/>
      <c r="J2103" s="2"/>
      <c r="K2103" s="2"/>
    </row>
    <row r="2104" spans="9:11" x14ac:dyDescent="0.3">
      <c r="I2104" s="3"/>
      <c r="J2104" s="2"/>
      <c r="K2104" s="2"/>
    </row>
    <row r="2105" spans="9:11" x14ac:dyDescent="0.3">
      <c r="I2105" s="3"/>
      <c r="J2105" s="2"/>
      <c r="K2105" s="2"/>
    </row>
    <row r="2106" spans="9:11" x14ac:dyDescent="0.3">
      <c r="I2106" s="3"/>
      <c r="J2106" s="2"/>
      <c r="K2106" s="2"/>
    </row>
    <row r="2107" spans="9:11" x14ac:dyDescent="0.3">
      <c r="I2107" s="3"/>
      <c r="J2107" s="2"/>
      <c r="K2107" s="2"/>
    </row>
    <row r="2108" spans="9:11" x14ac:dyDescent="0.3">
      <c r="I2108" s="3"/>
      <c r="J2108" s="2"/>
      <c r="K2108" s="2"/>
    </row>
    <row r="2109" spans="9:11" x14ac:dyDescent="0.3">
      <c r="I2109" s="3"/>
      <c r="J2109" s="2"/>
      <c r="K2109" s="2"/>
    </row>
    <row r="2110" spans="9:11" x14ac:dyDescent="0.3">
      <c r="I2110" s="3"/>
      <c r="J2110" s="2"/>
      <c r="K2110" s="2"/>
    </row>
    <row r="2111" spans="9:11" x14ac:dyDescent="0.3">
      <c r="I2111" s="3"/>
      <c r="J2111" s="2"/>
      <c r="K2111" s="2"/>
    </row>
    <row r="2112" spans="9:11" x14ac:dyDescent="0.3">
      <c r="I2112" s="3"/>
      <c r="J2112" s="2"/>
      <c r="K2112" s="2"/>
    </row>
    <row r="2113" spans="9:11" x14ac:dyDescent="0.3">
      <c r="I2113" s="3"/>
      <c r="J2113" s="2"/>
      <c r="K2113" s="2"/>
    </row>
    <row r="2114" spans="9:11" x14ac:dyDescent="0.3">
      <c r="I2114" s="3"/>
      <c r="J2114" s="2"/>
      <c r="K2114" s="2"/>
    </row>
    <row r="2115" spans="9:11" x14ac:dyDescent="0.3">
      <c r="I2115" s="3"/>
      <c r="J2115" s="2"/>
      <c r="K2115" s="2"/>
    </row>
    <row r="2116" spans="9:11" x14ac:dyDescent="0.3">
      <c r="I2116" s="3"/>
      <c r="J2116" s="2"/>
      <c r="K2116" s="2"/>
    </row>
    <row r="2117" spans="9:11" x14ac:dyDescent="0.3">
      <c r="I2117" s="3"/>
      <c r="J2117" s="2"/>
      <c r="K2117" s="2"/>
    </row>
    <row r="2118" spans="9:11" x14ac:dyDescent="0.3">
      <c r="I2118" s="3"/>
      <c r="J2118" s="2"/>
      <c r="K2118" s="2"/>
    </row>
    <row r="2119" spans="9:11" x14ac:dyDescent="0.3">
      <c r="I2119" s="3"/>
      <c r="J2119" s="2"/>
      <c r="K2119" s="2"/>
    </row>
    <row r="2120" spans="9:11" x14ac:dyDescent="0.3">
      <c r="I2120" s="3"/>
      <c r="J2120" s="2"/>
      <c r="K2120" s="2"/>
    </row>
    <row r="2121" spans="9:11" x14ac:dyDescent="0.3">
      <c r="I2121" s="3"/>
      <c r="J2121" s="2"/>
      <c r="K2121" s="2"/>
    </row>
    <row r="2122" spans="9:11" x14ac:dyDescent="0.3">
      <c r="I2122" s="3"/>
      <c r="J2122" s="2"/>
      <c r="K2122" s="2"/>
    </row>
    <row r="2123" spans="9:11" x14ac:dyDescent="0.3">
      <c r="I2123" s="3"/>
      <c r="J2123" s="2"/>
      <c r="K2123" s="2"/>
    </row>
    <row r="2124" spans="9:11" x14ac:dyDescent="0.3">
      <c r="I2124" s="3"/>
      <c r="J2124" s="2"/>
      <c r="K2124" s="2"/>
    </row>
    <row r="2125" spans="9:11" x14ac:dyDescent="0.3">
      <c r="I2125" s="3"/>
      <c r="J2125" s="2"/>
      <c r="K2125" s="2"/>
    </row>
    <row r="2126" spans="9:11" x14ac:dyDescent="0.3">
      <c r="I2126" s="3"/>
      <c r="J2126" s="2"/>
      <c r="K2126" s="2"/>
    </row>
    <row r="2127" spans="9:11" x14ac:dyDescent="0.3">
      <c r="I2127" s="3"/>
      <c r="J2127" s="2"/>
      <c r="K2127" s="2"/>
    </row>
    <row r="2128" spans="9:11" x14ac:dyDescent="0.3">
      <c r="I2128" s="3"/>
      <c r="J2128" s="2"/>
      <c r="K2128" s="2"/>
    </row>
    <row r="2129" spans="9:11" x14ac:dyDescent="0.3">
      <c r="I2129" s="3"/>
      <c r="J2129" s="2"/>
      <c r="K2129" s="2"/>
    </row>
    <row r="2130" spans="9:11" x14ac:dyDescent="0.3">
      <c r="I2130" s="3"/>
      <c r="J2130" s="2"/>
      <c r="K2130" s="2"/>
    </row>
    <row r="2131" spans="9:11" x14ac:dyDescent="0.3">
      <c r="I2131" s="3"/>
      <c r="J2131" s="2"/>
      <c r="K2131" s="2"/>
    </row>
    <row r="2132" spans="9:11" x14ac:dyDescent="0.3">
      <c r="I2132" s="3"/>
      <c r="J2132" s="2"/>
      <c r="K2132" s="2"/>
    </row>
    <row r="2133" spans="9:11" x14ac:dyDescent="0.3">
      <c r="I2133" s="3"/>
      <c r="J2133" s="2"/>
      <c r="K2133" s="2"/>
    </row>
    <row r="2134" spans="9:11" x14ac:dyDescent="0.3">
      <c r="I2134" s="3"/>
      <c r="J2134" s="2"/>
      <c r="K2134" s="2"/>
    </row>
    <row r="2135" spans="9:11" x14ac:dyDescent="0.3">
      <c r="I2135" s="3"/>
      <c r="J2135" s="2"/>
      <c r="K2135" s="2"/>
    </row>
    <row r="2136" spans="9:11" x14ac:dyDescent="0.3">
      <c r="I2136" s="3"/>
      <c r="J2136" s="2"/>
      <c r="K2136" s="2"/>
    </row>
    <row r="2137" spans="9:11" x14ac:dyDescent="0.3">
      <c r="I2137" s="3"/>
      <c r="J2137" s="2"/>
      <c r="K2137" s="2"/>
    </row>
    <row r="2138" spans="9:11" x14ac:dyDescent="0.3">
      <c r="I2138" s="3"/>
      <c r="J2138" s="2"/>
      <c r="K2138" s="2"/>
    </row>
    <row r="2139" spans="9:11" x14ac:dyDescent="0.3">
      <c r="I2139" s="3"/>
      <c r="J2139" s="2"/>
      <c r="K2139" s="2"/>
    </row>
    <row r="2140" spans="9:11" x14ac:dyDescent="0.3">
      <c r="I2140" s="3"/>
      <c r="J2140" s="2"/>
      <c r="K2140" s="2"/>
    </row>
    <row r="2141" spans="9:11" x14ac:dyDescent="0.3">
      <c r="I2141" s="3"/>
      <c r="J2141" s="2"/>
      <c r="K2141" s="2"/>
    </row>
    <row r="2142" spans="9:11" x14ac:dyDescent="0.3">
      <c r="I2142" s="3"/>
      <c r="J2142" s="2"/>
      <c r="K2142" s="2"/>
    </row>
    <row r="2143" spans="9:11" x14ac:dyDescent="0.3">
      <c r="I2143" s="3"/>
      <c r="J2143" s="2"/>
      <c r="K2143" s="2"/>
    </row>
    <row r="2144" spans="9:11" x14ac:dyDescent="0.3">
      <c r="I2144" s="3"/>
      <c r="J2144" s="2"/>
      <c r="K2144" s="2"/>
    </row>
    <row r="2145" spans="9:11" x14ac:dyDescent="0.3">
      <c r="I2145" s="3"/>
      <c r="J2145" s="2"/>
      <c r="K2145" s="2"/>
    </row>
    <row r="2146" spans="9:11" x14ac:dyDescent="0.3">
      <c r="I2146" s="3"/>
      <c r="J2146" s="2"/>
      <c r="K2146" s="2"/>
    </row>
    <row r="2147" spans="9:11" x14ac:dyDescent="0.3">
      <c r="I2147" s="3"/>
      <c r="J2147" s="2"/>
      <c r="K2147" s="2"/>
    </row>
    <row r="2148" spans="9:11" x14ac:dyDescent="0.3">
      <c r="I2148" s="3"/>
      <c r="J2148" s="2"/>
      <c r="K2148" s="2"/>
    </row>
    <row r="2149" spans="9:11" x14ac:dyDescent="0.3">
      <c r="I2149" s="3"/>
      <c r="J2149" s="2"/>
      <c r="K2149" s="2"/>
    </row>
    <row r="2150" spans="9:11" x14ac:dyDescent="0.3">
      <c r="I2150" s="3"/>
      <c r="J2150" s="2"/>
      <c r="K2150" s="2"/>
    </row>
    <row r="2151" spans="9:11" x14ac:dyDescent="0.3">
      <c r="I2151" s="3"/>
      <c r="J2151" s="2"/>
      <c r="K2151" s="2"/>
    </row>
    <row r="2152" spans="9:11" x14ac:dyDescent="0.3">
      <c r="I2152" s="3"/>
      <c r="J2152" s="2"/>
      <c r="K2152" s="2"/>
    </row>
    <row r="2153" spans="9:11" x14ac:dyDescent="0.3">
      <c r="I2153" s="3"/>
      <c r="J2153" s="2"/>
      <c r="K2153" s="2"/>
    </row>
    <row r="2154" spans="9:11" x14ac:dyDescent="0.3">
      <c r="I2154" s="3"/>
      <c r="J2154" s="2"/>
      <c r="K2154" s="2"/>
    </row>
    <row r="2155" spans="9:11" x14ac:dyDescent="0.3">
      <c r="I2155" s="3"/>
      <c r="J2155" s="2"/>
      <c r="K2155" s="2"/>
    </row>
    <row r="2156" spans="9:11" x14ac:dyDescent="0.3">
      <c r="I2156" s="3"/>
      <c r="J2156" s="2"/>
      <c r="K2156" s="2"/>
    </row>
    <row r="2157" spans="9:11" x14ac:dyDescent="0.3">
      <c r="I2157" s="3"/>
      <c r="J2157" s="2"/>
      <c r="K2157" s="2"/>
    </row>
    <row r="2158" spans="9:11" x14ac:dyDescent="0.3">
      <c r="I2158" s="3"/>
      <c r="J2158" s="2"/>
      <c r="K2158" s="2"/>
    </row>
    <row r="2159" spans="9:11" x14ac:dyDescent="0.3">
      <c r="I2159" s="3"/>
      <c r="J2159" s="2"/>
      <c r="K2159" s="2"/>
    </row>
    <row r="2160" spans="9:11" x14ac:dyDescent="0.3">
      <c r="I2160" s="3"/>
      <c r="J2160" s="2"/>
      <c r="K2160" s="2"/>
    </row>
    <row r="2161" spans="9:11" x14ac:dyDescent="0.3">
      <c r="I2161" s="3"/>
      <c r="J2161" s="2"/>
      <c r="K2161" s="2"/>
    </row>
    <row r="2162" spans="9:11" x14ac:dyDescent="0.3">
      <c r="I2162" s="3"/>
      <c r="J2162" s="2"/>
      <c r="K2162" s="2"/>
    </row>
    <row r="2163" spans="9:11" x14ac:dyDescent="0.3">
      <c r="I2163" s="3"/>
      <c r="J2163" s="2"/>
      <c r="K2163" s="2"/>
    </row>
    <row r="2164" spans="9:11" x14ac:dyDescent="0.3">
      <c r="I2164" s="3"/>
      <c r="J2164" s="2"/>
      <c r="K2164" s="2"/>
    </row>
    <row r="2165" spans="9:11" x14ac:dyDescent="0.3">
      <c r="I2165" s="3"/>
      <c r="J2165" s="2"/>
      <c r="K2165" s="2"/>
    </row>
    <row r="2166" spans="9:11" x14ac:dyDescent="0.3">
      <c r="I2166" s="3"/>
      <c r="J2166" s="2"/>
      <c r="K2166" s="2"/>
    </row>
    <row r="2167" spans="9:11" x14ac:dyDescent="0.3">
      <c r="I2167" s="3"/>
      <c r="J2167" s="2"/>
      <c r="K2167" s="2"/>
    </row>
    <row r="2168" spans="9:11" x14ac:dyDescent="0.3">
      <c r="I2168" s="3"/>
      <c r="J2168" s="2"/>
      <c r="K2168" s="2"/>
    </row>
    <row r="2169" spans="9:11" x14ac:dyDescent="0.3">
      <c r="I2169" s="3"/>
      <c r="J2169" s="2"/>
      <c r="K2169" s="2"/>
    </row>
    <row r="2170" spans="9:11" x14ac:dyDescent="0.3">
      <c r="I2170" s="3"/>
      <c r="J2170" s="2"/>
      <c r="K2170" s="2"/>
    </row>
    <row r="2171" spans="9:11" x14ac:dyDescent="0.3">
      <c r="I2171" s="3"/>
      <c r="J2171" s="2"/>
      <c r="K2171" s="2"/>
    </row>
    <row r="2172" spans="9:11" x14ac:dyDescent="0.3">
      <c r="I2172" s="3"/>
      <c r="J2172" s="2"/>
      <c r="K2172" s="2"/>
    </row>
    <row r="2173" spans="9:11" x14ac:dyDescent="0.3">
      <c r="I2173" s="3"/>
      <c r="J2173" s="2"/>
      <c r="K2173" s="2"/>
    </row>
    <row r="2174" spans="9:11" x14ac:dyDescent="0.3">
      <c r="I2174" s="3"/>
      <c r="J2174" s="2"/>
      <c r="K2174" s="2"/>
    </row>
    <row r="2175" spans="9:11" x14ac:dyDescent="0.3">
      <c r="I2175" s="3"/>
      <c r="J2175" s="2"/>
      <c r="K2175" s="2"/>
    </row>
    <row r="2176" spans="9:11" x14ac:dyDescent="0.3">
      <c r="I2176" s="3"/>
      <c r="J2176" s="2"/>
      <c r="K2176" s="2"/>
    </row>
    <row r="2177" spans="9:11" x14ac:dyDescent="0.3">
      <c r="I2177" s="3"/>
      <c r="J2177" s="2"/>
      <c r="K2177" s="2"/>
    </row>
    <row r="2178" spans="9:11" x14ac:dyDescent="0.3">
      <c r="I2178" s="3"/>
      <c r="J2178" s="2"/>
      <c r="K2178" s="2"/>
    </row>
    <row r="2179" spans="9:11" x14ac:dyDescent="0.3">
      <c r="I2179" s="3"/>
      <c r="J2179" s="2"/>
      <c r="K2179" s="2"/>
    </row>
    <row r="2180" spans="9:11" x14ac:dyDescent="0.3">
      <c r="I2180" s="3"/>
      <c r="J2180" s="2"/>
      <c r="K2180" s="2"/>
    </row>
    <row r="2181" spans="9:11" x14ac:dyDescent="0.3">
      <c r="I2181" s="3"/>
      <c r="J2181" s="2"/>
      <c r="K2181" s="2"/>
    </row>
    <row r="2182" spans="9:11" x14ac:dyDescent="0.3">
      <c r="I2182" s="3"/>
      <c r="J2182" s="2"/>
      <c r="K2182" s="2"/>
    </row>
    <row r="2183" spans="9:11" x14ac:dyDescent="0.3">
      <c r="I2183" s="3"/>
      <c r="J2183" s="2"/>
      <c r="K2183" s="2"/>
    </row>
    <row r="2184" spans="9:11" x14ac:dyDescent="0.3">
      <c r="I2184" s="3"/>
      <c r="J2184" s="2"/>
      <c r="K2184" s="2"/>
    </row>
    <row r="2185" spans="9:11" x14ac:dyDescent="0.3">
      <c r="I2185" s="3"/>
      <c r="J2185" s="2"/>
      <c r="K2185" s="2"/>
    </row>
    <row r="2186" spans="9:11" x14ac:dyDescent="0.3">
      <c r="I2186" s="3"/>
      <c r="J2186" s="2"/>
      <c r="K2186" s="2"/>
    </row>
    <row r="2187" spans="9:11" x14ac:dyDescent="0.3">
      <c r="I2187" s="3"/>
      <c r="J2187" s="2"/>
      <c r="K2187" s="2"/>
    </row>
    <row r="2188" spans="9:11" x14ac:dyDescent="0.3">
      <c r="I2188" s="3"/>
      <c r="J2188" s="2"/>
      <c r="K2188" s="2"/>
    </row>
    <row r="2189" spans="9:11" x14ac:dyDescent="0.3">
      <c r="I2189" s="3"/>
      <c r="J2189" s="2"/>
      <c r="K2189" s="2"/>
    </row>
    <row r="2190" spans="9:11" x14ac:dyDescent="0.3">
      <c r="I2190" s="3"/>
      <c r="J2190" s="2"/>
      <c r="K2190" s="2"/>
    </row>
    <row r="2191" spans="9:11" x14ac:dyDescent="0.3">
      <c r="I2191" s="3"/>
      <c r="J2191" s="2"/>
      <c r="K2191" s="2"/>
    </row>
    <row r="2192" spans="9:11" x14ac:dyDescent="0.3">
      <c r="I2192" s="3"/>
      <c r="J2192" s="2"/>
      <c r="K2192" s="2"/>
    </row>
    <row r="2193" spans="9:11" x14ac:dyDescent="0.3">
      <c r="I2193" s="3"/>
      <c r="J2193" s="2"/>
      <c r="K2193" s="2"/>
    </row>
    <row r="2194" spans="9:11" x14ac:dyDescent="0.3">
      <c r="I2194" s="3"/>
      <c r="J2194" s="2"/>
      <c r="K2194" s="2"/>
    </row>
    <row r="2195" spans="9:11" x14ac:dyDescent="0.3">
      <c r="I2195" s="3"/>
      <c r="J2195" s="2"/>
      <c r="K2195" s="2"/>
    </row>
    <row r="2196" spans="9:11" x14ac:dyDescent="0.3">
      <c r="I2196" s="3"/>
      <c r="J2196" s="2"/>
      <c r="K2196" s="2"/>
    </row>
    <row r="2197" spans="9:11" x14ac:dyDescent="0.3">
      <c r="I2197" s="3"/>
      <c r="J2197" s="2"/>
      <c r="K2197" s="2"/>
    </row>
    <row r="2198" spans="9:11" x14ac:dyDescent="0.3">
      <c r="I2198" s="3"/>
      <c r="J2198" s="2"/>
      <c r="K2198" s="2"/>
    </row>
    <row r="2199" spans="9:11" x14ac:dyDescent="0.3">
      <c r="I2199" s="3"/>
      <c r="J2199" s="2"/>
      <c r="K2199" s="2"/>
    </row>
    <row r="2200" spans="9:11" x14ac:dyDescent="0.3">
      <c r="I2200" s="3"/>
      <c r="J2200" s="2"/>
      <c r="K2200" s="2"/>
    </row>
    <row r="2201" spans="9:11" x14ac:dyDescent="0.3">
      <c r="I2201" s="3"/>
      <c r="J2201" s="2"/>
      <c r="K2201" s="2"/>
    </row>
    <row r="2202" spans="9:11" x14ac:dyDescent="0.3">
      <c r="I2202" s="3"/>
      <c r="J2202" s="2"/>
      <c r="K2202" s="2"/>
    </row>
    <row r="2203" spans="9:11" x14ac:dyDescent="0.3">
      <c r="I2203" s="3"/>
      <c r="J2203" s="2"/>
      <c r="K2203" s="2"/>
    </row>
    <row r="2204" spans="9:11" x14ac:dyDescent="0.3">
      <c r="I2204" s="3"/>
      <c r="J2204" s="2"/>
      <c r="K2204" s="2"/>
    </row>
    <row r="2205" spans="9:11" x14ac:dyDescent="0.3">
      <c r="I2205" s="3"/>
      <c r="J2205" s="2"/>
      <c r="K2205" s="2"/>
    </row>
    <row r="2206" spans="9:11" x14ac:dyDescent="0.3">
      <c r="I2206" s="3"/>
      <c r="J2206" s="2"/>
      <c r="K2206" s="2"/>
    </row>
    <row r="2207" spans="9:11" x14ac:dyDescent="0.3">
      <c r="I2207" s="3"/>
      <c r="J2207" s="2"/>
      <c r="K2207" s="2"/>
    </row>
    <row r="2208" spans="9:11" x14ac:dyDescent="0.3">
      <c r="I2208" s="3"/>
      <c r="J2208" s="2"/>
      <c r="K2208" s="2"/>
    </row>
    <row r="2209" spans="9:11" x14ac:dyDescent="0.3">
      <c r="I2209" s="3"/>
      <c r="J2209" s="2"/>
      <c r="K2209" s="2"/>
    </row>
    <row r="2210" spans="9:11" x14ac:dyDescent="0.3">
      <c r="I2210" s="3"/>
      <c r="J2210" s="2"/>
      <c r="K2210" s="2"/>
    </row>
    <row r="2211" spans="9:11" x14ac:dyDescent="0.3">
      <c r="I2211" s="3"/>
      <c r="J2211" s="2"/>
      <c r="K2211" s="2"/>
    </row>
    <row r="2212" spans="9:11" x14ac:dyDescent="0.3">
      <c r="I2212" s="3"/>
      <c r="J2212" s="2"/>
      <c r="K2212" s="2"/>
    </row>
    <row r="2213" spans="9:11" x14ac:dyDescent="0.3">
      <c r="I2213" s="3"/>
      <c r="J2213" s="2"/>
      <c r="K2213" s="2"/>
    </row>
    <row r="2214" spans="9:11" x14ac:dyDescent="0.3">
      <c r="I2214" s="3"/>
      <c r="J2214" s="2"/>
      <c r="K2214" s="2"/>
    </row>
    <row r="2215" spans="9:11" x14ac:dyDescent="0.3">
      <c r="I2215" s="3"/>
      <c r="J2215" s="2"/>
      <c r="K2215" s="2"/>
    </row>
    <row r="2216" spans="9:11" x14ac:dyDescent="0.3">
      <c r="I2216" s="3"/>
      <c r="J2216" s="2"/>
      <c r="K2216" s="2"/>
    </row>
    <row r="2217" spans="9:11" x14ac:dyDescent="0.3">
      <c r="I2217" s="3"/>
      <c r="J2217" s="2"/>
      <c r="K2217" s="2"/>
    </row>
    <row r="2218" spans="9:11" x14ac:dyDescent="0.3">
      <c r="I2218" s="3"/>
      <c r="J2218" s="2"/>
      <c r="K2218" s="2"/>
    </row>
    <row r="2219" spans="9:11" x14ac:dyDescent="0.3">
      <c r="I2219" s="3"/>
      <c r="J2219" s="2"/>
      <c r="K2219" s="2"/>
    </row>
    <row r="2220" spans="9:11" x14ac:dyDescent="0.3">
      <c r="I2220" s="3"/>
      <c r="J2220" s="2"/>
      <c r="K2220" s="2"/>
    </row>
    <row r="2221" spans="9:11" x14ac:dyDescent="0.3">
      <c r="I2221" s="3"/>
      <c r="J2221" s="2"/>
      <c r="K2221" s="2"/>
    </row>
    <row r="2222" spans="9:11" x14ac:dyDescent="0.3">
      <c r="I2222" s="3"/>
      <c r="J2222" s="2"/>
      <c r="K2222" s="2"/>
    </row>
    <row r="2223" spans="9:11" x14ac:dyDescent="0.3">
      <c r="I2223" s="3"/>
      <c r="J2223" s="2"/>
      <c r="K2223" s="2"/>
    </row>
    <row r="2224" spans="9:11" x14ac:dyDescent="0.3">
      <c r="I2224" s="3"/>
      <c r="J2224" s="2"/>
      <c r="K2224" s="2"/>
    </row>
    <row r="2225" spans="9:11" x14ac:dyDescent="0.3">
      <c r="I2225" s="3"/>
      <c r="J2225" s="2"/>
      <c r="K2225" s="2"/>
    </row>
    <row r="2226" spans="9:11" x14ac:dyDescent="0.3">
      <c r="I2226" s="3"/>
      <c r="J2226" s="2"/>
      <c r="K2226" s="2"/>
    </row>
    <row r="2227" spans="9:11" x14ac:dyDescent="0.3">
      <c r="I2227" s="3"/>
      <c r="J2227" s="2"/>
      <c r="K2227" s="2"/>
    </row>
    <row r="2228" spans="9:11" x14ac:dyDescent="0.3">
      <c r="I2228" s="3"/>
      <c r="J2228" s="2"/>
      <c r="K2228" s="2"/>
    </row>
    <row r="2229" spans="9:11" x14ac:dyDescent="0.3">
      <c r="I2229" s="3"/>
      <c r="J2229" s="2"/>
      <c r="K2229" s="2"/>
    </row>
    <row r="2230" spans="9:11" x14ac:dyDescent="0.3">
      <c r="I2230" s="3"/>
      <c r="J2230" s="2"/>
      <c r="K2230" s="2"/>
    </row>
    <row r="2231" spans="9:11" x14ac:dyDescent="0.3">
      <c r="I2231" s="3"/>
      <c r="J2231" s="2"/>
      <c r="K2231" s="2"/>
    </row>
    <row r="2232" spans="9:11" x14ac:dyDescent="0.3">
      <c r="I2232" s="3"/>
      <c r="J2232" s="2"/>
      <c r="K2232" s="2"/>
    </row>
    <row r="2233" spans="9:11" x14ac:dyDescent="0.3">
      <c r="I2233" s="3"/>
      <c r="J2233" s="2"/>
      <c r="K2233" s="2"/>
    </row>
    <row r="2234" spans="9:11" x14ac:dyDescent="0.3">
      <c r="I2234" s="3"/>
      <c r="J2234" s="2"/>
      <c r="K2234" s="2"/>
    </row>
    <row r="2235" spans="9:11" x14ac:dyDescent="0.3">
      <c r="I2235" s="3"/>
      <c r="J2235" s="2"/>
      <c r="K2235" s="2"/>
    </row>
    <row r="2236" spans="9:11" x14ac:dyDescent="0.3">
      <c r="I2236" s="3"/>
      <c r="J2236" s="2"/>
      <c r="K2236" s="2"/>
    </row>
    <row r="2237" spans="9:11" x14ac:dyDescent="0.3">
      <c r="I2237" s="3"/>
      <c r="J2237" s="2"/>
      <c r="K2237" s="2"/>
    </row>
    <row r="2238" spans="9:11" x14ac:dyDescent="0.3">
      <c r="I2238" s="3"/>
      <c r="J2238" s="2"/>
      <c r="K2238" s="2"/>
    </row>
    <row r="2239" spans="9:11" x14ac:dyDescent="0.3">
      <c r="I2239" s="3"/>
      <c r="J2239" s="2"/>
      <c r="K2239" s="2"/>
    </row>
    <row r="2240" spans="9:11" x14ac:dyDescent="0.3">
      <c r="I2240" s="3"/>
      <c r="J2240" s="2"/>
      <c r="K2240" s="2"/>
    </row>
    <row r="2241" spans="9:11" x14ac:dyDescent="0.3">
      <c r="I2241" s="3"/>
      <c r="J2241" s="2"/>
      <c r="K2241" s="2"/>
    </row>
    <row r="2242" spans="9:11" x14ac:dyDescent="0.3">
      <c r="I2242" s="3"/>
      <c r="J2242" s="2"/>
      <c r="K2242" s="2"/>
    </row>
    <row r="2243" spans="9:11" x14ac:dyDescent="0.3">
      <c r="I2243" s="3"/>
      <c r="J2243" s="2"/>
      <c r="K2243" s="2"/>
    </row>
    <row r="2244" spans="9:11" x14ac:dyDescent="0.3">
      <c r="I2244" s="3"/>
      <c r="J2244" s="2"/>
      <c r="K2244" s="2"/>
    </row>
    <row r="2245" spans="9:11" x14ac:dyDescent="0.3">
      <c r="I2245" s="3"/>
      <c r="J2245" s="2"/>
      <c r="K2245" s="2"/>
    </row>
    <row r="2246" spans="9:11" x14ac:dyDescent="0.3">
      <c r="I2246" s="3"/>
      <c r="J2246" s="2"/>
      <c r="K2246" s="2"/>
    </row>
    <row r="2247" spans="9:11" x14ac:dyDescent="0.3">
      <c r="I2247" s="3"/>
      <c r="J2247" s="2"/>
      <c r="K2247" s="2"/>
    </row>
    <row r="2248" spans="9:11" x14ac:dyDescent="0.3">
      <c r="I2248" s="3"/>
      <c r="J2248" s="2"/>
      <c r="K2248" s="2"/>
    </row>
    <row r="2249" spans="9:11" x14ac:dyDescent="0.3">
      <c r="I2249" s="3"/>
      <c r="J2249" s="2"/>
      <c r="K2249" s="2"/>
    </row>
    <row r="2250" spans="9:11" x14ac:dyDescent="0.3">
      <c r="I2250" s="3"/>
      <c r="J2250" s="2"/>
      <c r="K2250" s="2"/>
    </row>
    <row r="2251" spans="9:11" x14ac:dyDescent="0.3">
      <c r="I2251" s="3"/>
      <c r="J2251" s="2"/>
      <c r="K2251" s="2"/>
    </row>
    <row r="2252" spans="9:11" x14ac:dyDescent="0.3">
      <c r="I2252" s="3"/>
      <c r="J2252" s="2"/>
      <c r="K2252" s="2"/>
    </row>
    <row r="2253" spans="9:11" x14ac:dyDescent="0.3">
      <c r="I2253" s="3"/>
      <c r="J2253" s="2"/>
      <c r="K2253" s="2"/>
    </row>
    <row r="2254" spans="9:11" x14ac:dyDescent="0.3">
      <c r="I2254" s="3"/>
      <c r="J2254" s="2"/>
      <c r="K2254" s="2"/>
    </row>
    <row r="2255" spans="9:11" x14ac:dyDescent="0.3">
      <c r="I2255" s="3"/>
      <c r="J2255" s="2"/>
      <c r="K2255" s="2"/>
    </row>
    <row r="2256" spans="9:11" x14ac:dyDescent="0.3">
      <c r="I2256" s="3"/>
      <c r="J2256" s="2"/>
      <c r="K2256" s="2"/>
    </row>
    <row r="2257" spans="9:11" x14ac:dyDescent="0.3">
      <c r="I2257" s="3"/>
      <c r="J2257" s="2"/>
      <c r="K2257" s="2"/>
    </row>
    <row r="2258" spans="9:11" x14ac:dyDescent="0.3">
      <c r="I2258" s="3"/>
      <c r="J2258" s="2"/>
      <c r="K2258" s="2"/>
    </row>
    <row r="2259" spans="9:11" x14ac:dyDescent="0.3">
      <c r="I2259" s="3"/>
      <c r="J2259" s="2"/>
      <c r="K2259" s="2"/>
    </row>
    <row r="2260" spans="9:11" x14ac:dyDescent="0.3">
      <c r="I2260" s="3"/>
      <c r="J2260" s="2"/>
      <c r="K2260" s="2"/>
    </row>
    <row r="2261" spans="9:11" x14ac:dyDescent="0.3">
      <c r="I2261" s="3"/>
      <c r="J2261" s="2"/>
      <c r="K2261" s="2"/>
    </row>
    <row r="2262" spans="9:11" x14ac:dyDescent="0.3">
      <c r="I2262" s="3"/>
      <c r="J2262" s="2"/>
      <c r="K2262" s="2"/>
    </row>
    <row r="2263" spans="9:11" x14ac:dyDescent="0.3">
      <c r="I2263" s="3"/>
      <c r="J2263" s="2"/>
      <c r="K2263" s="2"/>
    </row>
    <row r="2264" spans="9:11" x14ac:dyDescent="0.3">
      <c r="I2264" s="3"/>
      <c r="J2264" s="2"/>
      <c r="K2264" s="2"/>
    </row>
    <row r="2265" spans="9:11" x14ac:dyDescent="0.3">
      <c r="I2265" s="3"/>
      <c r="J2265" s="2"/>
      <c r="K2265" s="2"/>
    </row>
    <row r="2266" spans="9:11" x14ac:dyDescent="0.3">
      <c r="I2266" s="3"/>
      <c r="J2266" s="2"/>
      <c r="K2266" s="2"/>
    </row>
    <row r="2267" spans="9:11" x14ac:dyDescent="0.3">
      <c r="I2267" s="3"/>
      <c r="J2267" s="2"/>
      <c r="K2267" s="2"/>
    </row>
    <row r="2268" spans="9:11" x14ac:dyDescent="0.3">
      <c r="I2268" s="3"/>
      <c r="J2268" s="2"/>
      <c r="K2268" s="2"/>
    </row>
    <row r="2269" spans="9:11" x14ac:dyDescent="0.3">
      <c r="I2269" s="3"/>
      <c r="J2269" s="2"/>
      <c r="K2269" s="2"/>
    </row>
    <row r="2270" spans="9:11" x14ac:dyDescent="0.3">
      <c r="I2270" s="3"/>
      <c r="J2270" s="2"/>
      <c r="K2270" s="2"/>
    </row>
    <row r="2271" spans="9:11" x14ac:dyDescent="0.3">
      <c r="I2271" s="3"/>
      <c r="J2271" s="2"/>
      <c r="K2271" s="2"/>
    </row>
    <row r="2272" spans="9:11" x14ac:dyDescent="0.3">
      <c r="I2272" s="3"/>
      <c r="J2272" s="2"/>
      <c r="K2272" s="2"/>
    </row>
    <row r="2273" spans="9:11" x14ac:dyDescent="0.3">
      <c r="I2273" s="3"/>
      <c r="J2273" s="2"/>
      <c r="K2273" s="2"/>
    </row>
    <row r="2274" spans="9:11" x14ac:dyDescent="0.3">
      <c r="I2274" s="3"/>
      <c r="J2274" s="2"/>
      <c r="K2274" s="2"/>
    </row>
    <row r="2275" spans="9:11" x14ac:dyDescent="0.3">
      <c r="I2275" s="3"/>
      <c r="J2275" s="2"/>
      <c r="K2275" s="2"/>
    </row>
    <row r="2276" spans="9:11" x14ac:dyDescent="0.3">
      <c r="I2276" s="3"/>
      <c r="J2276" s="2"/>
      <c r="K2276" s="2"/>
    </row>
    <row r="2277" spans="9:11" x14ac:dyDescent="0.3">
      <c r="I2277" s="3"/>
      <c r="J2277" s="2"/>
      <c r="K2277" s="2"/>
    </row>
    <row r="2278" spans="9:11" x14ac:dyDescent="0.3">
      <c r="I2278" s="3"/>
      <c r="J2278" s="2"/>
      <c r="K2278" s="2"/>
    </row>
    <row r="2279" spans="9:11" x14ac:dyDescent="0.3">
      <c r="I2279" s="3"/>
      <c r="J2279" s="2"/>
      <c r="K2279" s="2"/>
    </row>
    <row r="2280" spans="9:11" x14ac:dyDescent="0.3">
      <c r="I2280" s="3"/>
      <c r="J2280" s="2"/>
      <c r="K2280" s="2"/>
    </row>
    <row r="2281" spans="9:11" x14ac:dyDescent="0.3">
      <c r="I2281" s="3"/>
      <c r="J2281" s="2"/>
      <c r="K2281" s="2"/>
    </row>
    <row r="2282" spans="9:11" x14ac:dyDescent="0.3">
      <c r="I2282" s="3"/>
      <c r="J2282" s="2"/>
      <c r="K2282" s="2"/>
    </row>
    <row r="2283" spans="9:11" x14ac:dyDescent="0.3">
      <c r="I2283" s="3"/>
      <c r="J2283" s="2"/>
      <c r="K2283" s="2"/>
    </row>
    <row r="2284" spans="9:11" x14ac:dyDescent="0.3">
      <c r="I2284" s="3"/>
      <c r="J2284" s="2"/>
      <c r="K2284" s="2"/>
    </row>
    <row r="2285" spans="9:11" x14ac:dyDescent="0.3">
      <c r="I2285" s="3"/>
      <c r="J2285" s="2"/>
      <c r="K2285" s="2"/>
    </row>
    <row r="2286" spans="9:11" x14ac:dyDescent="0.3">
      <c r="I2286" s="3"/>
      <c r="J2286" s="2"/>
      <c r="K2286" s="2"/>
    </row>
    <row r="2287" spans="9:11" x14ac:dyDescent="0.3">
      <c r="I2287" s="3"/>
      <c r="J2287" s="2"/>
      <c r="K2287" s="2"/>
    </row>
    <row r="2288" spans="9:11" x14ac:dyDescent="0.3">
      <c r="I2288" s="3"/>
      <c r="J2288" s="2"/>
      <c r="K2288" s="2"/>
    </row>
    <row r="2289" spans="9:11" x14ac:dyDescent="0.3">
      <c r="I2289" s="3"/>
      <c r="J2289" s="2"/>
      <c r="K2289" s="2"/>
    </row>
    <row r="2290" spans="9:11" x14ac:dyDescent="0.3">
      <c r="I2290" s="3"/>
      <c r="J2290" s="2"/>
      <c r="K2290" s="2"/>
    </row>
    <row r="2291" spans="9:11" x14ac:dyDescent="0.3">
      <c r="I2291" s="3"/>
      <c r="J2291" s="2"/>
      <c r="K2291" s="2"/>
    </row>
    <row r="2292" spans="9:11" x14ac:dyDescent="0.3">
      <c r="I2292" s="3"/>
      <c r="J2292" s="2"/>
      <c r="K2292" s="2"/>
    </row>
    <row r="2293" spans="9:11" x14ac:dyDescent="0.3">
      <c r="I2293" s="3"/>
      <c r="J2293" s="2"/>
      <c r="K2293" s="2"/>
    </row>
    <row r="2294" spans="9:11" x14ac:dyDescent="0.3">
      <c r="I2294" s="3"/>
      <c r="J2294" s="2"/>
      <c r="K2294" s="2"/>
    </row>
    <row r="2295" spans="9:11" x14ac:dyDescent="0.3">
      <c r="I2295" s="3"/>
      <c r="J2295" s="2"/>
      <c r="K2295" s="2"/>
    </row>
    <row r="2296" spans="9:11" x14ac:dyDescent="0.3">
      <c r="I2296" s="3"/>
      <c r="J2296" s="2"/>
      <c r="K2296" s="2"/>
    </row>
    <row r="2297" spans="9:11" x14ac:dyDescent="0.3">
      <c r="I2297" s="3"/>
      <c r="J2297" s="2"/>
      <c r="K2297" s="2"/>
    </row>
    <row r="2298" spans="9:11" x14ac:dyDescent="0.3">
      <c r="I2298" s="3"/>
      <c r="J2298" s="2"/>
      <c r="K2298" s="2"/>
    </row>
    <row r="2299" spans="9:11" x14ac:dyDescent="0.3">
      <c r="I2299" s="3"/>
      <c r="J2299" s="2"/>
      <c r="K2299" s="2"/>
    </row>
    <row r="2300" spans="9:11" x14ac:dyDescent="0.3">
      <c r="I2300" s="3"/>
      <c r="J2300" s="2"/>
      <c r="K2300" s="2"/>
    </row>
    <row r="2301" spans="9:11" x14ac:dyDescent="0.3">
      <c r="I2301" s="3"/>
      <c r="J2301" s="2"/>
      <c r="K2301" s="2"/>
    </row>
    <row r="2302" spans="9:11" x14ac:dyDescent="0.3">
      <c r="I2302" s="3"/>
      <c r="J2302" s="2"/>
      <c r="K2302" s="2"/>
    </row>
    <row r="2303" spans="9:11" x14ac:dyDescent="0.3">
      <c r="I2303" s="3"/>
      <c r="J2303" s="2"/>
      <c r="K2303" s="2"/>
    </row>
    <row r="2304" spans="9:11" x14ac:dyDescent="0.3">
      <c r="I2304" s="3"/>
      <c r="J2304" s="2"/>
      <c r="K2304" s="2"/>
    </row>
    <row r="2305" spans="9:11" x14ac:dyDescent="0.3">
      <c r="I2305" s="3"/>
      <c r="J2305" s="2"/>
      <c r="K2305" s="2"/>
    </row>
    <row r="2306" spans="9:11" x14ac:dyDescent="0.3">
      <c r="I2306" s="3"/>
      <c r="J2306" s="2"/>
      <c r="K2306" s="2"/>
    </row>
    <row r="2307" spans="9:11" x14ac:dyDescent="0.3">
      <c r="I2307" s="3"/>
      <c r="J2307" s="2"/>
      <c r="K2307" s="2"/>
    </row>
    <row r="2308" spans="9:11" x14ac:dyDescent="0.3">
      <c r="I2308" s="3"/>
      <c r="J2308" s="2"/>
      <c r="K2308" s="2"/>
    </row>
    <row r="2309" spans="9:11" x14ac:dyDescent="0.3">
      <c r="I2309" s="3"/>
      <c r="J2309" s="2"/>
      <c r="K2309" s="2"/>
    </row>
    <row r="2310" spans="9:11" x14ac:dyDescent="0.3">
      <c r="I2310" s="3"/>
      <c r="J2310" s="2"/>
      <c r="K2310" s="2"/>
    </row>
    <row r="2311" spans="9:11" x14ac:dyDescent="0.3">
      <c r="I2311" s="3"/>
      <c r="J2311" s="2"/>
      <c r="K2311" s="2"/>
    </row>
    <row r="2312" spans="9:11" x14ac:dyDescent="0.3">
      <c r="I2312" s="3"/>
      <c r="J2312" s="2"/>
      <c r="K2312" s="2"/>
    </row>
    <row r="2313" spans="9:11" x14ac:dyDescent="0.3">
      <c r="I2313" s="3"/>
      <c r="J2313" s="2"/>
      <c r="K2313" s="2"/>
    </row>
    <row r="2314" spans="9:11" x14ac:dyDescent="0.3">
      <c r="I2314" s="3"/>
      <c r="J2314" s="2"/>
      <c r="K2314" s="2"/>
    </row>
    <row r="2315" spans="9:11" x14ac:dyDescent="0.3">
      <c r="I2315" s="3"/>
      <c r="J2315" s="2"/>
      <c r="K2315" s="2"/>
    </row>
    <row r="2316" spans="9:11" x14ac:dyDescent="0.3">
      <c r="I2316" s="3"/>
      <c r="J2316" s="2"/>
      <c r="K2316" s="2"/>
    </row>
    <row r="2317" spans="9:11" x14ac:dyDescent="0.3">
      <c r="I2317" s="3"/>
      <c r="J2317" s="2"/>
      <c r="K2317" s="2"/>
    </row>
    <row r="2318" spans="9:11" x14ac:dyDescent="0.3">
      <c r="I2318" s="3"/>
      <c r="J2318" s="2"/>
      <c r="K2318" s="2"/>
    </row>
    <row r="2319" spans="9:11" x14ac:dyDescent="0.3">
      <c r="I2319" s="3"/>
      <c r="J2319" s="2"/>
      <c r="K2319" s="2"/>
    </row>
    <row r="2320" spans="9:11" x14ac:dyDescent="0.3">
      <c r="I2320" s="3"/>
      <c r="J2320" s="2"/>
      <c r="K2320" s="2"/>
    </row>
    <row r="2321" spans="9:11" x14ac:dyDescent="0.3">
      <c r="I2321" s="3"/>
      <c r="J2321" s="2"/>
      <c r="K2321" s="2"/>
    </row>
    <row r="2322" spans="9:11" x14ac:dyDescent="0.3">
      <c r="I2322" s="3"/>
      <c r="J2322" s="2"/>
      <c r="K2322" s="2"/>
    </row>
    <row r="2323" spans="9:11" x14ac:dyDescent="0.3">
      <c r="I2323" s="3"/>
      <c r="J2323" s="2"/>
      <c r="K2323" s="2"/>
    </row>
    <row r="2324" spans="9:11" x14ac:dyDescent="0.3">
      <c r="I2324" s="3"/>
      <c r="J2324" s="2"/>
      <c r="K2324" s="2"/>
    </row>
    <row r="2325" spans="9:11" x14ac:dyDescent="0.3">
      <c r="I2325" s="3"/>
      <c r="J2325" s="2"/>
      <c r="K2325" s="2"/>
    </row>
    <row r="2326" spans="9:11" x14ac:dyDescent="0.3">
      <c r="I2326" s="3"/>
      <c r="J2326" s="2"/>
      <c r="K2326" s="2"/>
    </row>
    <row r="2327" spans="9:11" x14ac:dyDescent="0.3">
      <c r="I2327" s="3"/>
      <c r="J2327" s="2"/>
      <c r="K2327" s="2"/>
    </row>
    <row r="2328" spans="9:11" x14ac:dyDescent="0.3">
      <c r="I2328" s="3"/>
      <c r="J2328" s="2"/>
      <c r="K2328" s="2"/>
    </row>
    <row r="2329" spans="9:11" x14ac:dyDescent="0.3">
      <c r="I2329" s="3"/>
      <c r="J2329" s="2"/>
      <c r="K2329" s="2"/>
    </row>
    <row r="2330" spans="9:11" x14ac:dyDescent="0.3">
      <c r="I2330" s="3"/>
      <c r="J2330" s="2"/>
      <c r="K2330" s="2"/>
    </row>
    <row r="2331" spans="9:11" x14ac:dyDescent="0.3">
      <c r="I2331" s="3"/>
      <c r="J2331" s="2"/>
      <c r="K2331" s="2"/>
    </row>
    <row r="2332" spans="9:11" x14ac:dyDescent="0.3">
      <c r="I2332" s="3"/>
      <c r="J2332" s="2"/>
      <c r="K2332" s="2"/>
    </row>
    <row r="2333" spans="9:11" x14ac:dyDescent="0.3">
      <c r="I2333" s="3"/>
      <c r="J2333" s="2"/>
      <c r="K2333" s="2"/>
    </row>
    <row r="2334" spans="9:11" x14ac:dyDescent="0.3">
      <c r="I2334" s="3"/>
      <c r="J2334" s="2"/>
      <c r="K2334" s="2"/>
    </row>
    <row r="2335" spans="9:11" x14ac:dyDescent="0.3">
      <c r="I2335" s="3"/>
      <c r="J2335" s="2"/>
      <c r="K2335" s="2"/>
    </row>
    <row r="2336" spans="9:11" x14ac:dyDescent="0.3">
      <c r="I2336" s="3"/>
      <c r="J2336" s="2"/>
      <c r="K2336" s="2"/>
    </row>
    <row r="2337" spans="9:11" x14ac:dyDescent="0.3">
      <c r="I2337" s="3"/>
      <c r="J2337" s="2"/>
      <c r="K2337" s="2"/>
    </row>
    <row r="2338" spans="9:11" x14ac:dyDescent="0.3">
      <c r="I2338" s="3"/>
      <c r="J2338" s="2"/>
      <c r="K2338" s="2"/>
    </row>
    <row r="2339" spans="9:11" x14ac:dyDescent="0.3">
      <c r="I2339" s="3"/>
      <c r="J2339" s="2"/>
      <c r="K2339" s="2"/>
    </row>
    <row r="2340" spans="9:11" x14ac:dyDescent="0.3">
      <c r="I2340" s="3"/>
      <c r="J2340" s="2"/>
      <c r="K2340" s="2"/>
    </row>
    <row r="2341" spans="9:11" x14ac:dyDescent="0.3">
      <c r="I2341" s="3"/>
      <c r="J2341" s="2"/>
      <c r="K2341" s="2"/>
    </row>
    <row r="2342" spans="9:11" x14ac:dyDescent="0.3">
      <c r="I2342" s="3"/>
      <c r="J2342" s="2"/>
      <c r="K2342" s="2"/>
    </row>
    <row r="2343" spans="9:11" x14ac:dyDescent="0.3">
      <c r="I2343" s="3"/>
      <c r="J2343" s="2"/>
      <c r="K2343" s="2"/>
    </row>
    <row r="2344" spans="9:11" x14ac:dyDescent="0.3">
      <c r="I2344" s="3"/>
      <c r="J2344" s="2"/>
      <c r="K2344" s="2"/>
    </row>
    <row r="2345" spans="9:11" x14ac:dyDescent="0.3">
      <c r="I2345" s="3"/>
      <c r="J2345" s="2"/>
      <c r="K2345" s="2"/>
    </row>
    <row r="2346" spans="9:11" x14ac:dyDescent="0.3">
      <c r="I2346" s="3"/>
      <c r="J2346" s="2"/>
      <c r="K2346" s="2"/>
    </row>
    <row r="2347" spans="9:11" x14ac:dyDescent="0.3">
      <c r="I2347" s="3"/>
      <c r="J2347" s="2"/>
      <c r="K2347" s="2"/>
    </row>
    <row r="2348" spans="9:11" x14ac:dyDescent="0.3">
      <c r="I2348" s="3"/>
      <c r="J2348" s="2"/>
      <c r="K2348" s="2"/>
    </row>
    <row r="2349" spans="9:11" x14ac:dyDescent="0.3">
      <c r="I2349" s="3"/>
      <c r="J2349" s="2"/>
      <c r="K2349" s="2"/>
    </row>
    <row r="2350" spans="9:11" x14ac:dyDescent="0.3">
      <c r="I2350" s="3"/>
      <c r="J2350" s="2"/>
      <c r="K2350" s="2"/>
    </row>
    <row r="2351" spans="9:11" x14ac:dyDescent="0.3">
      <c r="I2351" s="3"/>
      <c r="J2351" s="2"/>
      <c r="K2351" s="2"/>
    </row>
    <row r="2352" spans="9:11" x14ac:dyDescent="0.3">
      <c r="I2352" s="3"/>
      <c r="J2352" s="2"/>
      <c r="K2352" s="2"/>
    </row>
    <row r="2353" spans="9:11" x14ac:dyDescent="0.3">
      <c r="I2353" s="3"/>
      <c r="J2353" s="2"/>
      <c r="K2353" s="2"/>
    </row>
    <row r="2354" spans="9:11" x14ac:dyDescent="0.3">
      <c r="I2354" s="3"/>
      <c r="J2354" s="2"/>
      <c r="K2354" s="2"/>
    </row>
    <row r="2355" spans="9:11" x14ac:dyDescent="0.3">
      <c r="I2355" s="3"/>
      <c r="J2355" s="2"/>
      <c r="K2355" s="2"/>
    </row>
    <row r="2356" spans="9:11" x14ac:dyDescent="0.3">
      <c r="I2356" s="3"/>
      <c r="J2356" s="2"/>
      <c r="K2356" s="2"/>
    </row>
    <row r="2357" spans="9:11" x14ac:dyDescent="0.3">
      <c r="I2357" s="3"/>
      <c r="J2357" s="2"/>
      <c r="K2357" s="2"/>
    </row>
    <row r="2358" spans="9:11" x14ac:dyDescent="0.3">
      <c r="I2358" s="3"/>
      <c r="J2358" s="2"/>
      <c r="K2358" s="2"/>
    </row>
    <row r="2359" spans="9:11" x14ac:dyDescent="0.3">
      <c r="I2359" s="3"/>
      <c r="J2359" s="2"/>
      <c r="K2359" s="2"/>
    </row>
    <row r="2360" spans="9:11" x14ac:dyDescent="0.3">
      <c r="I2360" s="3"/>
      <c r="J2360" s="2"/>
      <c r="K2360" s="2"/>
    </row>
    <row r="2361" spans="9:11" x14ac:dyDescent="0.3">
      <c r="I2361" s="3"/>
      <c r="J2361" s="2"/>
      <c r="K2361" s="2"/>
    </row>
    <row r="2362" spans="9:11" x14ac:dyDescent="0.3">
      <c r="I2362" s="3"/>
      <c r="J2362" s="2"/>
      <c r="K2362" s="2"/>
    </row>
    <row r="2363" spans="9:11" x14ac:dyDescent="0.3">
      <c r="I2363" s="3"/>
      <c r="J2363" s="2"/>
      <c r="K2363" s="2"/>
    </row>
    <row r="2364" spans="9:11" x14ac:dyDescent="0.3">
      <c r="I2364" s="3"/>
      <c r="J2364" s="2"/>
      <c r="K2364" s="2"/>
    </row>
    <row r="2365" spans="9:11" x14ac:dyDescent="0.3">
      <c r="I2365" s="3"/>
      <c r="J2365" s="2"/>
      <c r="K2365" s="2"/>
    </row>
    <row r="2366" spans="9:11" x14ac:dyDescent="0.3">
      <c r="I2366" s="3"/>
      <c r="J2366" s="2"/>
      <c r="K2366" s="2"/>
    </row>
    <row r="2367" spans="9:11" x14ac:dyDescent="0.3">
      <c r="I2367" s="3"/>
      <c r="J2367" s="2"/>
      <c r="K2367" s="2"/>
    </row>
    <row r="2368" spans="9:11" x14ac:dyDescent="0.3">
      <c r="I2368" s="3"/>
      <c r="J2368" s="2"/>
      <c r="K2368" s="2"/>
    </row>
    <row r="2369" spans="9:11" x14ac:dyDescent="0.3">
      <c r="I2369" s="3"/>
      <c r="J2369" s="2"/>
      <c r="K2369" s="2"/>
    </row>
    <row r="2370" spans="9:11" x14ac:dyDescent="0.3">
      <c r="I2370" s="3"/>
      <c r="J2370" s="2"/>
      <c r="K2370" s="2"/>
    </row>
    <row r="2371" spans="9:11" x14ac:dyDescent="0.3">
      <c r="I2371" s="3"/>
      <c r="J2371" s="2"/>
      <c r="K2371" s="2"/>
    </row>
    <row r="2372" spans="9:11" x14ac:dyDescent="0.3">
      <c r="I2372" s="3"/>
      <c r="J2372" s="2"/>
      <c r="K2372" s="2"/>
    </row>
    <row r="2373" spans="9:11" x14ac:dyDescent="0.3">
      <c r="I2373" s="3"/>
      <c r="J2373" s="2"/>
      <c r="K2373" s="2"/>
    </row>
    <row r="2374" spans="9:11" x14ac:dyDescent="0.3">
      <c r="I2374" s="3"/>
      <c r="J2374" s="2"/>
      <c r="K2374" s="2"/>
    </row>
    <row r="2375" spans="9:11" x14ac:dyDescent="0.3">
      <c r="I2375" s="3"/>
      <c r="J2375" s="2"/>
      <c r="K2375" s="2"/>
    </row>
    <row r="2376" spans="9:11" x14ac:dyDescent="0.3">
      <c r="I2376" s="3"/>
      <c r="J2376" s="2"/>
      <c r="K2376" s="2"/>
    </row>
    <row r="2377" spans="9:11" x14ac:dyDescent="0.3">
      <c r="I2377" s="3"/>
      <c r="J2377" s="2"/>
      <c r="K2377" s="2"/>
    </row>
    <row r="2378" spans="9:11" x14ac:dyDescent="0.3">
      <c r="I2378" s="3"/>
      <c r="J2378" s="2"/>
      <c r="K2378" s="2"/>
    </row>
    <row r="2379" spans="9:11" x14ac:dyDescent="0.3">
      <c r="I2379" s="3"/>
      <c r="J2379" s="2"/>
      <c r="K2379" s="2"/>
    </row>
    <row r="2380" spans="9:11" x14ac:dyDescent="0.3">
      <c r="I2380" s="3"/>
      <c r="J2380" s="2"/>
      <c r="K2380" s="2"/>
    </row>
    <row r="2381" spans="9:11" x14ac:dyDescent="0.3">
      <c r="I2381" s="3"/>
      <c r="J2381" s="2"/>
      <c r="K2381" s="2"/>
    </row>
    <row r="2382" spans="9:11" x14ac:dyDescent="0.3">
      <c r="I2382" s="3"/>
      <c r="J2382" s="2"/>
      <c r="K2382" s="2"/>
    </row>
    <row r="2383" spans="9:11" x14ac:dyDescent="0.3">
      <c r="I2383" s="3"/>
      <c r="J2383" s="2"/>
      <c r="K2383" s="2"/>
    </row>
    <row r="2384" spans="9:11" x14ac:dyDescent="0.3">
      <c r="I2384" s="3"/>
      <c r="J2384" s="2"/>
      <c r="K2384" s="2"/>
    </row>
    <row r="2385" spans="9:11" x14ac:dyDescent="0.3">
      <c r="I2385" s="3"/>
      <c r="J2385" s="2"/>
      <c r="K2385" s="2"/>
    </row>
    <row r="2386" spans="9:11" x14ac:dyDescent="0.3">
      <c r="I2386" s="3"/>
      <c r="J2386" s="2"/>
      <c r="K2386" s="2"/>
    </row>
    <row r="2387" spans="9:11" x14ac:dyDescent="0.3">
      <c r="I2387" s="3"/>
      <c r="J2387" s="2"/>
      <c r="K2387" s="2"/>
    </row>
    <row r="2388" spans="9:11" x14ac:dyDescent="0.3">
      <c r="I2388" s="3"/>
      <c r="J2388" s="2"/>
      <c r="K2388" s="2"/>
    </row>
    <row r="2389" spans="9:11" x14ac:dyDescent="0.3">
      <c r="I2389" s="3"/>
      <c r="J2389" s="2"/>
      <c r="K2389" s="2"/>
    </row>
    <row r="2390" spans="9:11" x14ac:dyDescent="0.3">
      <c r="I2390" s="3"/>
      <c r="J2390" s="2"/>
      <c r="K2390" s="2"/>
    </row>
    <row r="2391" spans="9:11" x14ac:dyDescent="0.3">
      <c r="I2391" s="3"/>
      <c r="J2391" s="2"/>
      <c r="K2391" s="2"/>
    </row>
    <row r="2392" spans="9:11" x14ac:dyDescent="0.3">
      <c r="I2392" s="3"/>
      <c r="J2392" s="2"/>
      <c r="K2392" s="2"/>
    </row>
    <row r="2393" spans="9:11" x14ac:dyDescent="0.3">
      <c r="I2393" s="3"/>
      <c r="J2393" s="2"/>
      <c r="K2393" s="2"/>
    </row>
    <row r="2394" spans="9:11" x14ac:dyDescent="0.3">
      <c r="I2394" s="3"/>
      <c r="J2394" s="2"/>
      <c r="K2394" s="2"/>
    </row>
    <row r="2395" spans="9:11" x14ac:dyDescent="0.3">
      <c r="I2395" s="3"/>
      <c r="J2395" s="2"/>
      <c r="K2395" s="2"/>
    </row>
    <row r="2396" spans="9:11" x14ac:dyDescent="0.3">
      <c r="I2396" s="3"/>
      <c r="J2396" s="2"/>
      <c r="K2396" s="2"/>
    </row>
    <row r="2397" spans="9:11" x14ac:dyDescent="0.3">
      <c r="I2397" s="3"/>
      <c r="J2397" s="2"/>
      <c r="K2397" s="2"/>
    </row>
    <row r="2398" spans="9:11" x14ac:dyDescent="0.3">
      <c r="I2398" s="3"/>
      <c r="J2398" s="2"/>
      <c r="K2398" s="2"/>
    </row>
    <row r="2399" spans="9:11" x14ac:dyDescent="0.3">
      <c r="I2399" s="3"/>
      <c r="J2399" s="2"/>
      <c r="K2399" s="2"/>
    </row>
    <row r="2400" spans="9:11" x14ac:dyDescent="0.3">
      <c r="I2400" s="3"/>
      <c r="J2400" s="2"/>
      <c r="K2400" s="2"/>
    </row>
    <row r="2401" spans="9:11" x14ac:dyDescent="0.3">
      <c r="I2401" s="3"/>
      <c r="J2401" s="2"/>
      <c r="K2401" s="2"/>
    </row>
    <row r="2402" spans="9:11" x14ac:dyDescent="0.3">
      <c r="I2402" s="3"/>
      <c r="J2402" s="2"/>
      <c r="K2402" s="2"/>
    </row>
    <row r="2403" spans="9:11" x14ac:dyDescent="0.3">
      <c r="I2403" s="3"/>
      <c r="J2403" s="2"/>
      <c r="K2403" s="2"/>
    </row>
    <row r="2404" spans="9:11" x14ac:dyDescent="0.3">
      <c r="I2404" s="3"/>
      <c r="J2404" s="2"/>
      <c r="K2404" s="2"/>
    </row>
    <row r="2405" spans="9:11" x14ac:dyDescent="0.3">
      <c r="I2405" s="3"/>
      <c r="J2405" s="2"/>
      <c r="K2405" s="2"/>
    </row>
    <row r="2406" spans="9:11" x14ac:dyDescent="0.3">
      <c r="I2406" s="3"/>
      <c r="J2406" s="2"/>
      <c r="K2406" s="2"/>
    </row>
    <row r="2407" spans="9:11" x14ac:dyDescent="0.3">
      <c r="I2407" s="3"/>
      <c r="J2407" s="2"/>
      <c r="K2407" s="2"/>
    </row>
    <row r="2408" spans="9:11" x14ac:dyDescent="0.3">
      <c r="I2408" s="3"/>
      <c r="J2408" s="2"/>
      <c r="K2408" s="2"/>
    </row>
    <row r="2409" spans="9:11" x14ac:dyDescent="0.3">
      <c r="I2409" s="3"/>
      <c r="J2409" s="2"/>
      <c r="K2409" s="2"/>
    </row>
    <row r="2410" spans="9:11" x14ac:dyDescent="0.3">
      <c r="I2410" s="3"/>
      <c r="J2410" s="2"/>
      <c r="K2410" s="2"/>
    </row>
    <row r="2411" spans="9:11" x14ac:dyDescent="0.3">
      <c r="I2411" s="3"/>
      <c r="J2411" s="2"/>
      <c r="K2411" s="2"/>
    </row>
    <row r="2412" spans="9:11" x14ac:dyDescent="0.3">
      <c r="I2412" s="3"/>
      <c r="J2412" s="2"/>
      <c r="K2412" s="2"/>
    </row>
    <row r="2413" spans="9:11" x14ac:dyDescent="0.3">
      <c r="I2413" s="3"/>
      <c r="J2413" s="2"/>
      <c r="K2413" s="2"/>
    </row>
    <row r="2414" spans="9:11" x14ac:dyDescent="0.3">
      <c r="I2414" s="3"/>
      <c r="J2414" s="2"/>
      <c r="K2414" s="2"/>
    </row>
    <row r="2415" spans="9:11" x14ac:dyDescent="0.3">
      <c r="I2415" s="3"/>
      <c r="J2415" s="2"/>
      <c r="K2415" s="2"/>
    </row>
    <row r="2416" spans="9:11" x14ac:dyDescent="0.3">
      <c r="I2416" s="3"/>
      <c r="J2416" s="2"/>
      <c r="K2416" s="2"/>
    </row>
    <row r="2417" spans="9:11" x14ac:dyDescent="0.3">
      <c r="I2417" s="3"/>
      <c r="J2417" s="2"/>
      <c r="K2417" s="2"/>
    </row>
    <row r="2418" spans="9:11" x14ac:dyDescent="0.3">
      <c r="I2418" s="3"/>
      <c r="J2418" s="2"/>
      <c r="K2418" s="2"/>
    </row>
    <row r="2419" spans="9:11" x14ac:dyDescent="0.3">
      <c r="I2419" s="3"/>
      <c r="J2419" s="2"/>
      <c r="K2419" s="2"/>
    </row>
    <row r="2420" spans="9:11" x14ac:dyDescent="0.3">
      <c r="I2420" s="3"/>
      <c r="J2420" s="2"/>
      <c r="K2420" s="2"/>
    </row>
    <row r="2421" spans="9:11" x14ac:dyDescent="0.3">
      <c r="I2421" s="3"/>
      <c r="J2421" s="2"/>
      <c r="K2421" s="2"/>
    </row>
    <row r="2422" spans="9:11" x14ac:dyDescent="0.3">
      <c r="I2422" s="3"/>
      <c r="J2422" s="2"/>
      <c r="K2422" s="2"/>
    </row>
    <row r="2423" spans="9:11" x14ac:dyDescent="0.3">
      <c r="I2423" s="3"/>
      <c r="J2423" s="2"/>
      <c r="K2423" s="2"/>
    </row>
    <row r="2424" spans="9:11" x14ac:dyDescent="0.3">
      <c r="I2424" s="3"/>
      <c r="J2424" s="2"/>
      <c r="K2424" s="2"/>
    </row>
    <row r="2425" spans="9:11" x14ac:dyDescent="0.3">
      <c r="I2425" s="3"/>
      <c r="J2425" s="2"/>
      <c r="K2425" s="2"/>
    </row>
    <row r="2426" spans="9:11" x14ac:dyDescent="0.3">
      <c r="I2426" s="3"/>
      <c r="J2426" s="2"/>
      <c r="K2426" s="2"/>
    </row>
    <row r="2427" spans="9:11" x14ac:dyDescent="0.3">
      <c r="I2427" s="3"/>
      <c r="J2427" s="2"/>
      <c r="K2427" s="2"/>
    </row>
    <row r="2428" spans="9:11" x14ac:dyDescent="0.3">
      <c r="I2428" s="3"/>
      <c r="J2428" s="2"/>
      <c r="K2428" s="2"/>
    </row>
    <row r="2429" spans="9:11" x14ac:dyDescent="0.3">
      <c r="I2429" s="3"/>
      <c r="J2429" s="2"/>
      <c r="K2429" s="2"/>
    </row>
    <row r="2430" spans="9:11" x14ac:dyDescent="0.3">
      <c r="I2430" s="3"/>
      <c r="J2430" s="2"/>
      <c r="K2430" s="2"/>
    </row>
    <row r="2431" spans="9:11" x14ac:dyDescent="0.3">
      <c r="I2431" s="3"/>
      <c r="J2431" s="2"/>
      <c r="K2431" s="2"/>
    </row>
    <row r="2432" spans="9:11" x14ac:dyDescent="0.3">
      <c r="I2432" s="3"/>
      <c r="J2432" s="2"/>
      <c r="K2432" s="2"/>
    </row>
    <row r="2433" spans="9:11" x14ac:dyDescent="0.3">
      <c r="I2433" s="3"/>
      <c r="J2433" s="2"/>
      <c r="K2433" s="2"/>
    </row>
    <row r="2434" spans="9:11" x14ac:dyDescent="0.3">
      <c r="I2434" s="3"/>
      <c r="J2434" s="2"/>
      <c r="K2434" s="2"/>
    </row>
    <row r="2435" spans="9:11" x14ac:dyDescent="0.3">
      <c r="I2435" s="3"/>
      <c r="J2435" s="2"/>
      <c r="K2435" s="2"/>
    </row>
    <row r="2436" spans="9:11" x14ac:dyDescent="0.3">
      <c r="I2436" s="3"/>
      <c r="J2436" s="2"/>
      <c r="K2436" s="2"/>
    </row>
    <row r="2437" spans="9:11" x14ac:dyDescent="0.3">
      <c r="I2437" s="3"/>
      <c r="J2437" s="2"/>
      <c r="K2437" s="2"/>
    </row>
    <row r="2438" spans="9:11" x14ac:dyDescent="0.3">
      <c r="I2438" s="3"/>
      <c r="J2438" s="2"/>
      <c r="K2438" s="2"/>
    </row>
    <row r="2439" spans="9:11" x14ac:dyDescent="0.3">
      <c r="I2439" s="3"/>
      <c r="J2439" s="2"/>
      <c r="K2439" s="2"/>
    </row>
    <row r="2440" spans="9:11" x14ac:dyDescent="0.3">
      <c r="I2440" s="3"/>
      <c r="J2440" s="2"/>
      <c r="K2440" s="2"/>
    </row>
    <row r="2441" spans="9:11" x14ac:dyDescent="0.3">
      <c r="I2441" s="3"/>
      <c r="J2441" s="2"/>
      <c r="K2441" s="2"/>
    </row>
    <row r="2442" spans="9:11" x14ac:dyDescent="0.3">
      <c r="I2442" s="3"/>
      <c r="J2442" s="2"/>
      <c r="K2442" s="2"/>
    </row>
    <row r="2443" spans="9:11" x14ac:dyDescent="0.3">
      <c r="I2443" s="3"/>
      <c r="J2443" s="2"/>
      <c r="K2443" s="2"/>
    </row>
    <row r="2444" spans="9:11" x14ac:dyDescent="0.3">
      <c r="I2444" s="3"/>
      <c r="J2444" s="2"/>
      <c r="K2444" s="2"/>
    </row>
    <row r="2445" spans="9:11" x14ac:dyDescent="0.3">
      <c r="I2445" s="3"/>
      <c r="J2445" s="2"/>
      <c r="K2445" s="2"/>
    </row>
    <row r="2446" spans="9:11" x14ac:dyDescent="0.3">
      <c r="I2446" s="3"/>
      <c r="J2446" s="2"/>
      <c r="K2446" s="2"/>
    </row>
    <row r="2447" spans="9:11" x14ac:dyDescent="0.3">
      <c r="I2447" s="3"/>
      <c r="J2447" s="2"/>
      <c r="K2447" s="2"/>
    </row>
    <row r="2448" spans="9:11" x14ac:dyDescent="0.3">
      <c r="I2448" s="3"/>
      <c r="J2448" s="2"/>
      <c r="K2448" s="2"/>
    </row>
    <row r="2449" spans="9:11" x14ac:dyDescent="0.3">
      <c r="I2449" s="3"/>
      <c r="J2449" s="2"/>
      <c r="K2449" s="2"/>
    </row>
    <row r="2450" spans="9:11" x14ac:dyDescent="0.3">
      <c r="I2450" s="3"/>
      <c r="J2450" s="2"/>
      <c r="K2450" s="2"/>
    </row>
    <row r="2451" spans="9:11" x14ac:dyDescent="0.3">
      <c r="I2451" s="3"/>
      <c r="J2451" s="2"/>
      <c r="K2451" s="2"/>
    </row>
    <row r="2452" spans="9:11" x14ac:dyDescent="0.3">
      <c r="I2452" s="3"/>
      <c r="J2452" s="2"/>
      <c r="K2452" s="2"/>
    </row>
    <row r="2453" spans="9:11" x14ac:dyDescent="0.3">
      <c r="I2453" s="3"/>
      <c r="J2453" s="2"/>
      <c r="K2453" s="2"/>
    </row>
    <row r="2454" spans="9:11" x14ac:dyDescent="0.3">
      <c r="I2454" s="3"/>
      <c r="J2454" s="2"/>
      <c r="K2454" s="2"/>
    </row>
    <row r="2455" spans="9:11" x14ac:dyDescent="0.3">
      <c r="I2455" s="3"/>
      <c r="J2455" s="2"/>
      <c r="K2455" s="2"/>
    </row>
    <row r="2456" spans="9:11" x14ac:dyDescent="0.3">
      <c r="I2456" s="3"/>
      <c r="J2456" s="2"/>
      <c r="K2456" s="2"/>
    </row>
    <row r="2457" spans="9:11" x14ac:dyDescent="0.3">
      <c r="I2457" s="3"/>
      <c r="J2457" s="2"/>
      <c r="K2457" s="2"/>
    </row>
    <row r="2458" spans="9:11" x14ac:dyDescent="0.3">
      <c r="I2458" s="3"/>
      <c r="J2458" s="2"/>
      <c r="K2458" s="2"/>
    </row>
    <row r="2459" spans="9:11" x14ac:dyDescent="0.3">
      <c r="I2459" s="3"/>
      <c r="J2459" s="2"/>
      <c r="K2459" s="2"/>
    </row>
    <row r="2460" spans="9:11" x14ac:dyDescent="0.3">
      <c r="I2460" s="3"/>
      <c r="J2460" s="2"/>
      <c r="K2460" s="2"/>
    </row>
    <row r="2461" spans="9:11" x14ac:dyDescent="0.3">
      <c r="I2461" s="3"/>
      <c r="J2461" s="2"/>
      <c r="K2461" s="2"/>
    </row>
    <row r="2462" spans="9:11" x14ac:dyDescent="0.3">
      <c r="I2462" s="3"/>
      <c r="J2462" s="2"/>
      <c r="K2462" s="2"/>
    </row>
    <row r="2463" spans="9:11" x14ac:dyDescent="0.3">
      <c r="I2463" s="3"/>
      <c r="J2463" s="2"/>
      <c r="K2463" s="2"/>
    </row>
    <row r="2464" spans="9:11" x14ac:dyDescent="0.3">
      <c r="I2464" s="3"/>
      <c r="J2464" s="2"/>
      <c r="K2464" s="2"/>
    </row>
    <row r="2465" spans="9:11" x14ac:dyDescent="0.3">
      <c r="I2465" s="3"/>
      <c r="J2465" s="2"/>
      <c r="K2465" s="2"/>
    </row>
    <row r="2466" spans="9:11" x14ac:dyDescent="0.3">
      <c r="I2466" s="3"/>
      <c r="J2466" s="2"/>
      <c r="K2466" s="2"/>
    </row>
    <row r="2467" spans="9:11" x14ac:dyDescent="0.3">
      <c r="I2467" s="3"/>
      <c r="J2467" s="2"/>
      <c r="K2467" s="2"/>
    </row>
    <row r="2468" spans="9:11" x14ac:dyDescent="0.3">
      <c r="I2468" s="3"/>
      <c r="J2468" s="2"/>
      <c r="K2468" s="2"/>
    </row>
    <row r="2469" spans="9:11" x14ac:dyDescent="0.3">
      <c r="I2469" s="3"/>
      <c r="J2469" s="2"/>
      <c r="K2469" s="2"/>
    </row>
    <row r="2470" spans="9:11" x14ac:dyDescent="0.3">
      <c r="I2470" s="3"/>
      <c r="J2470" s="2"/>
      <c r="K2470" s="2"/>
    </row>
    <row r="2471" spans="9:11" x14ac:dyDescent="0.3">
      <c r="I2471" s="3"/>
      <c r="J2471" s="2"/>
      <c r="K2471" s="2"/>
    </row>
    <row r="2472" spans="9:11" x14ac:dyDescent="0.3">
      <c r="I2472" s="3"/>
      <c r="J2472" s="2"/>
      <c r="K2472" s="2"/>
    </row>
    <row r="2473" spans="9:11" x14ac:dyDescent="0.3">
      <c r="I2473" s="3"/>
      <c r="J2473" s="2"/>
      <c r="K2473" s="2"/>
    </row>
    <row r="2474" spans="9:11" x14ac:dyDescent="0.3">
      <c r="I2474" s="3"/>
      <c r="J2474" s="2"/>
      <c r="K2474" s="2"/>
    </row>
    <row r="2475" spans="9:11" x14ac:dyDescent="0.3">
      <c r="I2475" s="3"/>
      <c r="J2475" s="2"/>
      <c r="K2475" s="2"/>
    </row>
    <row r="2476" spans="9:11" x14ac:dyDescent="0.3">
      <c r="I2476" s="3"/>
      <c r="J2476" s="2"/>
      <c r="K2476" s="2"/>
    </row>
    <row r="2477" spans="9:11" x14ac:dyDescent="0.3">
      <c r="I2477" s="3"/>
      <c r="J2477" s="2"/>
      <c r="K2477" s="2"/>
    </row>
    <row r="2478" spans="9:11" x14ac:dyDescent="0.3">
      <c r="I2478" s="3"/>
      <c r="J2478" s="2"/>
      <c r="K2478" s="2"/>
    </row>
    <row r="2479" spans="9:11" x14ac:dyDescent="0.3">
      <c r="I2479" s="3"/>
      <c r="J2479" s="2"/>
      <c r="K2479" s="2"/>
    </row>
    <row r="2480" spans="9:11" x14ac:dyDescent="0.3">
      <c r="I2480" s="3"/>
      <c r="J2480" s="2"/>
      <c r="K2480" s="2"/>
    </row>
    <row r="2481" spans="9:11" x14ac:dyDescent="0.3">
      <c r="I2481" s="3"/>
      <c r="J2481" s="2"/>
      <c r="K2481" s="2"/>
    </row>
    <row r="2482" spans="9:11" x14ac:dyDescent="0.3">
      <c r="I2482" s="3"/>
      <c r="J2482" s="2"/>
      <c r="K2482" s="2"/>
    </row>
    <row r="2483" spans="9:11" x14ac:dyDescent="0.3">
      <c r="I2483" s="3"/>
      <c r="J2483" s="2"/>
      <c r="K2483" s="2"/>
    </row>
    <row r="2484" spans="9:11" x14ac:dyDescent="0.3">
      <c r="I2484" s="3"/>
      <c r="J2484" s="2"/>
      <c r="K2484" s="2"/>
    </row>
    <row r="2485" spans="9:11" x14ac:dyDescent="0.3">
      <c r="I2485" s="3"/>
      <c r="J2485" s="2"/>
      <c r="K2485" s="2"/>
    </row>
    <row r="2486" spans="9:11" x14ac:dyDescent="0.3">
      <c r="I2486" s="3"/>
      <c r="J2486" s="2"/>
      <c r="K2486" s="2"/>
    </row>
    <row r="2487" spans="9:11" x14ac:dyDescent="0.3">
      <c r="I2487" s="3"/>
      <c r="J2487" s="2"/>
      <c r="K2487" s="2"/>
    </row>
    <row r="2488" spans="9:11" x14ac:dyDescent="0.3">
      <c r="I2488" s="3"/>
      <c r="J2488" s="2"/>
      <c r="K2488" s="2"/>
    </row>
    <row r="2489" spans="9:11" x14ac:dyDescent="0.3">
      <c r="I2489" s="3"/>
      <c r="J2489" s="2"/>
      <c r="K2489" s="2"/>
    </row>
    <row r="2490" spans="9:11" x14ac:dyDescent="0.3">
      <c r="I2490" s="3"/>
      <c r="J2490" s="2"/>
      <c r="K2490" s="2"/>
    </row>
    <row r="2491" spans="9:11" x14ac:dyDescent="0.3">
      <c r="I2491" s="3"/>
      <c r="J2491" s="2"/>
      <c r="K2491" s="2"/>
    </row>
    <row r="2492" spans="9:11" x14ac:dyDescent="0.3">
      <c r="I2492" s="3"/>
      <c r="J2492" s="2"/>
      <c r="K2492" s="2"/>
    </row>
    <row r="2493" spans="9:11" x14ac:dyDescent="0.3">
      <c r="I2493" s="3"/>
      <c r="J2493" s="2"/>
      <c r="K2493" s="2"/>
    </row>
    <row r="2494" spans="9:11" x14ac:dyDescent="0.3">
      <c r="I2494" s="3"/>
      <c r="J2494" s="2"/>
      <c r="K2494" s="2"/>
    </row>
    <row r="2495" spans="9:11" x14ac:dyDescent="0.3">
      <c r="I2495" s="3"/>
      <c r="J2495" s="2"/>
      <c r="K2495" s="2"/>
    </row>
    <row r="2496" spans="9:11" x14ac:dyDescent="0.3">
      <c r="I2496" s="3"/>
      <c r="J2496" s="2"/>
      <c r="K2496" s="2"/>
    </row>
    <row r="2497" spans="9:11" x14ac:dyDescent="0.3">
      <c r="I2497" s="3"/>
      <c r="J2497" s="2"/>
      <c r="K2497" s="2"/>
    </row>
    <row r="2498" spans="9:11" x14ac:dyDescent="0.3">
      <c r="I2498" s="3"/>
      <c r="J2498" s="2"/>
      <c r="K2498" s="2"/>
    </row>
    <row r="2499" spans="9:11" x14ac:dyDescent="0.3">
      <c r="I2499" s="3"/>
      <c r="J2499" s="2"/>
      <c r="K2499" s="2"/>
    </row>
    <row r="2500" spans="9:11" x14ac:dyDescent="0.3">
      <c r="I2500" s="3"/>
      <c r="J2500" s="2"/>
      <c r="K2500" s="2"/>
    </row>
    <row r="2501" spans="9:11" x14ac:dyDescent="0.3">
      <c r="I2501" s="3"/>
      <c r="J2501" s="2"/>
      <c r="K2501" s="2"/>
    </row>
    <row r="2502" spans="9:11" x14ac:dyDescent="0.3">
      <c r="I2502" s="3"/>
      <c r="J2502" s="2"/>
      <c r="K2502" s="2"/>
    </row>
    <row r="2503" spans="9:11" x14ac:dyDescent="0.3">
      <c r="I2503" s="3"/>
      <c r="J2503" s="2"/>
      <c r="K2503" s="2"/>
    </row>
    <row r="2504" spans="9:11" x14ac:dyDescent="0.3">
      <c r="I2504" s="3"/>
      <c r="J2504" s="2"/>
      <c r="K2504" s="2"/>
    </row>
    <row r="2505" spans="9:11" x14ac:dyDescent="0.3">
      <c r="I2505" s="3"/>
      <c r="J2505" s="2"/>
      <c r="K2505" s="2"/>
    </row>
    <row r="2506" spans="9:11" x14ac:dyDescent="0.3">
      <c r="I2506" s="3"/>
      <c r="J2506" s="2"/>
      <c r="K2506" s="2"/>
    </row>
    <row r="2507" spans="9:11" x14ac:dyDescent="0.3">
      <c r="I2507" s="3"/>
      <c r="J2507" s="2"/>
      <c r="K2507" s="2"/>
    </row>
    <row r="2508" spans="9:11" x14ac:dyDescent="0.3">
      <c r="I2508" s="3"/>
      <c r="J2508" s="2"/>
      <c r="K2508" s="2"/>
    </row>
    <row r="2509" spans="9:11" x14ac:dyDescent="0.3">
      <c r="I2509" s="3"/>
      <c r="J2509" s="2"/>
      <c r="K2509" s="2"/>
    </row>
    <row r="2510" spans="9:11" x14ac:dyDescent="0.3">
      <c r="I2510" s="3"/>
      <c r="J2510" s="2"/>
      <c r="K2510" s="2"/>
    </row>
    <row r="2511" spans="9:11" x14ac:dyDescent="0.3">
      <c r="I2511" s="3"/>
      <c r="J2511" s="2"/>
      <c r="K2511" s="2"/>
    </row>
    <row r="2512" spans="9:11" x14ac:dyDescent="0.3">
      <c r="I2512" s="3"/>
      <c r="J2512" s="2"/>
      <c r="K2512" s="2"/>
    </row>
    <row r="2513" spans="9:11" x14ac:dyDescent="0.3">
      <c r="I2513" s="3"/>
      <c r="J2513" s="2"/>
      <c r="K2513" s="2"/>
    </row>
    <row r="2514" spans="9:11" x14ac:dyDescent="0.3">
      <c r="I2514" s="3"/>
      <c r="J2514" s="2"/>
      <c r="K2514" s="2"/>
    </row>
    <row r="2515" spans="9:11" x14ac:dyDescent="0.3">
      <c r="I2515" s="3"/>
      <c r="J2515" s="2"/>
      <c r="K2515" s="2"/>
    </row>
    <row r="2516" spans="9:11" x14ac:dyDescent="0.3">
      <c r="I2516" s="3"/>
      <c r="J2516" s="2"/>
      <c r="K2516" s="2"/>
    </row>
    <row r="2517" spans="9:11" x14ac:dyDescent="0.3">
      <c r="I2517" s="3"/>
      <c r="J2517" s="2"/>
      <c r="K2517" s="2"/>
    </row>
    <row r="2518" spans="9:11" x14ac:dyDescent="0.3">
      <c r="I2518" s="3"/>
      <c r="J2518" s="2"/>
      <c r="K2518" s="2"/>
    </row>
    <row r="2519" spans="9:11" x14ac:dyDescent="0.3">
      <c r="I2519" s="3"/>
      <c r="J2519" s="2"/>
      <c r="K2519" s="2"/>
    </row>
    <row r="2520" spans="9:11" x14ac:dyDescent="0.3">
      <c r="I2520" s="3"/>
      <c r="J2520" s="2"/>
      <c r="K2520" s="2"/>
    </row>
    <row r="2521" spans="9:11" x14ac:dyDescent="0.3">
      <c r="I2521" s="3"/>
      <c r="J2521" s="2"/>
      <c r="K2521" s="2"/>
    </row>
    <row r="2522" spans="9:11" x14ac:dyDescent="0.3">
      <c r="I2522" s="3"/>
      <c r="J2522" s="2"/>
      <c r="K2522" s="2"/>
    </row>
    <row r="2523" spans="9:11" x14ac:dyDescent="0.3">
      <c r="I2523" s="3"/>
      <c r="J2523" s="2"/>
      <c r="K2523" s="2"/>
    </row>
    <row r="2524" spans="9:11" x14ac:dyDescent="0.3">
      <c r="I2524" s="3"/>
      <c r="J2524" s="2"/>
      <c r="K2524" s="2"/>
    </row>
    <row r="2525" spans="9:11" x14ac:dyDescent="0.3">
      <c r="I2525" s="3"/>
      <c r="J2525" s="2"/>
      <c r="K2525" s="2"/>
    </row>
    <row r="2526" spans="9:11" x14ac:dyDescent="0.3">
      <c r="I2526" s="3"/>
      <c r="J2526" s="2"/>
      <c r="K2526" s="2"/>
    </row>
    <row r="2527" spans="9:11" x14ac:dyDescent="0.3">
      <c r="I2527" s="3"/>
      <c r="J2527" s="2"/>
      <c r="K2527" s="2"/>
    </row>
    <row r="2528" spans="9:11" x14ac:dyDescent="0.3">
      <c r="I2528" s="3"/>
      <c r="J2528" s="2"/>
      <c r="K2528" s="2"/>
    </row>
    <row r="2529" spans="9:11" x14ac:dyDescent="0.3">
      <c r="I2529" s="3"/>
      <c r="J2529" s="2"/>
      <c r="K2529" s="2"/>
    </row>
    <row r="2530" spans="9:11" x14ac:dyDescent="0.3">
      <c r="I2530" s="3"/>
      <c r="J2530" s="2"/>
      <c r="K2530" s="2"/>
    </row>
    <row r="2531" spans="9:11" x14ac:dyDescent="0.3">
      <c r="I2531" s="3"/>
      <c r="J2531" s="2"/>
      <c r="K2531" s="2"/>
    </row>
    <row r="2532" spans="9:11" x14ac:dyDescent="0.3">
      <c r="I2532" s="3"/>
      <c r="J2532" s="2"/>
      <c r="K2532" s="2"/>
    </row>
    <row r="2533" spans="9:11" x14ac:dyDescent="0.3">
      <c r="I2533" s="3"/>
      <c r="J2533" s="2"/>
      <c r="K2533" s="2"/>
    </row>
    <row r="2534" spans="9:11" x14ac:dyDescent="0.3">
      <c r="I2534" s="3"/>
      <c r="J2534" s="2"/>
      <c r="K2534" s="2"/>
    </row>
    <row r="2535" spans="9:11" x14ac:dyDescent="0.3">
      <c r="I2535" s="3"/>
      <c r="J2535" s="2"/>
      <c r="K2535" s="2"/>
    </row>
    <row r="2536" spans="9:11" x14ac:dyDescent="0.3">
      <c r="I2536" s="3"/>
      <c r="J2536" s="2"/>
      <c r="K2536" s="2"/>
    </row>
    <row r="2537" spans="9:11" x14ac:dyDescent="0.3">
      <c r="I2537" s="3"/>
      <c r="J2537" s="2"/>
      <c r="K2537" s="2"/>
    </row>
    <row r="2538" spans="9:11" x14ac:dyDescent="0.3">
      <c r="I2538" s="3"/>
      <c r="J2538" s="2"/>
      <c r="K2538" s="2"/>
    </row>
    <row r="2539" spans="9:11" x14ac:dyDescent="0.3">
      <c r="I2539" s="3"/>
      <c r="J2539" s="2"/>
      <c r="K2539" s="2"/>
    </row>
    <row r="2540" spans="9:11" x14ac:dyDescent="0.3">
      <c r="I2540" s="3"/>
      <c r="J2540" s="2"/>
      <c r="K2540" s="2"/>
    </row>
    <row r="2541" spans="9:11" x14ac:dyDescent="0.3">
      <c r="I2541" s="3"/>
      <c r="J2541" s="2"/>
      <c r="K2541" s="2"/>
    </row>
    <row r="2542" spans="9:11" x14ac:dyDescent="0.3">
      <c r="I2542" s="3"/>
      <c r="J2542" s="2"/>
      <c r="K2542" s="2"/>
    </row>
    <row r="2543" spans="9:11" x14ac:dyDescent="0.3">
      <c r="I2543" s="3"/>
      <c r="J2543" s="2"/>
      <c r="K2543" s="2"/>
    </row>
    <row r="2544" spans="9:11" x14ac:dyDescent="0.3">
      <c r="I2544" s="3"/>
      <c r="J2544" s="2"/>
      <c r="K2544" s="2"/>
    </row>
    <row r="2545" spans="9:11" x14ac:dyDescent="0.3">
      <c r="I2545" s="3"/>
      <c r="J2545" s="2"/>
      <c r="K2545" s="2"/>
    </row>
    <row r="2546" spans="9:11" x14ac:dyDescent="0.3">
      <c r="I2546" s="3"/>
      <c r="J2546" s="2"/>
      <c r="K2546" s="2"/>
    </row>
    <row r="2547" spans="9:11" x14ac:dyDescent="0.3">
      <c r="I2547" s="3"/>
      <c r="J2547" s="2"/>
      <c r="K2547" s="2"/>
    </row>
    <row r="2548" spans="9:11" x14ac:dyDescent="0.3">
      <c r="I2548" s="3"/>
      <c r="J2548" s="2"/>
      <c r="K2548" s="2"/>
    </row>
    <row r="2549" spans="9:11" x14ac:dyDescent="0.3">
      <c r="I2549" s="3"/>
      <c r="J2549" s="2"/>
      <c r="K2549" s="2"/>
    </row>
    <row r="2550" spans="9:11" x14ac:dyDescent="0.3">
      <c r="I2550" s="3"/>
      <c r="J2550" s="2"/>
      <c r="K2550" s="2"/>
    </row>
    <row r="2551" spans="9:11" x14ac:dyDescent="0.3">
      <c r="I2551" s="3"/>
      <c r="J2551" s="2"/>
      <c r="K2551" s="2"/>
    </row>
    <row r="2552" spans="9:11" x14ac:dyDescent="0.3">
      <c r="I2552" s="3"/>
      <c r="J2552" s="2"/>
      <c r="K2552" s="2"/>
    </row>
    <row r="2553" spans="9:11" x14ac:dyDescent="0.3">
      <c r="I2553" s="3"/>
      <c r="J2553" s="2"/>
      <c r="K2553" s="2"/>
    </row>
    <row r="2554" spans="9:11" x14ac:dyDescent="0.3">
      <c r="I2554" s="3"/>
      <c r="J2554" s="2"/>
      <c r="K2554" s="2"/>
    </row>
    <row r="2555" spans="9:11" x14ac:dyDescent="0.3">
      <c r="I2555" s="3"/>
      <c r="J2555" s="2"/>
      <c r="K2555" s="2"/>
    </row>
    <row r="2556" spans="9:11" x14ac:dyDescent="0.3">
      <c r="I2556" s="3"/>
      <c r="J2556" s="2"/>
      <c r="K2556" s="2"/>
    </row>
    <row r="2557" spans="9:11" x14ac:dyDescent="0.3">
      <c r="I2557" s="3"/>
      <c r="J2557" s="2"/>
      <c r="K2557" s="2"/>
    </row>
    <row r="2558" spans="9:11" x14ac:dyDescent="0.3">
      <c r="I2558" s="3"/>
      <c r="J2558" s="2"/>
      <c r="K2558" s="2"/>
    </row>
    <row r="2559" spans="9:11" x14ac:dyDescent="0.3">
      <c r="I2559" s="3"/>
      <c r="J2559" s="2"/>
      <c r="K2559" s="2"/>
    </row>
    <row r="2560" spans="9:11" x14ac:dyDescent="0.3">
      <c r="I2560" s="3"/>
      <c r="J2560" s="2"/>
      <c r="K2560" s="2"/>
    </row>
    <row r="2561" spans="9:11" x14ac:dyDescent="0.3">
      <c r="I2561" s="3"/>
      <c r="J2561" s="2"/>
      <c r="K2561" s="2"/>
    </row>
    <row r="2562" spans="9:11" x14ac:dyDescent="0.3">
      <c r="I2562" s="3"/>
      <c r="J2562" s="2"/>
      <c r="K2562" s="2"/>
    </row>
    <row r="2563" spans="9:11" x14ac:dyDescent="0.3">
      <c r="I2563" s="3"/>
      <c r="J2563" s="2"/>
      <c r="K2563" s="2"/>
    </row>
    <row r="2564" spans="9:11" x14ac:dyDescent="0.3">
      <c r="I2564" s="3"/>
      <c r="J2564" s="2"/>
      <c r="K2564" s="2"/>
    </row>
    <row r="2565" spans="9:11" x14ac:dyDescent="0.3">
      <c r="I2565" s="3"/>
      <c r="J2565" s="2"/>
      <c r="K2565" s="2"/>
    </row>
    <row r="2566" spans="9:11" x14ac:dyDescent="0.3">
      <c r="I2566" s="3"/>
      <c r="J2566" s="2"/>
      <c r="K2566" s="2"/>
    </row>
    <row r="2567" spans="9:11" x14ac:dyDescent="0.3">
      <c r="I2567" s="3"/>
      <c r="J2567" s="2"/>
      <c r="K2567" s="2"/>
    </row>
    <row r="2568" spans="9:11" x14ac:dyDescent="0.3">
      <c r="I2568" s="3"/>
      <c r="J2568" s="2"/>
      <c r="K2568" s="2"/>
    </row>
    <row r="2569" spans="9:11" x14ac:dyDescent="0.3">
      <c r="I2569" s="3"/>
      <c r="J2569" s="2"/>
      <c r="K2569" s="2"/>
    </row>
    <row r="2570" spans="9:11" x14ac:dyDescent="0.3">
      <c r="I2570" s="3"/>
      <c r="J2570" s="2"/>
      <c r="K2570" s="2"/>
    </row>
    <row r="2571" spans="9:11" x14ac:dyDescent="0.3">
      <c r="I2571" s="3"/>
      <c r="J2571" s="2"/>
      <c r="K2571" s="2"/>
    </row>
    <row r="2572" spans="9:11" x14ac:dyDescent="0.3">
      <c r="I2572" s="3"/>
      <c r="J2572" s="2"/>
      <c r="K2572" s="2"/>
    </row>
    <row r="2573" spans="9:11" x14ac:dyDescent="0.3">
      <c r="I2573" s="3"/>
      <c r="J2573" s="2"/>
      <c r="K2573" s="2"/>
    </row>
    <row r="2574" spans="9:11" x14ac:dyDescent="0.3">
      <c r="I2574" s="3"/>
      <c r="J2574" s="2"/>
      <c r="K2574" s="2"/>
    </row>
    <row r="2575" spans="9:11" x14ac:dyDescent="0.3">
      <c r="I2575" s="3"/>
      <c r="J2575" s="2"/>
      <c r="K2575" s="2"/>
    </row>
    <row r="2576" spans="9:11" x14ac:dyDescent="0.3">
      <c r="I2576" s="3"/>
      <c r="J2576" s="2"/>
      <c r="K2576" s="2"/>
    </row>
    <row r="2577" spans="9:11" x14ac:dyDescent="0.3">
      <c r="I2577" s="3"/>
      <c r="J2577" s="2"/>
      <c r="K2577" s="2"/>
    </row>
    <row r="2578" spans="9:11" x14ac:dyDescent="0.3">
      <c r="I2578" s="3"/>
      <c r="J2578" s="2"/>
      <c r="K2578" s="2"/>
    </row>
    <row r="2579" spans="9:11" x14ac:dyDescent="0.3">
      <c r="I2579" s="3"/>
      <c r="J2579" s="2"/>
      <c r="K2579" s="2"/>
    </row>
    <row r="2580" spans="9:11" x14ac:dyDescent="0.3">
      <c r="I2580" s="3"/>
      <c r="J2580" s="2"/>
      <c r="K2580" s="2"/>
    </row>
    <row r="2581" spans="9:11" x14ac:dyDescent="0.3">
      <c r="I2581" s="3"/>
      <c r="J2581" s="2"/>
      <c r="K2581" s="2"/>
    </row>
    <row r="2582" spans="9:11" x14ac:dyDescent="0.3">
      <c r="I2582" s="3"/>
      <c r="J2582" s="2"/>
      <c r="K2582" s="2"/>
    </row>
    <row r="2583" spans="9:11" x14ac:dyDescent="0.3">
      <c r="I2583" s="3"/>
      <c r="J2583" s="2"/>
      <c r="K2583" s="2"/>
    </row>
    <row r="2584" spans="9:11" x14ac:dyDescent="0.3">
      <c r="I2584" s="3"/>
      <c r="J2584" s="2"/>
      <c r="K2584" s="2"/>
    </row>
    <row r="2585" spans="9:11" x14ac:dyDescent="0.3">
      <c r="I2585" s="3"/>
      <c r="J2585" s="2"/>
      <c r="K2585" s="2"/>
    </row>
    <row r="2586" spans="9:11" x14ac:dyDescent="0.3">
      <c r="I2586" s="3"/>
      <c r="J2586" s="2"/>
      <c r="K2586" s="2"/>
    </row>
    <row r="2587" spans="9:11" x14ac:dyDescent="0.3">
      <c r="I2587" s="3"/>
      <c r="J2587" s="2"/>
      <c r="K2587" s="2"/>
    </row>
    <row r="2588" spans="9:11" x14ac:dyDescent="0.3">
      <c r="I2588" s="3"/>
      <c r="J2588" s="2"/>
      <c r="K2588" s="2"/>
    </row>
    <row r="2589" spans="9:11" x14ac:dyDescent="0.3">
      <c r="I2589" s="3"/>
      <c r="J2589" s="2"/>
      <c r="K2589" s="2"/>
    </row>
    <row r="2590" spans="9:11" x14ac:dyDescent="0.3">
      <c r="I2590" s="3"/>
      <c r="J2590" s="2"/>
      <c r="K2590" s="2"/>
    </row>
    <row r="2591" spans="9:11" x14ac:dyDescent="0.3">
      <c r="I2591" s="3"/>
      <c r="J2591" s="2"/>
      <c r="K2591" s="2"/>
    </row>
    <row r="2592" spans="9:11" x14ac:dyDescent="0.3">
      <c r="I2592" s="3"/>
      <c r="J2592" s="2"/>
      <c r="K2592" s="2"/>
    </row>
    <row r="2593" spans="9:11" x14ac:dyDescent="0.3">
      <c r="I2593" s="3"/>
      <c r="J2593" s="2"/>
      <c r="K2593" s="2"/>
    </row>
    <row r="2594" spans="9:11" x14ac:dyDescent="0.3">
      <c r="I2594" s="3"/>
      <c r="J2594" s="2"/>
      <c r="K2594" s="2"/>
    </row>
    <row r="2595" spans="9:11" x14ac:dyDescent="0.3">
      <c r="I2595" s="3"/>
      <c r="J2595" s="2"/>
      <c r="K2595" s="2"/>
    </row>
    <row r="2596" spans="9:11" x14ac:dyDescent="0.3">
      <c r="I2596" s="3"/>
      <c r="J2596" s="2"/>
      <c r="K2596" s="2"/>
    </row>
    <row r="2597" spans="9:11" x14ac:dyDescent="0.3">
      <c r="I2597" s="3"/>
      <c r="J2597" s="2"/>
      <c r="K2597" s="2"/>
    </row>
    <row r="2598" spans="9:11" x14ac:dyDescent="0.3">
      <c r="I2598" s="3"/>
      <c r="J2598" s="2"/>
      <c r="K2598" s="2"/>
    </row>
    <row r="2599" spans="9:11" x14ac:dyDescent="0.3">
      <c r="I2599" s="3"/>
      <c r="J2599" s="2"/>
      <c r="K2599" s="2"/>
    </row>
    <row r="2600" spans="9:11" x14ac:dyDescent="0.3">
      <c r="I2600" s="3"/>
      <c r="J2600" s="2"/>
      <c r="K2600" s="2"/>
    </row>
    <row r="2601" spans="9:11" x14ac:dyDescent="0.3">
      <c r="I2601" s="3"/>
      <c r="J2601" s="2"/>
      <c r="K2601" s="2"/>
    </row>
    <row r="2602" spans="9:11" x14ac:dyDescent="0.3">
      <c r="I2602" s="3"/>
      <c r="J2602" s="2"/>
      <c r="K2602" s="2"/>
    </row>
    <row r="2603" spans="9:11" x14ac:dyDescent="0.3">
      <c r="I2603" s="3"/>
      <c r="J2603" s="2"/>
      <c r="K2603" s="2"/>
    </row>
    <row r="2604" spans="9:11" x14ac:dyDescent="0.3">
      <c r="I2604" s="3"/>
      <c r="J2604" s="2"/>
      <c r="K2604" s="2"/>
    </row>
    <row r="2605" spans="9:11" x14ac:dyDescent="0.3">
      <c r="I2605" s="3"/>
      <c r="J2605" s="2"/>
      <c r="K2605" s="2"/>
    </row>
    <row r="2606" spans="9:11" x14ac:dyDescent="0.3">
      <c r="I2606" s="3"/>
      <c r="J2606" s="2"/>
      <c r="K2606" s="2"/>
    </row>
    <row r="2607" spans="9:11" x14ac:dyDescent="0.3">
      <c r="I2607" s="3"/>
      <c r="J2607" s="2"/>
      <c r="K2607" s="2"/>
    </row>
    <row r="2608" spans="9:11" x14ac:dyDescent="0.3">
      <c r="I2608" s="3"/>
      <c r="J2608" s="2"/>
      <c r="K2608" s="2"/>
    </row>
    <row r="2609" spans="9:11" x14ac:dyDescent="0.3">
      <c r="I2609" s="3"/>
      <c r="J2609" s="2"/>
      <c r="K2609" s="2"/>
    </row>
    <row r="2610" spans="9:11" x14ac:dyDescent="0.3">
      <c r="I2610" s="3"/>
      <c r="J2610" s="2"/>
      <c r="K2610" s="2"/>
    </row>
    <row r="2611" spans="9:11" x14ac:dyDescent="0.3">
      <c r="I2611" s="3"/>
      <c r="J2611" s="2"/>
      <c r="K2611" s="2"/>
    </row>
    <row r="2612" spans="9:11" x14ac:dyDescent="0.3">
      <c r="I2612" s="3"/>
      <c r="J2612" s="2"/>
      <c r="K2612" s="2"/>
    </row>
    <row r="2613" spans="9:11" x14ac:dyDescent="0.3">
      <c r="I2613" s="3"/>
      <c r="J2613" s="2"/>
      <c r="K2613" s="2"/>
    </row>
    <row r="2614" spans="9:11" x14ac:dyDescent="0.3">
      <c r="I2614" s="3"/>
      <c r="J2614" s="2"/>
      <c r="K2614" s="2"/>
    </row>
    <row r="2615" spans="9:11" x14ac:dyDescent="0.3">
      <c r="I2615" s="3"/>
      <c r="J2615" s="2"/>
      <c r="K2615" s="2"/>
    </row>
    <row r="2616" spans="9:11" x14ac:dyDescent="0.3">
      <c r="I2616" s="3"/>
      <c r="J2616" s="2"/>
      <c r="K2616" s="2"/>
    </row>
    <row r="2617" spans="9:11" x14ac:dyDescent="0.3">
      <c r="I2617" s="3"/>
      <c r="J2617" s="2"/>
      <c r="K2617" s="2"/>
    </row>
    <row r="2618" spans="9:11" x14ac:dyDescent="0.3">
      <c r="I2618" s="3"/>
      <c r="J2618" s="2"/>
      <c r="K2618" s="2"/>
    </row>
    <row r="2619" spans="9:11" x14ac:dyDescent="0.3">
      <c r="I2619" s="3"/>
      <c r="J2619" s="2"/>
      <c r="K2619" s="2"/>
    </row>
    <row r="2620" spans="9:11" x14ac:dyDescent="0.3">
      <c r="I2620" s="3"/>
      <c r="J2620" s="2"/>
      <c r="K2620" s="2"/>
    </row>
    <row r="2621" spans="9:11" x14ac:dyDescent="0.3">
      <c r="I2621" s="3"/>
      <c r="J2621" s="2"/>
      <c r="K2621" s="2"/>
    </row>
    <row r="2622" spans="9:11" x14ac:dyDescent="0.3">
      <c r="I2622" s="3"/>
      <c r="J2622" s="2"/>
      <c r="K2622" s="2"/>
    </row>
    <row r="2623" spans="9:11" x14ac:dyDescent="0.3">
      <c r="I2623" s="3"/>
      <c r="J2623" s="2"/>
      <c r="K2623" s="2"/>
    </row>
    <row r="2624" spans="9:11" x14ac:dyDescent="0.3">
      <c r="I2624" s="3"/>
      <c r="J2624" s="2"/>
      <c r="K2624" s="2"/>
    </row>
    <row r="2625" spans="9:11" x14ac:dyDescent="0.3">
      <c r="I2625" s="3"/>
      <c r="J2625" s="2"/>
      <c r="K2625" s="2"/>
    </row>
    <row r="2626" spans="9:11" x14ac:dyDescent="0.3">
      <c r="I2626" s="3"/>
      <c r="J2626" s="2"/>
      <c r="K2626" s="2"/>
    </row>
    <row r="2627" spans="9:11" x14ac:dyDescent="0.3">
      <c r="I2627" s="3"/>
      <c r="J2627" s="2"/>
      <c r="K2627" s="2"/>
    </row>
    <row r="2628" spans="9:11" x14ac:dyDescent="0.3">
      <c r="I2628" s="3"/>
      <c r="J2628" s="2"/>
      <c r="K2628" s="2"/>
    </row>
    <row r="2629" spans="9:11" x14ac:dyDescent="0.3">
      <c r="I2629" s="3"/>
      <c r="J2629" s="2"/>
      <c r="K2629" s="2"/>
    </row>
    <row r="2630" spans="9:11" x14ac:dyDescent="0.3">
      <c r="I2630" s="3"/>
      <c r="J2630" s="2"/>
      <c r="K2630" s="2"/>
    </row>
    <row r="2631" spans="9:11" x14ac:dyDescent="0.3">
      <c r="I2631" s="3"/>
      <c r="J2631" s="2"/>
      <c r="K2631" s="2"/>
    </row>
    <row r="2632" spans="9:11" x14ac:dyDescent="0.3">
      <c r="I2632" s="3"/>
      <c r="J2632" s="2"/>
      <c r="K2632" s="2"/>
    </row>
    <row r="2633" spans="9:11" x14ac:dyDescent="0.3">
      <c r="I2633" s="3"/>
      <c r="J2633" s="2"/>
      <c r="K2633" s="2"/>
    </row>
    <row r="2634" spans="9:11" x14ac:dyDescent="0.3">
      <c r="I2634" s="3"/>
      <c r="J2634" s="2"/>
      <c r="K2634" s="2"/>
    </row>
    <row r="2635" spans="9:11" x14ac:dyDescent="0.3">
      <c r="I2635" s="3"/>
      <c r="J2635" s="2"/>
      <c r="K2635" s="2"/>
    </row>
    <row r="2636" spans="9:11" x14ac:dyDescent="0.3">
      <c r="I2636" s="3"/>
      <c r="J2636" s="2"/>
      <c r="K2636" s="2"/>
    </row>
    <row r="2637" spans="9:11" x14ac:dyDescent="0.3">
      <c r="I2637" s="3"/>
      <c r="J2637" s="2"/>
      <c r="K2637" s="2"/>
    </row>
    <row r="2638" spans="9:11" x14ac:dyDescent="0.3">
      <c r="I2638" s="3"/>
      <c r="J2638" s="2"/>
      <c r="K2638" s="2"/>
    </row>
    <row r="2639" spans="9:11" x14ac:dyDescent="0.3">
      <c r="I2639" s="3"/>
      <c r="J2639" s="2"/>
      <c r="K2639" s="2"/>
    </row>
    <row r="2640" spans="9:11" x14ac:dyDescent="0.3">
      <c r="I2640" s="3"/>
      <c r="J2640" s="2"/>
      <c r="K2640" s="2"/>
    </row>
    <row r="2641" spans="9:11" x14ac:dyDescent="0.3">
      <c r="I2641" s="3"/>
      <c r="J2641" s="2"/>
      <c r="K2641" s="2"/>
    </row>
    <row r="2642" spans="9:11" x14ac:dyDescent="0.3">
      <c r="I2642" s="3"/>
      <c r="J2642" s="2"/>
      <c r="K2642" s="2"/>
    </row>
    <row r="2643" spans="9:11" x14ac:dyDescent="0.3">
      <c r="I2643" s="3"/>
      <c r="J2643" s="2"/>
      <c r="K2643" s="2"/>
    </row>
    <row r="2644" spans="9:11" x14ac:dyDescent="0.3">
      <c r="I2644" s="3"/>
      <c r="J2644" s="2"/>
      <c r="K2644" s="2"/>
    </row>
    <row r="2645" spans="9:11" x14ac:dyDescent="0.3">
      <c r="I2645" s="3"/>
      <c r="J2645" s="2"/>
      <c r="K2645" s="2"/>
    </row>
    <row r="2646" spans="9:11" x14ac:dyDescent="0.3">
      <c r="I2646" s="3"/>
      <c r="J2646" s="2"/>
      <c r="K2646" s="2"/>
    </row>
    <row r="2647" spans="9:11" x14ac:dyDescent="0.3">
      <c r="I2647" s="3"/>
      <c r="J2647" s="2"/>
      <c r="K2647" s="2"/>
    </row>
    <row r="2648" spans="9:11" x14ac:dyDescent="0.3">
      <c r="I2648" s="3"/>
      <c r="J2648" s="2"/>
      <c r="K2648" s="2"/>
    </row>
    <row r="2649" spans="9:11" x14ac:dyDescent="0.3">
      <c r="I2649" s="3"/>
      <c r="J2649" s="2"/>
      <c r="K2649" s="2"/>
    </row>
    <row r="2650" spans="9:11" x14ac:dyDescent="0.3">
      <c r="I2650" s="3"/>
      <c r="J2650" s="2"/>
      <c r="K2650" s="2"/>
    </row>
    <row r="2651" spans="9:11" x14ac:dyDescent="0.3">
      <c r="I2651" s="3"/>
      <c r="J2651" s="2"/>
      <c r="K2651" s="2"/>
    </row>
    <row r="2652" spans="9:11" x14ac:dyDescent="0.3">
      <c r="I2652" s="3"/>
      <c r="J2652" s="2"/>
      <c r="K2652" s="2"/>
    </row>
    <row r="2653" spans="9:11" x14ac:dyDescent="0.3">
      <c r="I2653" s="3"/>
      <c r="J2653" s="2"/>
      <c r="K2653" s="2"/>
    </row>
    <row r="2654" spans="9:11" x14ac:dyDescent="0.3">
      <c r="I2654" s="3"/>
      <c r="J2654" s="2"/>
      <c r="K2654" s="2"/>
    </row>
    <row r="2655" spans="9:11" x14ac:dyDescent="0.3">
      <c r="I2655" s="3"/>
      <c r="J2655" s="2"/>
      <c r="K2655" s="2"/>
    </row>
    <row r="2656" spans="9:11" x14ac:dyDescent="0.3">
      <c r="I2656" s="3"/>
      <c r="J2656" s="2"/>
      <c r="K2656" s="2"/>
    </row>
    <row r="2657" spans="9:11" x14ac:dyDescent="0.3">
      <c r="I2657" s="3"/>
      <c r="J2657" s="2"/>
      <c r="K2657" s="2"/>
    </row>
    <row r="2658" spans="9:11" x14ac:dyDescent="0.3">
      <c r="I2658" s="3"/>
      <c r="J2658" s="2"/>
      <c r="K2658" s="2"/>
    </row>
    <row r="2659" spans="9:11" x14ac:dyDescent="0.3">
      <c r="I2659" s="3"/>
      <c r="J2659" s="2"/>
      <c r="K2659" s="2"/>
    </row>
    <row r="2660" spans="9:11" x14ac:dyDescent="0.3">
      <c r="I2660" s="3"/>
      <c r="J2660" s="2"/>
      <c r="K2660" s="2"/>
    </row>
    <row r="2661" spans="9:11" x14ac:dyDescent="0.3">
      <c r="I2661" s="3"/>
      <c r="J2661" s="2"/>
      <c r="K2661" s="2"/>
    </row>
    <row r="2662" spans="9:11" x14ac:dyDescent="0.3">
      <c r="I2662" s="3"/>
      <c r="J2662" s="2"/>
      <c r="K2662" s="2"/>
    </row>
    <row r="2663" spans="9:11" x14ac:dyDescent="0.3">
      <c r="I2663" s="3"/>
      <c r="J2663" s="2"/>
      <c r="K2663" s="2"/>
    </row>
    <row r="2664" spans="9:11" x14ac:dyDescent="0.3">
      <c r="I2664" s="3"/>
      <c r="J2664" s="2"/>
      <c r="K2664" s="2"/>
    </row>
    <row r="2665" spans="9:11" x14ac:dyDescent="0.3">
      <c r="I2665" s="3"/>
      <c r="J2665" s="2"/>
      <c r="K2665" s="2"/>
    </row>
    <row r="2666" spans="9:11" x14ac:dyDescent="0.3">
      <c r="I2666" s="3"/>
      <c r="J2666" s="2"/>
      <c r="K2666" s="2"/>
    </row>
    <row r="2667" spans="9:11" x14ac:dyDescent="0.3">
      <c r="I2667" s="3"/>
      <c r="J2667" s="2"/>
      <c r="K2667" s="2"/>
    </row>
    <row r="2668" spans="9:11" x14ac:dyDescent="0.3">
      <c r="I2668" s="3"/>
      <c r="J2668" s="2"/>
      <c r="K2668" s="2"/>
    </row>
    <row r="2669" spans="9:11" x14ac:dyDescent="0.3">
      <c r="I2669" s="3"/>
      <c r="J2669" s="2"/>
      <c r="K2669" s="2"/>
    </row>
    <row r="2670" spans="9:11" x14ac:dyDescent="0.3">
      <c r="I2670" s="3"/>
      <c r="J2670" s="2"/>
      <c r="K2670" s="2"/>
    </row>
    <row r="2671" spans="9:11" x14ac:dyDescent="0.3">
      <c r="I2671" s="3"/>
      <c r="J2671" s="2"/>
      <c r="K2671" s="2"/>
    </row>
    <row r="2672" spans="9:11" x14ac:dyDescent="0.3">
      <c r="I2672" s="3"/>
      <c r="J2672" s="2"/>
      <c r="K2672" s="2"/>
    </row>
    <row r="2673" spans="9:11" x14ac:dyDescent="0.3">
      <c r="I2673" s="3"/>
      <c r="J2673" s="2"/>
      <c r="K2673" s="2"/>
    </row>
    <row r="2674" spans="9:11" x14ac:dyDescent="0.3">
      <c r="I2674" s="3"/>
      <c r="J2674" s="2"/>
      <c r="K2674" s="2"/>
    </row>
    <row r="2675" spans="9:11" x14ac:dyDescent="0.3">
      <c r="I2675" s="3"/>
      <c r="J2675" s="2"/>
      <c r="K2675" s="2"/>
    </row>
    <row r="2676" spans="9:11" x14ac:dyDescent="0.3">
      <c r="I2676" s="3"/>
      <c r="J2676" s="2"/>
      <c r="K2676" s="2"/>
    </row>
    <row r="2677" spans="9:11" x14ac:dyDescent="0.3">
      <c r="I2677" s="3"/>
      <c r="J2677" s="2"/>
      <c r="K2677" s="2"/>
    </row>
    <row r="2678" spans="9:11" x14ac:dyDescent="0.3">
      <c r="I2678" s="3"/>
      <c r="J2678" s="2"/>
      <c r="K2678" s="2"/>
    </row>
    <row r="2679" spans="9:11" x14ac:dyDescent="0.3">
      <c r="I2679" s="3"/>
      <c r="J2679" s="2"/>
      <c r="K2679" s="2"/>
    </row>
    <row r="2680" spans="9:11" x14ac:dyDescent="0.3">
      <c r="I2680" s="3"/>
      <c r="J2680" s="2"/>
      <c r="K2680" s="2"/>
    </row>
    <row r="2681" spans="9:11" x14ac:dyDescent="0.3">
      <c r="I2681" s="3"/>
      <c r="J2681" s="2"/>
      <c r="K2681" s="2"/>
    </row>
    <row r="2682" spans="9:11" x14ac:dyDescent="0.3">
      <c r="I2682" s="3"/>
      <c r="J2682" s="2"/>
      <c r="K2682" s="2"/>
    </row>
    <row r="2683" spans="9:11" x14ac:dyDescent="0.3">
      <c r="I2683" s="3"/>
      <c r="J2683" s="2"/>
      <c r="K2683" s="2"/>
    </row>
    <row r="2684" spans="9:11" x14ac:dyDescent="0.3">
      <c r="I2684" s="3"/>
      <c r="J2684" s="2"/>
      <c r="K2684" s="2"/>
    </row>
    <row r="2685" spans="9:11" x14ac:dyDescent="0.3">
      <c r="I2685" s="3"/>
      <c r="J2685" s="2"/>
      <c r="K2685" s="2"/>
    </row>
    <row r="2686" spans="9:11" x14ac:dyDescent="0.3">
      <c r="I2686" s="3"/>
      <c r="J2686" s="2"/>
      <c r="K2686" s="2"/>
    </row>
    <row r="2687" spans="9:11" x14ac:dyDescent="0.3">
      <c r="I2687" s="3"/>
      <c r="J2687" s="2"/>
      <c r="K2687" s="2"/>
    </row>
    <row r="2688" spans="9:11" x14ac:dyDescent="0.3">
      <c r="I2688" s="3"/>
      <c r="J2688" s="2"/>
      <c r="K2688" s="2"/>
    </row>
    <row r="2689" spans="9:11" x14ac:dyDescent="0.3">
      <c r="I2689" s="3"/>
      <c r="J2689" s="2"/>
      <c r="K2689" s="2"/>
    </row>
    <row r="2690" spans="9:11" x14ac:dyDescent="0.3">
      <c r="I2690" s="3"/>
      <c r="J2690" s="2"/>
      <c r="K2690" s="2"/>
    </row>
    <row r="2691" spans="9:11" x14ac:dyDescent="0.3">
      <c r="I2691" s="3"/>
      <c r="J2691" s="2"/>
      <c r="K2691" s="2"/>
    </row>
    <row r="2692" spans="9:11" x14ac:dyDescent="0.3">
      <c r="I2692" s="3"/>
      <c r="J2692" s="2"/>
      <c r="K2692" s="2"/>
    </row>
    <row r="2693" spans="9:11" x14ac:dyDescent="0.3">
      <c r="I2693" s="3"/>
      <c r="J2693" s="2"/>
      <c r="K2693" s="2"/>
    </row>
    <row r="2694" spans="9:11" x14ac:dyDescent="0.3">
      <c r="I2694" s="3"/>
      <c r="J2694" s="2"/>
      <c r="K2694" s="2"/>
    </row>
    <row r="2695" spans="9:11" x14ac:dyDescent="0.3">
      <c r="I2695" s="3"/>
      <c r="J2695" s="2"/>
      <c r="K2695" s="2"/>
    </row>
    <row r="2696" spans="9:11" x14ac:dyDescent="0.3">
      <c r="I2696" s="3"/>
      <c r="J2696" s="2"/>
      <c r="K2696" s="2"/>
    </row>
    <row r="2697" spans="9:11" x14ac:dyDescent="0.3">
      <c r="I2697" s="3"/>
      <c r="J2697" s="2"/>
      <c r="K2697" s="2"/>
    </row>
    <row r="2698" spans="9:11" x14ac:dyDescent="0.3">
      <c r="I2698" s="3"/>
      <c r="J2698" s="2"/>
      <c r="K2698" s="2"/>
    </row>
    <row r="2699" spans="9:11" x14ac:dyDescent="0.3">
      <c r="I2699" s="3"/>
      <c r="J2699" s="2"/>
      <c r="K2699" s="2"/>
    </row>
    <row r="2700" spans="9:11" x14ac:dyDescent="0.3">
      <c r="I2700" s="3"/>
      <c r="J2700" s="2"/>
      <c r="K2700" s="2"/>
    </row>
    <row r="2701" spans="9:11" x14ac:dyDescent="0.3">
      <c r="I2701" s="3"/>
      <c r="J2701" s="2"/>
      <c r="K2701" s="2"/>
    </row>
    <row r="2702" spans="9:11" x14ac:dyDescent="0.3">
      <c r="I2702" s="3"/>
      <c r="J2702" s="2"/>
      <c r="K2702" s="2"/>
    </row>
    <row r="2703" spans="9:11" x14ac:dyDescent="0.3">
      <c r="I2703" s="3"/>
      <c r="J2703" s="2"/>
      <c r="K2703" s="2"/>
    </row>
    <row r="2704" spans="9:11" x14ac:dyDescent="0.3">
      <c r="I2704" s="3"/>
      <c r="J2704" s="2"/>
      <c r="K2704" s="2"/>
    </row>
    <row r="2705" spans="9:11" x14ac:dyDescent="0.3">
      <c r="I2705" s="3"/>
      <c r="J2705" s="2"/>
      <c r="K2705" s="2"/>
    </row>
    <row r="2706" spans="9:11" x14ac:dyDescent="0.3">
      <c r="I2706" s="3"/>
      <c r="J2706" s="2"/>
      <c r="K2706" s="2"/>
    </row>
    <row r="2707" spans="9:11" x14ac:dyDescent="0.3">
      <c r="I2707" s="3"/>
      <c r="J2707" s="2"/>
      <c r="K2707" s="2"/>
    </row>
    <row r="2708" spans="9:11" x14ac:dyDescent="0.3">
      <c r="I2708" s="3"/>
      <c r="J2708" s="2"/>
      <c r="K2708" s="2"/>
    </row>
    <row r="2709" spans="9:11" x14ac:dyDescent="0.3">
      <c r="I2709" s="3"/>
      <c r="J2709" s="2"/>
      <c r="K2709" s="2"/>
    </row>
    <row r="2710" spans="9:11" x14ac:dyDescent="0.3">
      <c r="I2710" s="3"/>
      <c r="J2710" s="2"/>
      <c r="K2710" s="2"/>
    </row>
    <row r="2711" spans="9:11" x14ac:dyDescent="0.3">
      <c r="I2711" s="3"/>
      <c r="J2711" s="2"/>
      <c r="K2711" s="2"/>
    </row>
    <row r="2712" spans="9:11" x14ac:dyDescent="0.3">
      <c r="I2712" s="3"/>
      <c r="J2712" s="2"/>
      <c r="K2712" s="2"/>
    </row>
    <row r="2713" spans="9:11" x14ac:dyDescent="0.3">
      <c r="I2713" s="3"/>
      <c r="J2713" s="2"/>
      <c r="K2713" s="2"/>
    </row>
    <row r="2714" spans="9:11" x14ac:dyDescent="0.3">
      <c r="I2714" s="3"/>
      <c r="J2714" s="2"/>
      <c r="K2714" s="2"/>
    </row>
    <row r="2715" spans="9:11" x14ac:dyDescent="0.3">
      <c r="I2715" s="3"/>
      <c r="J2715" s="2"/>
      <c r="K2715" s="2"/>
    </row>
    <row r="2716" spans="9:11" x14ac:dyDescent="0.3">
      <c r="I2716" s="3"/>
      <c r="J2716" s="2"/>
      <c r="K2716" s="2"/>
    </row>
    <row r="2717" spans="9:11" x14ac:dyDescent="0.3">
      <c r="I2717" s="3"/>
      <c r="J2717" s="2"/>
      <c r="K2717" s="2"/>
    </row>
    <row r="2718" spans="9:11" x14ac:dyDescent="0.3">
      <c r="I2718" s="3"/>
      <c r="J2718" s="2"/>
      <c r="K2718" s="2"/>
    </row>
    <row r="2719" spans="9:11" x14ac:dyDescent="0.3">
      <c r="I2719" s="3"/>
      <c r="J2719" s="2"/>
      <c r="K2719" s="2"/>
    </row>
    <row r="2720" spans="9:11" x14ac:dyDescent="0.3">
      <c r="I2720" s="3"/>
      <c r="J2720" s="2"/>
      <c r="K2720" s="2"/>
    </row>
    <row r="2721" spans="9:11" x14ac:dyDescent="0.3">
      <c r="I2721" s="3"/>
      <c r="J2721" s="2"/>
      <c r="K2721" s="2"/>
    </row>
    <row r="2722" spans="9:11" x14ac:dyDescent="0.3">
      <c r="I2722" s="3"/>
      <c r="J2722" s="2"/>
      <c r="K2722" s="2"/>
    </row>
    <row r="2723" spans="9:11" x14ac:dyDescent="0.3">
      <c r="I2723" s="3"/>
      <c r="J2723" s="2"/>
      <c r="K2723" s="2"/>
    </row>
    <row r="2724" spans="9:11" x14ac:dyDescent="0.3">
      <c r="I2724" s="3"/>
      <c r="J2724" s="2"/>
      <c r="K2724" s="2"/>
    </row>
    <row r="2725" spans="9:11" x14ac:dyDescent="0.3">
      <c r="I2725" s="3"/>
      <c r="J2725" s="2"/>
      <c r="K2725" s="2"/>
    </row>
    <row r="2726" spans="9:11" x14ac:dyDescent="0.3">
      <c r="I2726" s="3"/>
      <c r="J2726" s="2"/>
      <c r="K2726" s="2"/>
    </row>
    <row r="2727" spans="9:11" x14ac:dyDescent="0.3">
      <c r="I2727" s="3"/>
      <c r="J2727" s="2"/>
      <c r="K2727" s="2"/>
    </row>
    <row r="2728" spans="9:11" x14ac:dyDescent="0.3">
      <c r="I2728" s="3"/>
      <c r="J2728" s="2"/>
      <c r="K2728" s="2"/>
    </row>
    <row r="2729" spans="9:11" x14ac:dyDescent="0.3">
      <c r="I2729" s="3"/>
      <c r="J2729" s="2"/>
      <c r="K2729" s="2"/>
    </row>
    <row r="2730" spans="9:11" x14ac:dyDescent="0.3">
      <c r="I2730" s="3"/>
      <c r="J2730" s="2"/>
      <c r="K2730" s="2"/>
    </row>
    <row r="2731" spans="9:11" x14ac:dyDescent="0.3">
      <c r="I2731" s="3"/>
      <c r="J2731" s="2"/>
      <c r="K2731" s="2"/>
    </row>
    <row r="2732" spans="9:11" x14ac:dyDescent="0.3">
      <c r="I2732" s="3"/>
      <c r="J2732" s="2"/>
      <c r="K2732" s="2"/>
    </row>
    <row r="2733" spans="9:11" x14ac:dyDescent="0.3">
      <c r="I2733" s="3"/>
      <c r="J2733" s="2"/>
      <c r="K2733" s="2"/>
    </row>
    <row r="2734" spans="9:11" x14ac:dyDescent="0.3">
      <c r="I2734" s="3"/>
      <c r="J2734" s="2"/>
      <c r="K2734" s="2"/>
    </row>
    <row r="2735" spans="9:11" x14ac:dyDescent="0.3">
      <c r="I2735" s="3"/>
      <c r="J2735" s="2"/>
      <c r="K2735" s="2"/>
    </row>
    <row r="2736" spans="9:11" x14ac:dyDescent="0.3">
      <c r="I2736" s="3"/>
      <c r="J2736" s="2"/>
      <c r="K2736" s="2"/>
    </row>
    <row r="2737" spans="9:11" x14ac:dyDescent="0.3">
      <c r="I2737" s="3"/>
      <c r="J2737" s="2"/>
      <c r="K2737" s="2"/>
    </row>
    <row r="2738" spans="9:11" x14ac:dyDescent="0.3">
      <c r="I2738" s="3"/>
      <c r="J2738" s="2"/>
      <c r="K2738" s="2"/>
    </row>
    <row r="2739" spans="9:11" x14ac:dyDescent="0.3">
      <c r="I2739" s="3"/>
      <c r="J2739" s="2"/>
      <c r="K2739" s="2"/>
    </row>
    <row r="2740" spans="9:11" x14ac:dyDescent="0.3">
      <c r="I2740" s="3"/>
      <c r="J2740" s="2"/>
      <c r="K2740" s="2"/>
    </row>
    <row r="2741" spans="9:11" x14ac:dyDescent="0.3">
      <c r="I2741" s="3"/>
      <c r="J2741" s="2"/>
      <c r="K2741" s="2"/>
    </row>
    <row r="2742" spans="9:11" x14ac:dyDescent="0.3">
      <c r="I2742" s="3"/>
      <c r="J2742" s="2"/>
      <c r="K2742" s="2"/>
    </row>
    <row r="2743" spans="9:11" x14ac:dyDescent="0.3">
      <c r="I2743" s="3"/>
      <c r="J2743" s="2"/>
      <c r="K2743" s="2"/>
    </row>
    <row r="2744" spans="9:11" x14ac:dyDescent="0.3">
      <c r="I2744" s="3"/>
      <c r="J2744" s="2"/>
      <c r="K2744" s="2"/>
    </row>
    <row r="2745" spans="9:11" x14ac:dyDescent="0.3">
      <c r="I2745" s="3"/>
      <c r="J2745" s="2"/>
      <c r="K2745" s="2"/>
    </row>
    <row r="2746" spans="9:11" x14ac:dyDescent="0.3">
      <c r="I2746" s="3"/>
      <c r="J2746" s="2"/>
      <c r="K2746" s="2"/>
    </row>
    <row r="2747" spans="9:11" x14ac:dyDescent="0.3">
      <c r="I2747" s="3"/>
      <c r="J2747" s="2"/>
      <c r="K2747" s="2"/>
    </row>
    <row r="2748" spans="9:11" x14ac:dyDescent="0.3">
      <c r="I2748" s="3"/>
      <c r="J2748" s="2"/>
      <c r="K2748" s="2"/>
    </row>
    <row r="2749" spans="9:11" x14ac:dyDescent="0.3">
      <c r="I2749" s="3"/>
      <c r="J2749" s="2"/>
      <c r="K2749" s="2"/>
    </row>
    <row r="2750" spans="9:11" x14ac:dyDescent="0.3">
      <c r="I2750" s="3"/>
      <c r="J2750" s="2"/>
      <c r="K2750" s="2"/>
    </row>
    <row r="2751" spans="9:11" x14ac:dyDescent="0.3">
      <c r="I2751" s="3"/>
      <c r="J2751" s="2"/>
      <c r="K2751" s="2"/>
    </row>
    <row r="2752" spans="9:11" x14ac:dyDescent="0.3">
      <c r="I2752" s="3"/>
      <c r="J2752" s="2"/>
      <c r="K2752" s="2"/>
    </row>
    <row r="2753" spans="9:11" x14ac:dyDescent="0.3">
      <c r="I2753" s="3"/>
      <c r="J2753" s="2"/>
      <c r="K2753" s="2"/>
    </row>
    <row r="2754" spans="9:11" x14ac:dyDescent="0.3">
      <c r="I2754" s="3"/>
      <c r="J2754" s="2"/>
      <c r="K2754" s="2"/>
    </row>
    <row r="2755" spans="9:11" x14ac:dyDescent="0.3">
      <c r="I2755" s="3"/>
      <c r="J2755" s="2"/>
      <c r="K2755" s="2"/>
    </row>
    <row r="2756" spans="9:11" x14ac:dyDescent="0.3">
      <c r="I2756" s="3"/>
      <c r="J2756" s="2"/>
      <c r="K2756" s="2"/>
    </row>
    <row r="2757" spans="9:11" x14ac:dyDescent="0.3">
      <c r="I2757" s="3"/>
      <c r="J2757" s="2"/>
      <c r="K2757" s="2"/>
    </row>
    <row r="2758" spans="9:11" x14ac:dyDescent="0.3">
      <c r="I2758" s="3"/>
      <c r="J2758" s="2"/>
      <c r="K2758" s="2"/>
    </row>
    <row r="2759" spans="9:11" x14ac:dyDescent="0.3">
      <c r="I2759" s="3"/>
      <c r="J2759" s="2"/>
      <c r="K2759" s="2"/>
    </row>
    <row r="2760" spans="9:11" x14ac:dyDescent="0.3">
      <c r="I2760" s="3"/>
      <c r="J2760" s="2"/>
      <c r="K2760" s="2"/>
    </row>
    <row r="2761" spans="9:11" x14ac:dyDescent="0.3">
      <c r="I2761" s="3"/>
      <c r="J2761" s="2"/>
      <c r="K2761" s="2"/>
    </row>
    <row r="2762" spans="9:11" x14ac:dyDescent="0.3">
      <c r="I2762" s="3"/>
      <c r="J2762" s="2"/>
      <c r="K2762" s="2"/>
    </row>
    <row r="2763" spans="9:11" x14ac:dyDescent="0.3">
      <c r="I2763" s="3"/>
      <c r="J2763" s="2"/>
      <c r="K2763" s="2"/>
    </row>
    <row r="2764" spans="9:11" x14ac:dyDescent="0.3">
      <c r="I2764" s="3"/>
      <c r="J2764" s="2"/>
      <c r="K2764" s="2"/>
    </row>
    <row r="2765" spans="9:11" x14ac:dyDescent="0.3">
      <c r="I2765" s="3"/>
      <c r="J2765" s="2"/>
      <c r="K2765" s="2"/>
    </row>
    <row r="2766" spans="9:11" x14ac:dyDescent="0.3">
      <c r="I2766" s="3"/>
      <c r="J2766" s="2"/>
      <c r="K2766" s="2"/>
    </row>
    <row r="2767" spans="9:11" x14ac:dyDescent="0.3">
      <c r="I2767" s="3"/>
      <c r="J2767" s="2"/>
      <c r="K2767" s="2"/>
    </row>
    <row r="2768" spans="9:11" x14ac:dyDescent="0.3">
      <c r="I2768" s="3"/>
      <c r="J2768" s="2"/>
      <c r="K2768" s="2"/>
    </row>
    <row r="2769" spans="9:11" x14ac:dyDescent="0.3">
      <c r="I2769" s="3"/>
      <c r="J2769" s="2"/>
      <c r="K2769" s="2"/>
    </row>
    <row r="2770" spans="9:11" x14ac:dyDescent="0.3">
      <c r="I2770" s="3"/>
      <c r="J2770" s="2"/>
      <c r="K2770" s="2"/>
    </row>
    <row r="2771" spans="9:11" x14ac:dyDescent="0.3">
      <c r="I2771" s="3"/>
      <c r="J2771" s="2"/>
      <c r="K2771" s="2"/>
    </row>
    <row r="2772" spans="9:11" x14ac:dyDescent="0.3">
      <c r="I2772" s="3"/>
      <c r="J2772" s="2"/>
      <c r="K2772" s="2"/>
    </row>
    <row r="2773" spans="9:11" x14ac:dyDescent="0.3">
      <c r="I2773" s="3"/>
      <c r="J2773" s="2"/>
      <c r="K2773" s="2"/>
    </row>
    <row r="2774" spans="9:11" x14ac:dyDescent="0.3">
      <c r="I2774" s="3"/>
      <c r="J2774" s="2"/>
      <c r="K2774" s="2"/>
    </row>
    <row r="2775" spans="9:11" x14ac:dyDescent="0.3">
      <c r="I2775" s="3"/>
      <c r="J2775" s="2"/>
      <c r="K2775" s="2"/>
    </row>
    <row r="2776" spans="9:11" x14ac:dyDescent="0.3">
      <c r="I2776" s="3"/>
      <c r="J2776" s="2"/>
      <c r="K2776" s="2"/>
    </row>
    <row r="2777" spans="9:11" x14ac:dyDescent="0.3">
      <c r="I2777" s="3"/>
      <c r="J2777" s="2"/>
      <c r="K2777" s="2"/>
    </row>
    <row r="2778" spans="9:11" x14ac:dyDescent="0.3">
      <c r="I2778" s="3"/>
      <c r="J2778" s="2"/>
      <c r="K2778" s="2"/>
    </row>
    <row r="2779" spans="9:11" x14ac:dyDescent="0.3">
      <c r="I2779" s="3"/>
      <c r="J2779" s="2"/>
      <c r="K2779" s="2"/>
    </row>
    <row r="2780" spans="9:11" x14ac:dyDescent="0.3">
      <c r="I2780" s="3"/>
      <c r="J2780" s="2"/>
      <c r="K2780" s="2"/>
    </row>
    <row r="2781" spans="9:11" x14ac:dyDescent="0.3">
      <c r="I2781" s="3"/>
      <c r="J2781" s="2"/>
      <c r="K2781" s="2"/>
    </row>
    <row r="2782" spans="9:11" x14ac:dyDescent="0.3">
      <c r="I2782" s="3"/>
      <c r="J2782" s="2"/>
      <c r="K2782" s="2"/>
    </row>
    <row r="2783" spans="9:11" x14ac:dyDescent="0.3">
      <c r="I2783" s="3"/>
      <c r="J2783" s="2"/>
      <c r="K2783" s="2"/>
    </row>
    <row r="2784" spans="9:11" x14ac:dyDescent="0.3">
      <c r="I2784" s="3"/>
      <c r="J2784" s="2"/>
      <c r="K2784" s="2"/>
    </row>
    <row r="2785" spans="9:11" x14ac:dyDescent="0.3">
      <c r="I2785" s="3"/>
      <c r="J2785" s="2"/>
      <c r="K2785" s="2"/>
    </row>
    <row r="2786" spans="9:11" x14ac:dyDescent="0.3">
      <c r="I2786" s="3"/>
      <c r="J2786" s="2"/>
      <c r="K2786" s="2"/>
    </row>
    <row r="2787" spans="9:11" x14ac:dyDescent="0.3">
      <c r="I2787" s="3"/>
      <c r="J2787" s="2"/>
      <c r="K2787" s="2"/>
    </row>
    <row r="2788" spans="9:11" x14ac:dyDescent="0.3">
      <c r="I2788" s="3"/>
      <c r="J2788" s="2"/>
      <c r="K2788" s="2"/>
    </row>
    <row r="2789" spans="9:11" x14ac:dyDescent="0.3">
      <c r="I2789" s="3"/>
      <c r="J2789" s="2"/>
      <c r="K2789" s="2"/>
    </row>
    <row r="2790" spans="9:11" x14ac:dyDescent="0.3">
      <c r="I2790" s="3"/>
      <c r="J2790" s="2"/>
      <c r="K2790" s="2"/>
    </row>
    <row r="2791" spans="9:11" x14ac:dyDescent="0.3">
      <c r="I2791" s="3"/>
      <c r="J2791" s="2"/>
      <c r="K2791" s="2"/>
    </row>
    <row r="2792" spans="9:11" x14ac:dyDescent="0.3">
      <c r="I2792" s="3"/>
      <c r="J2792" s="2"/>
      <c r="K2792" s="2"/>
    </row>
    <row r="2793" spans="9:11" x14ac:dyDescent="0.3">
      <c r="I2793" s="3"/>
      <c r="J2793" s="2"/>
      <c r="K2793" s="2"/>
    </row>
    <row r="2794" spans="9:11" x14ac:dyDescent="0.3">
      <c r="I2794" s="3"/>
      <c r="J2794" s="2"/>
      <c r="K2794" s="2"/>
    </row>
    <row r="2795" spans="9:11" x14ac:dyDescent="0.3">
      <c r="I2795" s="3"/>
      <c r="J2795" s="2"/>
      <c r="K2795" s="2"/>
    </row>
    <row r="2796" spans="9:11" x14ac:dyDescent="0.3">
      <c r="I2796" s="3"/>
      <c r="J2796" s="2"/>
      <c r="K2796" s="2"/>
    </row>
    <row r="2797" spans="9:11" x14ac:dyDescent="0.3">
      <c r="I2797" s="3"/>
      <c r="J2797" s="2"/>
      <c r="K2797" s="2"/>
    </row>
    <row r="2798" spans="9:11" x14ac:dyDescent="0.3">
      <c r="I2798" s="3"/>
      <c r="J2798" s="2"/>
      <c r="K2798" s="2"/>
    </row>
    <row r="2799" spans="9:11" x14ac:dyDescent="0.3">
      <c r="I2799" s="3"/>
      <c r="J2799" s="2"/>
      <c r="K2799" s="2"/>
    </row>
    <row r="2800" spans="9:11" x14ac:dyDescent="0.3">
      <c r="I2800" s="3"/>
      <c r="J2800" s="2"/>
      <c r="K2800" s="2"/>
    </row>
    <row r="2801" spans="9:11" x14ac:dyDescent="0.3">
      <c r="I2801" s="3"/>
      <c r="J2801" s="2"/>
      <c r="K2801" s="2"/>
    </row>
    <row r="2802" spans="9:11" x14ac:dyDescent="0.3">
      <c r="I2802" s="3"/>
      <c r="J2802" s="2"/>
      <c r="K2802" s="2"/>
    </row>
    <row r="2803" spans="9:11" x14ac:dyDescent="0.3">
      <c r="I2803" s="3"/>
      <c r="J2803" s="2"/>
      <c r="K2803" s="2"/>
    </row>
    <row r="2804" spans="9:11" x14ac:dyDescent="0.3">
      <c r="I2804" s="3"/>
      <c r="J2804" s="2"/>
      <c r="K2804" s="2"/>
    </row>
    <row r="2805" spans="9:11" x14ac:dyDescent="0.3">
      <c r="I2805" s="3"/>
      <c r="J2805" s="2"/>
      <c r="K2805" s="2"/>
    </row>
    <row r="2806" spans="9:11" x14ac:dyDescent="0.3">
      <c r="I2806" s="3"/>
      <c r="J2806" s="2"/>
      <c r="K2806" s="2"/>
    </row>
    <row r="2807" spans="9:11" x14ac:dyDescent="0.3">
      <c r="I2807" s="3"/>
      <c r="J2807" s="2"/>
      <c r="K2807" s="2"/>
    </row>
    <row r="2808" spans="9:11" x14ac:dyDescent="0.3">
      <c r="I2808" s="3"/>
      <c r="J2808" s="2"/>
      <c r="K2808" s="2"/>
    </row>
    <row r="2809" spans="9:11" x14ac:dyDescent="0.3">
      <c r="I2809" s="3"/>
      <c r="J2809" s="2"/>
      <c r="K2809" s="2"/>
    </row>
    <row r="2810" spans="9:11" x14ac:dyDescent="0.3">
      <c r="I2810" s="3"/>
      <c r="J2810" s="2"/>
      <c r="K2810" s="2"/>
    </row>
    <row r="2811" spans="9:11" x14ac:dyDescent="0.3">
      <c r="I2811" s="3"/>
      <c r="J2811" s="2"/>
      <c r="K2811" s="2"/>
    </row>
    <row r="2812" spans="9:11" x14ac:dyDescent="0.3">
      <c r="I2812" s="3"/>
      <c r="J2812" s="2"/>
      <c r="K2812" s="2"/>
    </row>
    <row r="2813" spans="9:11" x14ac:dyDescent="0.3">
      <c r="I2813" s="3"/>
      <c r="J2813" s="2"/>
      <c r="K2813" s="2"/>
    </row>
    <row r="2814" spans="9:11" x14ac:dyDescent="0.3">
      <c r="I2814" s="3"/>
      <c r="J2814" s="2"/>
      <c r="K2814" s="2"/>
    </row>
    <row r="2815" spans="9:11" x14ac:dyDescent="0.3">
      <c r="I2815" s="3"/>
      <c r="J2815" s="2"/>
      <c r="K2815" s="2"/>
    </row>
    <row r="2816" spans="9:11" x14ac:dyDescent="0.3">
      <c r="I2816" s="3"/>
      <c r="J2816" s="2"/>
      <c r="K2816" s="2"/>
    </row>
    <row r="2817" spans="9:11" x14ac:dyDescent="0.3">
      <c r="I2817" s="3"/>
      <c r="J2817" s="2"/>
      <c r="K2817" s="2"/>
    </row>
    <row r="2818" spans="9:11" x14ac:dyDescent="0.3">
      <c r="I2818" s="3"/>
      <c r="J2818" s="2"/>
      <c r="K2818" s="2"/>
    </row>
    <row r="2819" spans="9:11" x14ac:dyDescent="0.3">
      <c r="I2819" s="3"/>
      <c r="J2819" s="2"/>
      <c r="K2819" s="2"/>
    </row>
    <row r="2820" spans="9:11" x14ac:dyDescent="0.3">
      <c r="I2820" s="3"/>
      <c r="J2820" s="2"/>
      <c r="K2820" s="2"/>
    </row>
    <row r="2821" spans="9:11" x14ac:dyDescent="0.3">
      <c r="I2821" s="3"/>
      <c r="J2821" s="2"/>
      <c r="K2821" s="2"/>
    </row>
    <row r="2822" spans="9:11" x14ac:dyDescent="0.3">
      <c r="I2822" s="3"/>
      <c r="J2822" s="2"/>
      <c r="K2822" s="2"/>
    </row>
    <row r="2823" spans="9:11" x14ac:dyDescent="0.3">
      <c r="I2823" s="3"/>
      <c r="J2823" s="2"/>
      <c r="K2823" s="2"/>
    </row>
    <row r="2824" spans="9:11" x14ac:dyDescent="0.3">
      <c r="I2824" s="3"/>
      <c r="J2824" s="2"/>
      <c r="K2824" s="2"/>
    </row>
    <row r="2825" spans="9:11" x14ac:dyDescent="0.3">
      <c r="I2825" s="3"/>
      <c r="J2825" s="2"/>
      <c r="K2825" s="2"/>
    </row>
    <row r="2826" spans="9:11" x14ac:dyDescent="0.3">
      <c r="I2826" s="3"/>
      <c r="J2826" s="2"/>
      <c r="K2826" s="2"/>
    </row>
    <row r="2827" spans="9:11" x14ac:dyDescent="0.3">
      <c r="I2827" s="3"/>
      <c r="J2827" s="2"/>
      <c r="K2827" s="2"/>
    </row>
    <row r="2828" spans="9:11" x14ac:dyDescent="0.3">
      <c r="I2828" s="3"/>
      <c r="J2828" s="2"/>
      <c r="K2828" s="2"/>
    </row>
    <row r="2829" spans="9:11" x14ac:dyDescent="0.3">
      <c r="I2829" s="3"/>
      <c r="J2829" s="2"/>
      <c r="K2829" s="2"/>
    </row>
    <row r="2830" spans="9:11" x14ac:dyDescent="0.3">
      <c r="I2830" s="3"/>
      <c r="J2830" s="2"/>
      <c r="K2830" s="2"/>
    </row>
    <row r="2831" spans="9:11" x14ac:dyDescent="0.3">
      <c r="I2831" s="3"/>
      <c r="J2831" s="2"/>
      <c r="K2831" s="2"/>
    </row>
    <row r="2832" spans="9:11" x14ac:dyDescent="0.3">
      <c r="I2832" s="3"/>
      <c r="J2832" s="2"/>
      <c r="K2832" s="2"/>
    </row>
    <row r="2833" spans="9:11" x14ac:dyDescent="0.3">
      <c r="I2833" s="3"/>
      <c r="J2833" s="2"/>
      <c r="K2833" s="2"/>
    </row>
    <row r="2834" spans="9:11" x14ac:dyDescent="0.3">
      <c r="I2834" s="3"/>
      <c r="J2834" s="2"/>
      <c r="K2834" s="2"/>
    </row>
    <row r="2835" spans="9:11" x14ac:dyDescent="0.3">
      <c r="I2835" s="3"/>
      <c r="J2835" s="2"/>
      <c r="K2835" s="2"/>
    </row>
    <row r="2836" spans="9:11" x14ac:dyDescent="0.3">
      <c r="I2836" s="3"/>
      <c r="J2836" s="2"/>
      <c r="K2836" s="2"/>
    </row>
    <row r="2837" spans="9:11" x14ac:dyDescent="0.3">
      <c r="I2837" s="3"/>
      <c r="J2837" s="2"/>
      <c r="K2837" s="2"/>
    </row>
    <row r="2838" spans="9:11" x14ac:dyDescent="0.3">
      <c r="I2838" s="3"/>
      <c r="J2838" s="2"/>
      <c r="K2838" s="2"/>
    </row>
    <row r="2839" spans="9:11" x14ac:dyDescent="0.3">
      <c r="I2839" s="3"/>
      <c r="J2839" s="2"/>
      <c r="K2839" s="2"/>
    </row>
    <row r="2840" spans="9:11" x14ac:dyDescent="0.3">
      <c r="I2840" s="3"/>
      <c r="J2840" s="2"/>
      <c r="K2840" s="2"/>
    </row>
    <row r="2841" spans="9:11" x14ac:dyDescent="0.3">
      <c r="I2841" s="3"/>
      <c r="J2841" s="2"/>
      <c r="K2841" s="2"/>
    </row>
    <row r="2842" spans="9:11" x14ac:dyDescent="0.3">
      <c r="I2842" s="3"/>
      <c r="J2842" s="2"/>
      <c r="K2842" s="2"/>
    </row>
    <row r="2843" spans="9:11" x14ac:dyDescent="0.3">
      <c r="I2843" s="3"/>
      <c r="J2843" s="2"/>
      <c r="K2843" s="2"/>
    </row>
    <row r="2844" spans="9:11" x14ac:dyDescent="0.3">
      <c r="I2844" s="3"/>
      <c r="J2844" s="2"/>
      <c r="K2844" s="2"/>
    </row>
    <row r="2845" spans="9:11" x14ac:dyDescent="0.3">
      <c r="I2845" s="3"/>
      <c r="J2845" s="2"/>
      <c r="K2845" s="2"/>
    </row>
    <row r="2846" spans="9:11" x14ac:dyDescent="0.3">
      <c r="I2846" s="3"/>
      <c r="J2846" s="2"/>
      <c r="K2846" s="2"/>
    </row>
    <row r="2847" spans="9:11" x14ac:dyDescent="0.3">
      <c r="I2847" s="3"/>
      <c r="J2847" s="2"/>
      <c r="K2847" s="2"/>
    </row>
    <row r="2848" spans="9:11" x14ac:dyDescent="0.3">
      <c r="I2848" s="3"/>
      <c r="J2848" s="2"/>
      <c r="K2848" s="2"/>
    </row>
    <row r="2849" spans="9:11" x14ac:dyDescent="0.3">
      <c r="I2849" s="3"/>
      <c r="J2849" s="2"/>
      <c r="K2849" s="2"/>
    </row>
    <row r="2850" spans="9:11" x14ac:dyDescent="0.3">
      <c r="I2850" s="3"/>
      <c r="J2850" s="2"/>
      <c r="K2850" s="2"/>
    </row>
    <row r="2851" spans="9:11" x14ac:dyDescent="0.3">
      <c r="I2851" s="3"/>
      <c r="J2851" s="2"/>
      <c r="K2851" s="2"/>
    </row>
    <row r="2852" spans="9:11" x14ac:dyDescent="0.3">
      <c r="I2852" s="3"/>
      <c r="J2852" s="2"/>
      <c r="K2852" s="2"/>
    </row>
    <row r="2853" spans="9:11" x14ac:dyDescent="0.3">
      <c r="I2853" s="3"/>
      <c r="J2853" s="2"/>
      <c r="K2853" s="2"/>
    </row>
    <row r="2854" spans="9:11" x14ac:dyDescent="0.3">
      <c r="I2854" s="3"/>
      <c r="J2854" s="2"/>
      <c r="K2854" s="2"/>
    </row>
    <row r="2855" spans="9:11" x14ac:dyDescent="0.3">
      <c r="I2855" s="3"/>
      <c r="J2855" s="2"/>
      <c r="K2855" s="2"/>
    </row>
    <row r="2856" spans="9:11" x14ac:dyDescent="0.3">
      <c r="I2856" s="3"/>
      <c r="J2856" s="2"/>
      <c r="K2856" s="2"/>
    </row>
    <row r="2857" spans="9:11" x14ac:dyDescent="0.3">
      <c r="I2857" s="3"/>
      <c r="J2857" s="2"/>
      <c r="K2857" s="2"/>
    </row>
    <row r="2858" spans="9:11" x14ac:dyDescent="0.3">
      <c r="I2858" s="3"/>
      <c r="J2858" s="2"/>
      <c r="K2858" s="2"/>
    </row>
    <row r="2859" spans="9:11" x14ac:dyDescent="0.3">
      <c r="I2859" s="3"/>
      <c r="J2859" s="2"/>
      <c r="K2859" s="2"/>
    </row>
    <row r="2860" spans="9:11" x14ac:dyDescent="0.3">
      <c r="I2860" s="3"/>
      <c r="J2860" s="2"/>
      <c r="K2860" s="2"/>
    </row>
    <row r="2861" spans="9:11" x14ac:dyDescent="0.3">
      <c r="I2861" s="3"/>
      <c r="J2861" s="2"/>
      <c r="K2861" s="2"/>
    </row>
    <row r="2862" spans="9:11" x14ac:dyDescent="0.3">
      <c r="I2862" s="3"/>
      <c r="J2862" s="2"/>
      <c r="K2862" s="2"/>
    </row>
    <row r="2863" spans="9:11" x14ac:dyDescent="0.3">
      <c r="I2863" s="3"/>
      <c r="J2863" s="2"/>
      <c r="K2863" s="2"/>
    </row>
    <row r="2864" spans="9:11" x14ac:dyDescent="0.3">
      <c r="I2864" s="3"/>
      <c r="J2864" s="2"/>
      <c r="K2864" s="2"/>
    </row>
    <row r="2865" spans="9:11" x14ac:dyDescent="0.3">
      <c r="I2865" s="3"/>
      <c r="J2865" s="2"/>
      <c r="K2865" s="2"/>
    </row>
    <row r="2866" spans="9:11" x14ac:dyDescent="0.3">
      <c r="I2866" s="3"/>
      <c r="J2866" s="2"/>
      <c r="K2866" s="2"/>
    </row>
    <row r="2867" spans="9:11" x14ac:dyDescent="0.3">
      <c r="I2867" s="3"/>
      <c r="J2867" s="2"/>
      <c r="K2867" s="2"/>
    </row>
    <row r="2868" spans="9:11" x14ac:dyDescent="0.3">
      <c r="I2868" s="3"/>
      <c r="J2868" s="2"/>
      <c r="K2868" s="2"/>
    </row>
    <row r="2869" spans="9:11" x14ac:dyDescent="0.3">
      <c r="I2869" s="3"/>
      <c r="J2869" s="2"/>
      <c r="K2869" s="2"/>
    </row>
    <row r="2870" spans="9:11" x14ac:dyDescent="0.3">
      <c r="I2870" s="3"/>
      <c r="J2870" s="2"/>
      <c r="K2870" s="2"/>
    </row>
    <row r="2871" spans="9:11" x14ac:dyDescent="0.3">
      <c r="I2871" s="3"/>
      <c r="J2871" s="2"/>
      <c r="K2871" s="2"/>
    </row>
    <row r="2872" spans="9:11" x14ac:dyDescent="0.3">
      <c r="I2872" s="3"/>
      <c r="J2872" s="2"/>
      <c r="K2872" s="2"/>
    </row>
    <row r="2873" spans="9:11" x14ac:dyDescent="0.3">
      <c r="I2873" s="3"/>
      <c r="J2873" s="2"/>
      <c r="K2873" s="2"/>
    </row>
    <row r="2874" spans="9:11" x14ac:dyDescent="0.3">
      <c r="I2874" s="3"/>
      <c r="J2874" s="2"/>
      <c r="K2874" s="2"/>
    </row>
    <row r="2875" spans="9:11" x14ac:dyDescent="0.3">
      <c r="I2875" s="3"/>
      <c r="J2875" s="2"/>
      <c r="K2875" s="2"/>
    </row>
    <row r="2876" spans="9:11" x14ac:dyDescent="0.3">
      <c r="I2876" s="3"/>
      <c r="J2876" s="2"/>
      <c r="K2876" s="2"/>
    </row>
    <row r="2877" spans="9:11" x14ac:dyDescent="0.3">
      <c r="I2877" s="3"/>
      <c r="J2877" s="2"/>
      <c r="K2877" s="2"/>
    </row>
    <row r="2878" spans="9:11" x14ac:dyDescent="0.3">
      <c r="I2878" s="3"/>
      <c r="J2878" s="2"/>
      <c r="K2878" s="2"/>
    </row>
    <row r="2879" spans="9:11" x14ac:dyDescent="0.3">
      <c r="I2879" s="3"/>
      <c r="J2879" s="2"/>
      <c r="K2879" s="2"/>
    </row>
    <row r="2880" spans="9:11" x14ac:dyDescent="0.3">
      <c r="I2880" s="3"/>
      <c r="J2880" s="2"/>
      <c r="K2880" s="2"/>
    </row>
    <row r="2881" spans="9:11" x14ac:dyDescent="0.3">
      <c r="I2881" s="3"/>
      <c r="J2881" s="2"/>
      <c r="K2881" s="2"/>
    </row>
    <row r="2882" spans="9:11" x14ac:dyDescent="0.3">
      <c r="I2882" s="3"/>
      <c r="J2882" s="2"/>
      <c r="K2882" s="2"/>
    </row>
    <row r="2883" spans="9:11" x14ac:dyDescent="0.3">
      <c r="I2883" s="3"/>
      <c r="J2883" s="2"/>
      <c r="K2883" s="2"/>
    </row>
    <row r="2884" spans="9:11" x14ac:dyDescent="0.3">
      <c r="I2884" s="3"/>
      <c r="J2884" s="2"/>
      <c r="K2884" s="2"/>
    </row>
    <row r="2885" spans="9:11" x14ac:dyDescent="0.3">
      <c r="I2885" s="3"/>
      <c r="J2885" s="2"/>
      <c r="K2885" s="2"/>
    </row>
    <row r="2886" spans="9:11" x14ac:dyDescent="0.3">
      <c r="I2886" s="3"/>
      <c r="J2886" s="2"/>
      <c r="K2886" s="2"/>
    </row>
    <row r="2887" spans="9:11" x14ac:dyDescent="0.3">
      <c r="I2887" s="3"/>
      <c r="J2887" s="2"/>
      <c r="K2887" s="2"/>
    </row>
    <row r="2888" spans="9:11" x14ac:dyDescent="0.3">
      <c r="I2888" s="3"/>
      <c r="J2888" s="2"/>
      <c r="K2888" s="2"/>
    </row>
    <row r="2889" spans="9:11" x14ac:dyDescent="0.3">
      <c r="I2889" s="3"/>
      <c r="J2889" s="2"/>
      <c r="K2889" s="2"/>
    </row>
    <row r="2890" spans="9:11" x14ac:dyDescent="0.3">
      <c r="I2890" s="3"/>
      <c r="J2890" s="2"/>
      <c r="K2890" s="2"/>
    </row>
    <row r="2891" spans="9:11" x14ac:dyDescent="0.3">
      <c r="I2891" s="3"/>
      <c r="J2891" s="2"/>
      <c r="K2891" s="2"/>
    </row>
    <row r="2892" spans="9:11" x14ac:dyDescent="0.3">
      <c r="I2892" s="3"/>
      <c r="J2892" s="2"/>
      <c r="K2892" s="2"/>
    </row>
    <row r="2893" spans="9:11" x14ac:dyDescent="0.3">
      <c r="I2893" s="3"/>
      <c r="J2893" s="2"/>
      <c r="K2893" s="2"/>
    </row>
    <row r="2894" spans="9:11" x14ac:dyDescent="0.3">
      <c r="I2894" s="3"/>
      <c r="J2894" s="2"/>
      <c r="K2894" s="2"/>
    </row>
    <row r="2895" spans="9:11" x14ac:dyDescent="0.3">
      <c r="I2895" s="3"/>
      <c r="J2895" s="2"/>
      <c r="K2895" s="2"/>
    </row>
    <row r="2896" spans="9:11" x14ac:dyDescent="0.3">
      <c r="I2896" s="3"/>
      <c r="J2896" s="2"/>
      <c r="K2896" s="2"/>
    </row>
    <row r="2897" spans="9:11" x14ac:dyDescent="0.3">
      <c r="I2897" s="3"/>
      <c r="J2897" s="2"/>
      <c r="K2897" s="2"/>
    </row>
    <row r="2898" spans="9:11" x14ac:dyDescent="0.3">
      <c r="I2898" s="3"/>
      <c r="J2898" s="2"/>
      <c r="K2898" s="2"/>
    </row>
    <row r="2899" spans="9:11" x14ac:dyDescent="0.3">
      <c r="I2899" s="3"/>
      <c r="J2899" s="2"/>
      <c r="K2899" s="2"/>
    </row>
    <row r="2900" spans="9:11" x14ac:dyDescent="0.3">
      <c r="I2900" s="3"/>
      <c r="J2900" s="2"/>
      <c r="K2900" s="2"/>
    </row>
    <row r="2901" spans="9:11" x14ac:dyDescent="0.3">
      <c r="I2901" s="3"/>
      <c r="J2901" s="2"/>
      <c r="K2901" s="2"/>
    </row>
    <row r="2902" spans="9:11" x14ac:dyDescent="0.3">
      <c r="I2902" s="3"/>
      <c r="J2902" s="2"/>
      <c r="K2902" s="2"/>
    </row>
    <row r="2903" spans="9:11" x14ac:dyDescent="0.3">
      <c r="I2903" s="3"/>
      <c r="J2903" s="2"/>
      <c r="K2903" s="2"/>
    </row>
    <row r="2904" spans="9:11" x14ac:dyDescent="0.3">
      <c r="I2904" s="3"/>
      <c r="J2904" s="2"/>
      <c r="K2904" s="2"/>
    </row>
    <row r="2905" spans="9:11" x14ac:dyDescent="0.3">
      <c r="I2905" s="3"/>
      <c r="J2905" s="2"/>
      <c r="K2905" s="2"/>
    </row>
    <row r="2906" spans="9:11" x14ac:dyDescent="0.3">
      <c r="I2906" s="3"/>
      <c r="J2906" s="2"/>
      <c r="K2906" s="2"/>
    </row>
    <row r="2907" spans="9:11" x14ac:dyDescent="0.3">
      <c r="I2907" s="3"/>
      <c r="J2907" s="2"/>
      <c r="K2907" s="2"/>
    </row>
    <row r="2908" spans="9:11" x14ac:dyDescent="0.3">
      <c r="I2908" s="3"/>
      <c r="J2908" s="2"/>
      <c r="K2908" s="2"/>
    </row>
    <row r="2909" spans="9:11" x14ac:dyDescent="0.3">
      <c r="I2909" s="3"/>
      <c r="J2909" s="2"/>
      <c r="K2909" s="2"/>
    </row>
    <row r="2910" spans="9:11" x14ac:dyDescent="0.3">
      <c r="I2910" s="3"/>
      <c r="J2910" s="2"/>
      <c r="K2910" s="2"/>
    </row>
    <row r="2911" spans="9:11" x14ac:dyDescent="0.3">
      <c r="I2911" s="3"/>
      <c r="J2911" s="2"/>
      <c r="K2911" s="2"/>
    </row>
    <row r="2912" spans="9:11" x14ac:dyDescent="0.3">
      <c r="I2912" s="3"/>
      <c r="J2912" s="2"/>
      <c r="K2912" s="2"/>
    </row>
    <row r="2913" spans="9:11" x14ac:dyDescent="0.3">
      <c r="I2913" s="3"/>
      <c r="J2913" s="2"/>
      <c r="K2913" s="2"/>
    </row>
    <row r="2914" spans="9:11" x14ac:dyDescent="0.3">
      <c r="I2914" s="3"/>
      <c r="J2914" s="2"/>
      <c r="K2914" s="2"/>
    </row>
    <row r="2915" spans="9:11" x14ac:dyDescent="0.3">
      <c r="I2915" s="3"/>
      <c r="J2915" s="2"/>
      <c r="K2915" s="2"/>
    </row>
    <row r="2916" spans="9:11" x14ac:dyDescent="0.3">
      <c r="I2916" s="3"/>
      <c r="J2916" s="2"/>
      <c r="K2916" s="2"/>
    </row>
    <row r="2917" spans="9:11" x14ac:dyDescent="0.3">
      <c r="I2917" s="3"/>
      <c r="J2917" s="2"/>
      <c r="K2917" s="2"/>
    </row>
    <row r="2918" spans="9:11" x14ac:dyDescent="0.3">
      <c r="I2918" s="3"/>
      <c r="J2918" s="2"/>
      <c r="K2918" s="2"/>
    </row>
    <row r="2919" spans="9:11" x14ac:dyDescent="0.3">
      <c r="I2919" s="3"/>
      <c r="J2919" s="2"/>
      <c r="K2919" s="2"/>
    </row>
    <row r="2920" spans="9:11" x14ac:dyDescent="0.3">
      <c r="I2920" s="3"/>
      <c r="J2920" s="2"/>
      <c r="K2920" s="2"/>
    </row>
    <row r="2921" spans="9:11" x14ac:dyDescent="0.3">
      <c r="I2921" s="3"/>
      <c r="J2921" s="2"/>
      <c r="K2921" s="2"/>
    </row>
    <row r="2922" spans="9:11" x14ac:dyDescent="0.3">
      <c r="I2922" s="3"/>
      <c r="J2922" s="2"/>
      <c r="K2922" s="2"/>
    </row>
    <row r="2923" spans="9:11" x14ac:dyDescent="0.3">
      <c r="I2923" s="3"/>
      <c r="J2923" s="2"/>
      <c r="K2923" s="2"/>
    </row>
    <row r="2924" spans="9:11" x14ac:dyDescent="0.3">
      <c r="I2924" s="3"/>
      <c r="J2924" s="2"/>
      <c r="K2924" s="2"/>
    </row>
    <row r="2925" spans="9:11" x14ac:dyDescent="0.3">
      <c r="I2925" s="3"/>
      <c r="J2925" s="2"/>
      <c r="K2925" s="2"/>
    </row>
    <row r="2926" spans="9:11" x14ac:dyDescent="0.3">
      <c r="I2926" s="3"/>
      <c r="J2926" s="2"/>
      <c r="K2926" s="2"/>
    </row>
    <row r="2927" spans="9:11" x14ac:dyDescent="0.3">
      <c r="I2927" s="3"/>
      <c r="J2927" s="2"/>
      <c r="K2927" s="2"/>
    </row>
    <row r="2928" spans="9:11" x14ac:dyDescent="0.3">
      <c r="I2928" s="3"/>
      <c r="J2928" s="2"/>
      <c r="K2928" s="2"/>
    </row>
    <row r="2929" spans="9:11" x14ac:dyDescent="0.3">
      <c r="I2929" s="3"/>
      <c r="J2929" s="2"/>
      <c r="K2929" s="2"/>
    </row>
    <row r="2930" spans="9:11" x14ac:dyDescent="0.3">
      <c r="I2930" s="3"/>
      <c r="J2930" s="2"/>
      <c r="K2930" s="2"/>
    </row>
    <row r="2931" spans="9:11" x14ac:dyDescent="0.3">
      <c r="I2931" s="3"/>
      <c r="J2931" s="2"/>
      <c r="K2931" s="2"/>
    </row>
    <row r="2932" spans="9:11" x14ac:dyDescent="0.3">
      <c r="I2932" s="3"/>
      <c r="J2932" s="2"/>
      <c r="K2932" s="2"/>
    </row>
    <row r="2933" spans="9:11" x14ac:dyDescent="0.3">
      <c r="I2933" s="3"/>
      <c r="J2933" s="2"/>
      <c r="K2933" s="2"/>
    </row>
    <row r="2934" spans="9:11" x14ac:dyDescent="0.3">
      <c r="I2934" s="3"/>
      <c r="J2934" s="2"/>
      <c r="K2934" s="2"/>
    </row>
    <row r="2935" spans="9:11" x14ac:dyDescent="0.3">
      <c r="I2935" s="3"/>
      <c r="J2935" s="2"/>
      <c r="K2935" s="2"/>
    </row>
    <row r="2936" spans="9:11" x14ac:dyDescent="0.3">
      <c r="I2936" s="3"/>
      <c r="J2936" s="2"/>
      <c r="K2936" s="2"/>
    </row>
    <row r="2937" spans="9:11" x14ac:dyDescent="0.3">
      <c r="I2937" s="3"/>
      <c r="J2937" s="2"/>
      <c r="K2937" s="2"/>
    </row>
    <row r="2938" spans="9:11" x14ac:dyDescent="0.3">
      <c r="I2938" s="3"/>
      <c r="J2938" s="2"/>
      <c r="K2938" s="2"/>
    </row>
    <row r="2939" spans="9:11" x14ac:dyDescent="0.3">
      <c r="I2939" s="3"/>
      <c r="J2939" s="2"/>
      <c r="K2939" s="2"/>
    </row>
    <row r="2940" spans="9:11" x14ac:dyDescent="0.3">
      <c r="I2940" s="3"/>
      <c r="J2940" s="2"/>
      <c r="K2940" s="2"/>
    </row>
    <row r="2941" spans="9:11" x14ac:dyDescent="0.3">
      <c r="I2941" s="3"/>
      <c r="J2941" s="2"/>
      <c r="K2941" s="2"/>
    </row>
    <row r="2942" spans="9:11" x14ac:dyDescent="0.3">
      <c r="I2942" s="3"/>
      <c r="J2942" s="2"/>
      <c r="K2942" s="2"/>
    </row>
    <row r="2943" spans="9:11" x14ac:dyDescent="0.3">
      <c r="I2943" s="3"/>
      <c r="J2943" s="2"/>
      <c r="K2943" s="2"/>
    </row>
    <row r="2944" spans="9:11" x14ac:dyDescent="0.3">
      <c r="I2944" s="3"/>
      <c r="J2944" s="2"/>
      <c r="K2944" s="2"/>
    </row>
    <row r="2945" spans="9:11" x14ac:dyDescent="0.3">
      <c r="I2945" s="3"/>
      <c r="J2945" s="2"/>
      <c r="K2945" s="2"/>
    </row>
    <row r="2946" spans="9:11" x14ac:dyDescent="0.3">
      <c r="I2946" s="3"/>
      <c r="J2946" s="2"/>
      <c r="K2946" s="2"/>
    </row>
    <row r="2947" spans="9:11" x14ac:dyDescent="0.3">
      <c r="I2947" s="3"/>
      <c r="J2947" s="2"/>
      <c r="K2947" s="2"/>
    </row>
    <row r="2948" spans="9:11" x14ac:dyDescent="0.3">
      <c r="I2948" s="3"/>
      <c r="J2948" s="2"/>
      <c r="K2948" s="2"/>
    </row>
    <row r="2949" spans="9:11" x14ac:dyDescent="0.3">
      <c r="I2949" s="3"/>
      <c r="J2949" s="2"/>
      <c r="K2949" s="2"/>
    </row>
    <row r="2950" spans="9:11" x14ac:dyDescent="0.3">
      <c r="I2950" s="3"/>
      <c r="J2950" s="2"/>
      <c r="K2950" s="2"/>
    </row>
    <row r="2951" spans="9:11" x14ac:dyDescent="0.3">
      <c r="I2951" s="3"/>
      <c r="J2951" s="2"/>
      <c r="K2951" s="2"/>
    </row>
    <row r="2952" spans="9:11" x14ac:dyDescent="0.3">
      <c r="I2952" s="3"/>
      <c r="J2952" s="2"/>
      <c r="K2952" s="2"/>
    </row>
    <row r="2953" spans="9:11" x14ac:dyDescent="0.3">
      <c r="I2953" s="3"/>
      <c r="J2953" s="2"/>
      <c r="K2953" s="2"/>
    </row>
    <row r="2954" spans="9:11" x14ac:dyDescent="0.3">
      <c r="I2954" s="3"/>
      <c r="J2954" s="2"/>
      <c r="K2954" s="2"/>
    </row>
    <row r="2955" spans="9:11" x14ac:dyDescent="0.3">
      <c r="I2955" s="3"/>
      <c r="J2955" s="2"/>
      <c r="K2955" s="2"/>
    </row>
    <row r="2956" spans="9:11" x14ac:dyDescent="0.3">
      <c r="I2956" s="3"/>
      <c r="J2956" s="2"/>
      <c r="K2956" s="2"/>
    </row>
    <row r="2957" spans="9:11" x14ac:dyDescent="0.3">
      <c r="I2957" s="3"/>
      <c r="J2957" s="2"/>
      <c r="K2957" s="2"/>
    </row>
    <row r="2958" spans="9:11" x14ac:dyDescent="0.3">
      <c r="I2958" s="3"/>
      <c r="J2958" s="2"/>
      <c r="K2958" s="2"/>
    </row>
    <row r="2959" spans="9:11" x14ac:dyDescent="0.3">
      <c r="I2959" s="3"/>
      <c r="J2959" s="2"/>
      <c r="K2959" s="2"/>
    </row>
    <row r="2960" spans="9:11" x14ac:dyDescent="0.3">
      <c r="I2960" s="3"/>
      <c r="J2960" s="2"/>
      <c r="K2960" s="2"/>
    </row>
    <row r="2961" spans="9:11" x14ac:dyDescent="0.3">
      <c r="I2961" s="3"/>
      <c r="J2961" s="2"/>
      <c r="K2961" s="2"/>
    </row>
    <row r="2962" spans="9:11" x14ac:dyDescent="0.3">
      <c r="I2962" s="3"/>
      <c r="J2962" s="2"/>
      <c r="K2962" s="2"/>
    </row>
    <row r="2963" spans="9:11" x14ac:dyDescent="0.3">
      <c r="I2963" s="3"/>
      <c r="J2963" s="2"/>
      <c r="K2963" s="2"/>
    </row>
    <row r="2964" spans="9:11" x14ac:dyDescent="0.3">
      <c r="I2964" s="3"/>
      <c r="J2964" s="2"/>
      <c r="K2964" s="2"/>
    </row>
    <row r="2965" spans="9:11" x14ac:dyDescent="0.3">
      <c r="I2965" s="3"/>
      <c r="J2965" s="2"/>
      <c r="K2965" s="2"/>
    </row>
    <row r="2966" spans="9:11" x14ac:dyDescent="0.3">
      <c r="I2966" s="3"/>
      <c r="J2966" s="2"/>
      <c r="K2966" s="2"/>
    </row>
    <row r="2967" spans="9:11" x14ac:dyDescent="0.3">
      <c r="I2967" s="3"/>
      <c r="J2967" s="2"/>
      <c r="K2967" s="2"/>
    </row>
    <row r="2968" spans="9:11" x14ac:dyDescent="0.3">
      <c r="I2968" s="3"/>
      <c r="J2968" s="2"/>
      <c r="K2968" s="2"/>
    </row>
    <row r="2969" spans="9:11" x14ac:dyDescent="0.3">
      <c r="I2969" s="3"/>
      <c r="J2969" s="2"/>
      <c r="K2969" s="2"/>
    </row>
    <row r="2970" spans="9:11" x14ac:dyDescent="0.3">
      <c r="I2970" s="3"/>
      <c r="J2970" s="2"/>
      <c r="K2970" s="2"/>
    </row>
    <row r="2971" spans="9:11" x14ac:dyDescent="0.3">
      <c r="I2971" s="3"/>
      <c r="J2971" s="2"/>
      <c r="K2971" s="2"/>
    </row>
    <row r="2972" spans="9:11" x14ac:dyDescent="0.3">
      <c r="I2972" s="3"/>
      <c r="J2972" s="2"/>
      <c r="K2972" s="2"/>
    </row>
    <row r="2973" spans="9:11" x14ac:dyDescent="0.3">
      <c r="I2973" s="3"/>
      <c r="J2973" s="2"/>
      <c r="K2973" s="2"/>
    </row>
    <row r="2974" spans="9:11" x14ac:dyDescent="0.3">
      <c r="I2974" s="3"/>
      <c r="J2974" s="2"/>
      <c r="K2974" s="2"/>
    </row>
    <row r="2975" spans="9:11" x14ac:dyDescent="0.3">
      <c r="I2975" s="3"/>
      <c r="J2975" s="2"/>
      <c r="K2975" s="2"/>
    </row>
    <row r="2976" spans="9:11" x14ac:dyDescent="0.3">
      <c r="I2976" s="3"/>
      <c r="J2976" s="2"/>
      <c r="K2976" s="2"/>
    </row>
    <row r="2977" spans="9:11" x14ac:dyDescent="0.3">
      <c r="I2977" s="3"/>
      <c r="J2977" s="2"/>
      <c r="K2977" s="2"/>
    </row>
    <row r="2978" spans="9:11" x14ac:dyDescent="0.3">
      <c r="I2978" s="3"/>
      <c r="J2978" s="2"/>
      <c r="K2978" s="2"/>
    </row>
    <row r="2979" spans="9:11" x14ac:dyDescent="0.3">
      <c r="I2979" s="3"/>
      <c r="J2979" s="2"/>
      <c r="K2979" s="2"/>
    </row>
    <row r="2980" spans="9:11" x14ac:dyDescent="0.3">
      <c r="I2980" s="3"/>
      <c r="J2980" s="2"/>
      <c r="K2980" s="2"/>
    </row>
    <row r="2981" spans="9:11" x14ac:dyDescent="0.3">
      <c r="I2981" s="3"/>
      <c r="J2981" s="2"/>
      <c r="K2981" s="2"/>
    </row>
    <row r="2982" spans="9:11" x14ac:dyDescent="0.3">
      <c r="I2982" s="3"/>
      <c r="J2982" s="2"/>
      <c r="K2982" s="2"/>
    </row>
    <row r="2983" spans="9:11" x14ac:dyDescent="0.3">
      <c r="I2983" s="3"/>
      <c r="J2983" s="2"/>
      <c r="K2983" s="2"/>
    </row>
    <row r="2984" spans="9:11" x14ac:dyDescent="0.3">
      <c r="I2984" s="3"/>
      <c r="J2984" s="2"/>
      <c r="K2984" s="2"/>
    </row>
    <row r="2985" spans="9:11" x14ac:dyDescent="0.3">
      <c r="I2985" s="3"/>
      <c r="J2985" s="2"/>
      <c r="K2985" s="2"/>
    </row>
    <row r="2986" spans="9:11" x14ac:dyDescent="0.3">
      <c r="I2986" s="3"/>
      <c r="J2986" s="2"/>
      <c r="K2986" s="2"/>
    </row>
    <row r="2987" spans="9:11" x14ac:dyDescent="0.3">
      <c r="I2987" s="3"/>
      <c r="J2987" s="2"/>
      <c r="K2987" s="2"/>
    </row>
    <row r="2988" spans="9:11" x14ac:dyDescent="0.3">
      <c r="I2988" s="3"/>
      <c r="J2988" s="2"/>
      <c r="K2988" s="2"/>
    </row>
    <row r="2989" spans="9:11" x14ac:dyDescent="0.3">
      <c r="I2989" s="3"/>
      <c r="J2989" s="2"/>
      <c r="K2989" s="2"/>
    </row>
    <row r="2990" spans="9:11" x14ac:dyDescent="0.3">
      <c r="I2990" s="3"/>
      <c r="J2990" s="2"/>
      <c r="K2990" s="2"/>
    </row>
    <row r="2991" spans="9:11" x14ac:dyDescent="0.3">
      <c r="I2991" s="3"/>
      <c r="J2991" s="2"/>
      <c r="K2991" s="2"/>
    </row>
    <row r="2992" spans="9:11" x14ac:dyDescent="0.3">
      <c r="I2992" s="3"/>
      <c r="J2992" s="2"/>
      <c r="K2992" s="2"/>
    </row>
    <row r="2993" spans="9:11" x14ac:dyDescent="0.3">
      <c r="I2993" s="3"/>
      <c r="J2993" s="2"/>
      <c r="K2993" s="2"/>
    </row>
    <row r="2994" spans="9:11" x14ac:dyDescent="0.3">
      <c r="I2994" s="3"/>
      <c r="J2994" s="2"/>
      <c r="K2994" s="2"/>
    </row>
    <row r="2995" spans="9:11" x14ac:dyDescent="0.3">
      <c r="I2995" s="3"/>
      <c r="J2995" s="2"/>
      <c r="K2995" s="2"/>
    </row>
    <row r="2996" spans="9:11" x14ac:dyDescent="0.3">
      <c r="I2996" s="3"/>
      <c r="J2996" s="2"/>
      <c r="K2996" s="2"/>
    </row>
    <row r="2997" spans="9:11" x14ac:dyDescent="0.3">
      <c r="I2997" s="3"/>
      <c r="J2997" s="2"/>
      <c r="K2997" s="2"/>
    </row>
    <row r="2998" spans="9:11" x14ac:dyDescent="0.3">
      <c r="I2998" s="3"/>
      <c r="J2998" s="2"/>
      <c r="K2998" s="2"/>
    </row>
    <row r="2999" spans="9:11" x14ac:dyDescent="0.3">
      <c r="I2999" s="3"/>
      <c r="J2999" s="2"/>
      <c r="K2999" s="2"/>
    </row>
    <row r="3000" spans="9:11" x14ac:dyDescent="0.3">
      <c r="I3000" s="3"/>
      <c r="J3000" s="2"/>
      <c r="K3000" s="2"/>
    </row>
    <row r="3001" spans="9:11" x14ac:dyDescent="0.3">
      <c r="I3001" s="3"/>
      <c r="J3001" s="2"/>
      <c r="K3001" s="2"/>
    </row>
    <row r="3002" spans="9:11" x14ac:dyDescent="0.3">
      <c r="I3002" s="3"/>
      <c r="J3002" s="2"/>
      <c r="K3002" s="2"/>
    </row>
    <row r="3003" spans="9:11" x14ac:dyDescent="0.3">
      <c r="I3003" s="3"/>
      <c r="J3003" s="2"/>
      <c r="K3003" s="2"/>
    </row>
    <row r="3004" spans="9:11" x14ac:dyDescent="0.3">
      <c r="I3004" s="3"/>
      <c r="J3004" s="2"/>
      <c r="K3004" s="2"/>
    </row>
    <row r="3005" spans="9:11" x14ac:dyDescent="0.3">
      <c r="I3005" s="3"/>
      <c r="J3005" s="2"/>
      <c r="K3005" s="2"/>
    </row>
    <row r="3006" spans="9:11" x14ac:dyDescent="0.3">
      <c r="I3006" s="3"/>
      <c r="J3006" s="2"/>
      <c r="K3006" s="2"/>
    </row>
    <row r="3007" spans="9:11" x14ac:dyDescent="0.3">
      <c r="I3007" s="3"/>
      <c r="J3007" s="2"/>
      <c r="K3007" s="2"/>
    </row>
    <row r="3008" spans="9:11" x14ac:dyDescent="0.3">
      <c r="I3008" s="3"/>
      <c r="J3008" s="2"/>
      <c r="K3008" s="2"/>
    </row>
    <row r="3009" spans="9:11" x14ac:dyDescent="0.3">
      <c r="I3009" s="3"/>
      <c r="J3009" s="2"/>
      <c r="K3009" s="2"/>
    </row>
    <row r="3010" spans="9:11" x14ac:dyDescent="0.3">
      <c r="I3010" s="3"/>
      <c r="J3010" s="2"/>
      <c r="K3010" s="2"/>
    </row>
    <row r="3011" spans="9:11" x14ac:dyDescent="0.3">
      <c r="I3011" s="3"/>
      <c r="J3011" s="2"/>
      <c r="K3011" s="2"/>
    </row>
    <row r="3012" spans="9:11" x14ac:dyDescent="0.3">
      <c r="I3012" s="3"/>
      <c r="J3012" s="2"/>
      <c r="K3012" s="2"/>
    </row>
    <row r="3013" spans="9:11" x14ac:dyDescent="0.3">
      <c r="I3013" s="3"/>
      <c r="J3013" s="2"/>
      <c r="K3013" s="2"/>
    </row>
    <row r="3014" spans="9:11" x14ac:dyDescent="0.3">
      <c r="I3014" s="3"/>
      <c r="J3014" s="2"/>
      <c r="K3014" s="2"/>
    </row>
    <row r="3015" spans="9:11" x14ac:dyDescent="0.3">
      <c r="I3015" s="3"/>
      <c r="J3015" s="2"/>
      <c r="K3015" s="2"/>
    </row>
    <row r="3016" spans="9:11" x14ac:dyDescent="0.3">
      <c r="I3016" s="3"/>
      <c r="J3016" s="2"/>
      <c r="K3016" s="2"/>
    </row>
    <row r="3017" spans="9:11" x14ac:dyDescent="0.3">
      <c r="I3017" s="3"/>
      <c r="J3017" s="2"/>
      <c r="K3017" s="2"/>
    </row>
    <row r="3018" spans="9:11" x14ac:dyDescent="0.3">
      <c r="I3018" s="3"/>
      <c r="J3018" s="2"/>
      <c r="K3018" s="2"/>
    </row>
    <row r="3019" spans="9:11" x14ac:dyDescent="0.3">
      <c r="I3019" s="3"/>
      <c r="J3019" s="2"/>
      <c r="K3019" s="2"/>
    </row>
    <row r="3020" spans="9:11" x14ac:dyDescent="0.3">
      <c r="I3020" s="3"/>
      <c r="J3020" s="2"/>
      <c r="K3020" s="2"/>
    </row>
    <row r="3021" spans="9:11" x14ac:dyDescent="0.3">
      <c r="I3021" s="3"/>
      <c r="J3021" s="2"/>
      <c r="K3021" s="2"/>
    </row>
    <row r="3022" spans="9:11" x14ac:dyDescent="0.3">
      <c r="I3022" s="3"/>
      <c r="J3022" s="2"/>
      <c r="K3022" s="2"/>
    </row>
    <row r="3023" spans="9:11" x14ac:dyDescent="0.3">
      <c r="I3023" s="3"/>
      <c r="J3023" s="2"/>
      <c r="K3023" s="2"/>
    </row>
    <row r="3024" spans="9:11" x14ac:dyDescent="0.3">
      <c r="I3024" s="3"/>
      <c r="J3024" s="2"/>
      <c r="K3024" s="2"/>
    </row>
    <row r="3025" spans="9:11" x14ac:dyDescent="0.3">
      <c r="I3025" s="3"/>
      <c r="J3025" s="2"/>
      <c r="K3025" s="2"/>
    </row>
    <row r="3026" spans="9:11" x14ac:dyDescent="0.3">
      <c r="I3026" s="3"/>
      <c r="J3026" s="2"/>
      <c r="K3026" s="2"/>
    </row>
    <row r="3027" spans="9:11" x14ac:dyDescent="0.3">
      <c r="I3027" s="3"/>
      <c r="J3027" s="2"/>
      <c r="K3027" s="2"/>
    </row>
    <row r="3028" spans="9:11" x14ac:dyDescent="0.3">
      <c r="I3028" s="3"/>
      <c r="J3028" s="2"/>
      <c r="K3028" s="2"/>
    </row>
    <row r="3029" spans="9:11" x14ac:dyDescent="0.3">
      <c r="I3029" s="3"/>
      <c r="J3029" s="2"/>
      <c r="K3029" s="2"/>
    </row>
    <row r="3030" spans="9:11" x14ac:dyDescent="0.3">
      <c r="I3030" s="3"/>
      <c r="J3030" s="2"/>
      <c r="K3030" s="2"/>
    </row>
    <row r="3031" spans="9:11" x14ac:dyDescent="0.3">
      <c r="I3031" s="3"/>
      <c r="J3031" s="2"/>
      <c r="K3031" s="2"/>
    </row>
    <row r="3032" spans="9:11" x14ac:dyDescent="0.3">
      <c r="I3032" s="3"/>
      <c r="J3032" s="2"/>
      <c r="K3032" s="2"/>
    </row>
    <row r="3033" spans="9:11" x14ac:dyDescent="0.3">
      <c r="I3033" s="3"/>
      <c r="J3033" s="2"/>
      <c r="K3033" s="2"/>
    </row>
    <row r="3034" spans="9:11" x14ac:dyDescent="0.3">
      <c r="I3034" s="3"/>
      <c r="J3034" s="2"/>
      <c r="K3034" s="2"/>
    </row>
    <row r="3035" spans="9:11" x14ac:dyDescent="0.3">
      <c r="I3035" s="3"/>
      <c r="J3035" s="2"/>
      <c r="K3035" s="2"/>
    </row>
    <row r="3036" spans="9:11" x14ac:dyDescent="0.3">
      <c r="I3036" s="3"/>
      <c r="J3036" s="2"/>
      <c r="K3036" s="2"/>
    </row>
    <row r="3037" spans="9:11" x14ac:dyDescent="0.3">
      <c r="I3037" s="3"/>
      <c r="J3037" s="2"/>
      <c r="K3037" s="2"/>
    </row>
    <row r="3038" spans="9:11" x14ac:dyDescent="0.3">
      <c r="I3038" s="3"/>
      <c r="J3038" s="2"/>
      <c r="K3038" s="2"/>
    </row>
    <row r="3039" spans="9:11" x14ac:dyDescent="0.3">
      <c r="I3039" s="3"/>
      <c r="J3039" s="2"/>
      <c r="K3039" s="2"/>
    </row>
    <row r="3040" spans="9:11" x14ac:dyDescent="0.3">
      <c r="I3040" s="3"/>
      <c r="J3040" s="2"/>
      <c r="K3040" s="2"/>
    </row>
    <row r="3041" spans="9:11" x14ac:dyDescent="0.3">
      <c r="I3041" s="3"/>
      <c r="J3041" s="2"/>
      <c r="K3041" s="2"/>
    </row>
    <row r="3042" spans="9:11" x14ac:dyDescent="0.3">
      <c r="I3042" s="3"/>
      <c r="J3042" s="2"/>
      <c r="K3042" s="2"/>
    </row>
    <row r="3043" spans="9:11" x14ac:dyDescent="0.3">
      <c r="I3043" s="3"/>
      <c r="J3043" s="2"/>
      <c r="K3043" s="2"/>
    </row>
    <row r="3044" spans="9:11" x14ac:dyDescent="0.3">
      <c r="I3044" s="3"/>
      <c r="J3044" s="2"/>
      <c r="K3044" s="2"/>
    </row>
    <row r="3045" spans="9:11" x14ac:dyDescent="0.3">
      <c r="I3045" s="3"/>
      <c r="J3045" s="2"/>
      <c r="K3045" s="2"/>
    </row>
    <row r="3046" spans="9:11" x14ac:dyDescent="0.3">
      <c r="I3046" s="3"/>
      <c r="J3046" s="2"/>
      <c r="K3046" s="2"/>
    </row>
    <row r="3047" spans="9:11" x14ac:dyDescent="0.3">
      <c r="I3047" s="3"/>
      <c r="J3047" s="2"/>
      <c r="K3047" s="2"/>
    </row>
    <row r="3048" spans="9:11" x14ac:dyDescent="0.3">
      <c r="I3048" s="3"/>
      <c r="J3048" s="2"/>
      <c r="K3048" s="2"/>
    </row>
    <row r="3049" spans="9:11" x14ac:dyDescent="0.3">
      <c r="I3049" s="3"/>
      <c r="J3049" s="2"/>
      <c r="K3049" s="2"/>
    </row>
    <row r="3050" spans="9:11" x14ac:dyDescent="0.3">
      <c r="I3050" s="3"/>
      <c r="J3050" s="2"/>
      <c r="K3050" s="2"/>
    </row>
    <row r="3051" spans="9:11" x14ac:dyDescent="0.3">
      <c r="I3051" s="3"/>
      <c r="J3051" s="2"/>
      <c r="K3051" s="2"/>
    </row>
    <row r="3052" spans="9:11" x14ac:dyDescent="0.3">
      <c r="I3052" s="3"/>
      <c r="J3052" s="2"/>
      <c r="K3052" s="2"/>
    </row>
    <row r="3053" spans="9:11" x14ac:dyDescent="0.3">
      <c r="I3053" s="3"/>
      <c r="J3053" s="2"/>
      <c r="K3053" s="2"/>
    </row>
    <row r="3054" spans="9:11" x14ac:dyDescent="0.3">
      <c r="I3054" s="3"/>
      <c r="J3054" s="2"/>
      <c r="K3054" s="2"/>
    </row>
    <row r="3055" spans="9:11" x14ac:dyDescent="0.3">
      <c r="I3055" s="3"/>
      <c r="J3055" s="2"/>
      <c r="K3055" s="2"/>
    </row>
    <row r="3056" spans="9:11" x14ac:dyDescent="0.3">
      <c r="I3056" s="3"/>
      <c r="J3056" s="2"/>
      <c r="K3056" s="2"/>
    </row>
    <row r="3057" spans="9:11" x14ac:dyDescent="0.3">
      <c r="I3057" s="3"/>
      <c r="J3057" s="2"/>
      <c r="K3057" s="2"/>
    </row>
    <row r="3058" spans="9:11" x14ac:dyDescent="0.3">
      <c r="I3058" s="3"/>
      <c r="J3058" s="2"/>
      <c r="K3058" s="2"/>
    </row>
    <row r="3059" spans="9:11" x14ac:dyDescent="0.3">
      <c r="I3059" s="3"/>
      <c r="J3059" s="2"/>
      <c r="K3059" s="2"/>
    </row>
    <row r="3060" spans="9:11" x14ac:dyDescent="0.3">
      <c r="I3060" s="3"/>
      <c r="J3060" s="2"/>
      <c r="K3060" s="2"/>
    </row>
    <row r="3061" spans="9:11" x14ac:dyDescent="0.3">
      <c r="I3061" s="3"/>
      <c r="J3061" s="2"/>
      <c r="K3061" s="2"/>
    </row>
    <row r="3062" spans="9:11" x14ac:dyDescent="0.3">
      <c r="I3062" s="3"/>
      <c r="J3062" s="2"/>
      <c r="K3062" s="2"/>
    </row>
    <row r="3063" spans="9:11" x14ac:dyDescent="0.3">
      <c r="I3063" s="3"/>
      <c r="J3063" s="2"/>
      <c r="K3063" s="2"/>
    </row>
    <row r="3064" spans="9:11" x14ac:dyDescent="0.3">
      <c r="I3064" s="3"/>
      <c r="J3064" s="2"/>
      <c r="K3064" s="2"/>
    </row>
    <row r="3065" spans="9:11" x14ac:dyDescent="0.3">
      <c r="I3065" s="3"/>
      <c r="J3065" s="2"/>
      <c r="K3065" s="2"/>
    </row>
    <row r="3066" spans="9:11" x14ac:dyDescent="0.3">
      <c r="I3066" s="3"/>
      <c r="J3066" s="2"/>
      <c r="K3066" s="2"/>
    </row>
    <row r="3067" spans="9:11" x14ac:dyDescent="0.3">
      <c r="I3067" s="3"/>
      <c r="J3067" s="2"/>
      <c r="K3067" s="2"/>
    </row>
    <row r="3068" spans="9:11" x14ac:dyDescent="0.3">
      <c r="I3068" s="3"/>
      <c r="J3068" s="2"/>
      <c r="K3068" s="2"/>
    </row>
    <row r="3069" spans="9:11" x14ac:dyDescent="0.3">
      <c r="I3069" s="3"/>
      <c r="J3069" s="2"/>
      <c r="K3069" s="2"/>
    </row>
    <row r="3070" spans="9:11" x14ac:dyDescent="0.3">
      <c r="I3070" s="3"/>
      <c r="J3070" s="2"/>
      <c r="K3070" s="2"/>
    </row>
    <row r="3071" spans="9:11" x14ac:dyDescent="0.3">
      <c r="I3071" s="3"/>
      <c r="J3071" s="2"/>
      <c r="K3071" s="2"/>
    </row>
    <row r="3072" spans="9:11" x14ac:dyDescent="0.3">
      <c r="I3072" s="3"/>
      <c r="J3072" s="2"/>
      <c r="K3072" s="2"/>
    </row>
    <row r="3073" spans="9:11" x14ac:dyDescent="0.3">
      <c r="I3073" s="3"/>
      <c r="J3073" s="2"/>
      <c r="K3073" s="2"/>
    </row>
    <row r="3074" spans="9:11" x14ac:dyDescent="0.3">
      <c r="I3074" s="3"/>
      <c r="J3074" s="2"/>
      <c r="K3074" s="2"/>
    </row>
    <row r="3075" spans="9:11" x14ac:dyDescent="0.3">
      <c r="I3075" s="3"/>
      <c r="J3075" s="2"/>
      <c r="K3075" s="2"/>
    </row>
    <row r="3076" spans="9:11" x14ac:dyDescent="0.3">
      <c r="I3076" s="3"/>
      <c r="J3076" s="2"/>
      <c r="K3076" s="2"/>
    </row>
    <row r="3077" spans="9:11" x14ac:dyDescent="0.3">
      <c r="I3077" s="3"/>
      <c r="J3077" s="2"/>
      <c r="K3077" s="2"/>
    </row>
    <row r="3078" spans="9:11" x14ac:dyDescent="0.3">
      <c r="I3078" s="3"/>
      <c r="J3078" s="2"/>
      <c r="K3078" s="2"/>
    </row>
    <row r="3079" spans="9:11" x14ac:dyDescent="0.3">
      <c r="I3079" s="3"/>
      <c r="J3079" s="2"/>
      <c r="K3079" s="2"/>
    </row>
    <row r="3080" spans="9:11" x14ac:dyDescent="0.3">
      <c r="I3080" s="3"/>
      <c r="J3080" s="2"/>
      <c r="K3080" s="2"/>
    </row>
    <row r="3081" spans="9:11" x14ac:dyDescent="0.3">
      <c r="I3081" s="3"/>
      <c r="J3081" s="2"/>
      <c r="K3081" s="2"/>
    </row>
    <row r="3082" spans="9:11" x14ac:dyDescent="0.3">
      <c r="I3082" s="3"/>
      <c r="J3082" s="2"/>
      <c r="K3082" s="2"/>
    </row>
    <row r="3083" spans="9:11" x14ac:dyDescent="0.3">
      <c r="I3083" s="3"/>
      <c r="J3083" s="2"/>
      <c r="K3083" s="2"/>
    </row>
    <row r="3084" spans="9:11" x14ac:dyDescent="0.3">
      <c r="I3084" s="3"/>
      <c r="J3084" s="2"/>
      <c r="K3084" s="2"/>
    </row>
    <row r="3085" spans="9:11" x14ac:dyDescent="0.3">
      <c r="I3085" s="3"/>
      <c r="J3085" s="2"/>
      <c r="K3085" s="2"/>
    </row>
    <row r="3086" spans="9:11" x14ac:dyDescent="0.3">
      <c r="I3086" s="3"/>
      <c r="J3086" s="2"/>
      <c r="K3086" s="2"/>
    </row>
    <row r="3087" spans="9:11" x14ac:dyDescent="0.3">
      <c r="I3087" s="3"/>
      <c r="J3087" s="2"/>
      <c r="K3087" s="2"/>
    </row>
    <row r="3088" spans="9:11" x14ac:dyDescent="0.3">
      <c r="I3088" s="3"/>
      <c r="J3088" s="2"/>
      <c r="K3088" s="2"/>
    </row>
    <row r="3089" spans="9:11" x14ac:dyDescent="0.3">
      <c r="I3089" s="3"/>
      <c r="J3089" s="2"/>
      <c r="K3089" s="2"/>
    </row>
    <row r="3090" spans="9:11" x14ac:dyDescent="0.3">
      <c r="I3090" s="3"/>
      <c r="J3090" s="2"/>
      <c r="K3090" s="2"/>
    </row>
    <row r="3091" spans="9:11" x14ac:dyDescent="0.3">
      <c r="I3091" s="3"/>
      <c r="J3091" s="2"/>
      <c r="K3091" s="2"/>
    </row>
    <row r="3092" spans="9:11" x14ac:dyDescent="0.3">
      <c r="I3092" s="3"/>
      <c r="J3092" s="2"/>
      <c r="K3092" s="2"/>
    </row>
    <row r="3093" spans="9:11" x14ac:dyDescent="0.3">
      <c r="I3093" s="3"/>
      <c r="J3093" s="2"/>
      <c r="K3093" s="2"/>
    </row>
    <row r="3094" spans="9:11" x14ac:dyDescent="0.3">
      <c r="I3094" s="3"/>
      <c r="J3094" s="2"/>
      <c r="K3094" s="2"/>
    </row>
    <row r="3095" spans="9:11" x14ac:dyDescent="0.3">
      <c r="I3095" s="3"/>
      <c r="J3095" s="2"/>
      <c r="K3095" s="2"/>
    </row>
    <row r="3096" spans="9:11" x14ac:dyDescent="0.3">
      <c r="I3096" s="3"/>
      <c r="J3096" s="2"/>
      <c r="K3096" s="2"/>
    </row>
    <row r="3097" spans="9:11" x14ac:dyDescent="0.3">
      <c r="I3097" s="3"/>
      <c r="J3097" s="2"/>
      <c r="K3097" s="2"/>
    </row>
    <row r="3098" spans="9:11" x14ac:dyDescent="0.3">
      <c r="I3098" s="3"/>
      <c r="J3098" s="2"/>
      <c r="K3098" s="2"/>
    </row>
    <row r="3099" spans="9:11" x14ac:dyDescent="0.3">
      <c r="I3099" s="3"/>
      <c r="J3099" s="2"/>
      <c r="K3099" s="2"/>
    </row>
    <row r="3100" spans="9:11" x14ac:dyDescent="0.3">
      <c r="I3100" s="3"/>
      <c r="J3100" s="2"/>
      <c r="K3100" s="2"/>
    </row>
    <row r="3101" spans="9:11" x14ac:dyDescent="0.3">
      <c r="I3101" s="3"/>
      <c r="J3101" s="2"/>
      <c r="K3101" s="2"/>
    </row>
    <row r="3102" spans="9:11" x14ac:dyDescent="0.3">
      <c r="I3102" s="3"/>
      <c r="J3102" s="2"/>
      <c r="K3102" s="2"/>
    </row>
    <row r="3103" spans="9:11" x14ac:dyDescent="0.3">
      <c r="I3103" s="3"/>
      <c r="J3103" s="2"/>
      <c r="K3103" s="2"/>
    </row>
    <row r="3104" spans="9:11" x14ac:dyDescent="0.3">
      <c r="I3104" s="3"/>
      <c r="J3104" s="2"/>
      <c r="K3104" s="2"/>
    </row>
    <row r="3105" spans="9:11" x14ac:dyDescent="0.3">
      <c r="I3105" s="3"/>
      <c r="J3105" s="2"/>
      <c r="K3105" s="2"/>
    </row>
    <row r="3106" spans="9:11" x14ac:dyDescent="0.3">
      <c r="I3106" s="3"/>
      <c r="J3106" s="2"/>
      <c r="K3106" s="2"/>
    </row>
    <row r="3107" spans="9:11" x14ac:dyDescent="0.3">
      <c r="I3107" s="3"/>
      <c r="J3107" s="2"/>
      <c r="K3107" s="2"/>
    </row>
    <row r="3108" spans="9:11" x14ac:dyDescent="0.3">
      <c r="I3108" s="3"/>
      <c r="J3108" s="2"/>
      <c r="K3108" s="2"/>
    </row>
    <row r="3109" spans="9:11" x14ac:dyDescent="0.3">
      <c r="I3109" s="3"/>
      <c r="J3109" s="2"/>
      <c r="K3109" s="2"/>
    </row>
    <row r="3110" spans="9:11" x14ac:dyDescent="0.3">
      <c r="I3110" s="3"/>
      <c r="J3110" s="2"/>
      <c r="K3110" s="2"/>
    </row>
    <row r="3111" spans="9:11" x14ac:dyDescent="0.3">
      <c r="I3111" s="3"/>
      <c r="J3111" s="2"/>
      <c r="K3111" s="2"/>
    </row>
    <row r="3112" spans="9:11" x14ac:dyDescent="0.3">
      <c r="I3112" s="3"/>
      <c r="J3112" s="2"/>
      <c r="K3112" s="2"/>
    </row>
    <row r="3113" spans="9:11" x14ac:dyDescent="0.3">
      <c r="I3113" s="3"/>
      <c r="J3113" s="2"/>
      <c r="K3113" s="2"/>
    </row>
    <row r="3114" spans="9:11" x14ac:dyDescent="0.3">
      <c r="I3114" s="3"/>
      <c r="J3114" s="2"/>
      <c r="K3114" s="2"/>
    </row>
    <row r="3115" spans="9:11" x14ac:dyDescent="0.3">
      <c r="I3115" s="3"/>
      <c r="J3115" s="2"/>
      <c r="K3115" s="2"/>
    </row>
    <row r="3116" spans="9:11" x14ac:dyDescent="0.3">
      <c r="I3116" s="3"/>
      <c r="J3116" s="2"/>
      <c r="K3116" s="2"/>
    </row>
    <row r="3117" spans="9:11" x14ac:dyDescent="0.3">
      <c r="I3117" s="3"/>
      <c r="J3117" s="2"/>
      <c r="K3117" s="2"/>
    </row>
    <row r="3118" spans="9:11" x14ac:dyDescent="0.3">
      <c r="I3118" s="3"/>
      <c r="J3118" s="2"/>
      <c r="K3118" s="2"/>
    </row>
    <row r="3119" spans="9:11" x14ac:dyDescent="0.3">
      <c r="I3119" s="3"/>
      <c r="J3119" s="2"/>
      <c r="K3119" s="2"/>
    </row>
    <row r="3120" spans="9:11" x14ac:dyDescent="0.3">
      <c r="I3120" s="3"/>
      <c r="J3120" s="2"/>
      <c r="K3120" s="2"/>
    </row>
    <row r="3121" spans="9:11" x14ac:dyDescent="0.3">
      <c r="I3121" s="3"/>
      <c r="J3121" s="2"/>
      <c r="K3121" s="2"/>
    </row>
    <row r="3122" spans="9:11" x14ac:dyDescent="0.3">
      <c r="I3122" s="3"/>
      <c r="J3122" s="2"/>
      <c r="K3122" s="2"/>
    </row>
    <row r="3123" spans="9:11" x14ac:dyDescent="0.3">
      <c r="I3123" s="3"/>
      <c r="J3123" s="2"/>
      <c r="K3123" s="2"/>
    </row>
    <row r="3124" spans="9:11" x14ac:dyDescent="0.3">
      <c r="I3124" s="3"/>
      <c r="J3124" s="2"/>
      <c r="K3124" s="2"/>
    </row>
    <row r="3125" spans="9:11" x14ac:dyDescent="0.3">
      <c r="I3125" s="3"/>
      <c r="J3125" s="2"/>
      <c r="K3125" s="2"/>
    </row>
    <row r="3126" spans="9:11" x14ac:dyDescent="0.3">
      <c r="I3126" s="3"/>
      <c r="J3126" s="2"/>
      <c r="K3126" s="2"/>
    </row>
    <row r="3127" spans="9:11" x14ac:dyDescent="0.3">
      <c r="I3127" s="3"/>
      <c r="J3127" s="2"/>
      <c r="K3127" s="2"/>
    </row>
    <row r="3128" spans="9:11" x14ac:dyDescent="0.3">
      <c r="I3128" s="3"/>
      <c r="J3128" s="2"/>
      <c r="K3128" s="2"/>
    </row>
    <row r="3129" spans="9:11" x14ac:dyDescent="0.3">
      <c r="I3129" s="3"/>
      <c r="J3129" s="2"/>
      <c r="K3129" s="2"/>
    </row>
    <row r="3130" spans="9:11" x14ac:dyDescent="0.3">
      <c r="I3130" s="3"/>
      <c r="J3130" s="2"/>
      <c r="K3130" s="2"/>
    </row>
    <row r="3131" spans="9:11" x14ac:dyDescent="0.3">
      <c r="I3131" s="3"/>
      <c r="J3131" s="2"/>
      <c r="K3131" s="2"/>
    </row>
    <row r="3132" spans="9:11" x14ac:dyDescent="0.3">
      <c r="I3132" s="3"/>
      <c r="J3132" s="2"/>
      <c r="K3132" s="2"/>
    </row>
    <row r="3133" spans="9:11" x14ac:dyDescent="0.3">
      <c r="I3133" s="3"/>
      <c r="J3133" s="2"/>
      <c r="K3133" s="2"/>
    </row>
    <row r="3134" spans="9:11" x14ac:dyDescent="0.3">
      <c r="I3134" s="3"/>
      <c r="J3134" s="2"/>
      <c r="K3134" s="2"/>
    </row>
    <row r="3135" spans="9:11" x14ac:dyDescent="0.3">
      <c r="I3135" s="3"/>
      <c r="J3135" s="2"/>
      <c r="K3135" s="2"/>
    </row>
    <row r="3136" spans="9:11" x14ac:dyDescent="0.3">
      <c r="I3136" s="3"/>
      <c r="J3136" s="2"/>
      <c r="K3136" s="2"/>
    </row>
    <row r="3137" spans="9:11" x14ac:dyDescent="0.3">
      <c r="I3137" s="3"/>
      <c r="J3137" s="2"/>
      <c r="K3137" s="2"/>
    </row>
    <row r="3138" spans="9:11" x14ac:dyDescent="0.3">
      <c r="I3138" s="3"/>
      <c r="J3138" s="2"/>
      <c r="K3138" s="2"/>
    </row>
    <row r="3139" spans="9:11" x14ac:dyDescent="0.3">
      <c r="I3139" s="3"/>
      <c r="J3139" s="2"/>
      <c r="K3139" s="2"/>
    </row>
    <row r="3140" spans="9:11" x14ac:dyDescent="0.3">
      <c r="I3140" s="3"/>
      <c r="J3140" s="2"/>
      <c r="K3140" s="2"/>
    </row>
    <row r="3141" spans="9:11" x14ac:dyDescent="0.3">
      <c r="I3141" s="3"/>
      <c r="J3141" s="2"/>
      <c r="K3141" s="2"/>
    </row>
    <row r="3142" spans="9:11" x14ac:dyDescent="0.3">
      <c r="I3142" s="3"/>
      <c r="J3142" s="2"/>
      <c r="K3142" s="2"/>
    </row>
    <row r="3143" spans="9:11" x14ac:dyDescent="0.3">
      <c r="I3143" s="3"/>
      <c r="J3143" s="2"/>
      <c r="K3143" s="2"/>
    </row>
    <row r="3144" spans="9:11" x14ac:dyDescent="0.3">
      <c r="I3144" s="3"/>
      <c r="J3144" s="2"/>
      <c r="K3144" s="2"/>
    </row>
    <row r="3145" spans="9:11" x14ac:dyDescent="0.3">
      <c r="I3145" s="3"/>
      <c r="J3145" s="2"/>
      <c r="K3145" s="2"/>
    </row>
    <row r="3146" spans="9:11" x14ac:dyDescent="0.3">
      <c r="I3146" s="3"/>
      <c r="J3146" s="2"/>
      <c r="K3146" s="2"/>
    </row>
    <row r="3147" spans="9:11" x14ac:dyDescent="0.3">
      <c r="I3147" s="3"/>
      <c r="J3147" s="2"/>
      <c r="K3147" s="2"/>
    </row>
    <row r="3148" spans="9:11" x14ac:dyDescent="0.3">
      <c r="I3148" s="3"/>
      <c r="J3148" s="2"/>
      <c r="K3148" s="2"/>
    </row>
    <row r="3149" spans="9:11" x14ac:dyDescent="0.3">
      <c r="I3149" s="3"/>
      <c r="J3149" s="2"/>
      <c r="K3149" s="2"/>
    </row>
    <row r="3150" spans="9:11" x14ac:dyDescent="0.3">
      <c r="I3150" s="3"/>
      <c r="J3150" s="2"/>
      <c r="K3150" s="2"/>
    </row>
    <row r="3151" spans="9:11" x14ac:dyDescent="0.3">
      <c r="I3151" s="3"/>
      <c r="J3151" s="2"/>
      <c r="K3151" s="2"/>
    </row>
    <row r="3152" spans="9:11" x14ac:dyDescent="0.3">
      <c r="I3152" s="3"/>
      <c r="J3152" s="2"/>
      <c r="K3152" s="2"/>
    </row>
    <row r="3153" spans="9:11" x14ac:dyDescent="0.3">
      <c r="I3153" s="3"/>
      <c r="J3153" s="2"/>
      <c r="K3153" s="2"/>
    </row>
    <row r="3154" spans="9:11" x14ac:dyDescent="0.3">
      <c r="I3154" s="3"/>
      <c r="J3154" s="2"/>
      <c r="K3154" s="2"/>
    </row>
    <row r="3155" spans="9:11" x14ac:dyDescent="0.3">
      <c r="I3155" s="3"/>
      <c r="J3155" s="2"/>
      <c r="K3155" s="2"/>
    </row>
    <row r="3156" spans="9:11" x14ac:dyDescent="0.3">
      <c r="I3156" s="3"/>
      <c r="J3156" s="2"/>
      <c r="K3156" s="2"/>
    </row>
    <row r="3157" spans="9:11" x14ac:dyDescent="0.3">
      <c r="I3157" s="3"/>
      <c r="J3157" s="2"/>
      <c r="K3157" s="2"/>
    </row>
    <row r="3158" spans="9:11" x14ac:dyDescent="0.3">
      <c r="I3158" s="3"/>
      <c r="J3158" s="2"/>
      <c r="K3158" s="2"/>
    </row>
    <row r="3159" spans="9:11" x14ac:dyDescent="0.3">
      <c r="I3159" s="3"/>
      <c r="J3159" s="2"/>
      <c r="K3159" s="2"/>
    </row>
    <row r="3160" spans="9:11" x14ac:dyDescent="0.3">
      <c r="I3160" s="3"/>
      <c r="J3160" s="2"/>
      <c r="K3160" s="2"/>
    </row>
    <row r="3161" spans="9:11" x14ac:dyDescent="0.3">
      <c r="I3161" s="3"/>
      <c r="J3161" s="2"/>
      <c r="K3161" s="2"/>
    </row>
    <row r="3162" spans="9:11" x14ac:dyDescent="0.3">
      <c r="I3162" s="3"/>
      <c r="J3162" s="2"/>
      <c r="K3162" s="2"/>
    </row>
    <row r="3163" spans="9:11" x14ac:dyDescent="0.3">
      <c r="I3163" s="3"/>
      <c r="J3163" s="2"/>
      <c r="K3163" s="2"/>
    </row>
    <row r="3164" spans="9:11" x14ac:dyDescent="0.3">
      <c r="I3164" s="3"/>
      <c r="J3164" s="2"/>
      <c r="K3164" s="2"/>
    </row>
    <row r="3165" spans="9:11" x14ac:dyDescent="0.3">
      <c r="I3165" s="3"/>
      <c r="J3165" s="2"/>
      <c r="K3165" s="2"/>
    </row>
    <row r="3166" spans="9:11" x14ac:dyDescent="0.3">
      <c r="I3166" s="3"/>
      <c r="J3166" s="2"/>
      <c r="K3166" s="2"/>
    </row>
    <row r="3167" spans="9:11" x14ac:dyDescent="0.3">
      <c r="I3167" s="3"/>
      <c r="J3167" s="2"/>
      <c r="K3167" s="2"/>
    </row>
    <row r="3168" spans="9:11" x14ac:dyDescent="0.3">
      <c r="I3168" s="3"/>
      <c r="J3168" s="2"/>
      <c r="K3168" s="2"/>
    </row>
    <row r="3169" spans="9:11" x14ac:dyDescent="0.3">
      <c r="I3169" s="3"/>
      <c r="J3169" s="2"/>
      <c r="K3169" s="2"/>
    </row>
    <row r="3170" spans="9:11" x14ac:dyDescent="0.3">
      <c r="I3170" s="3"/>
      <c r="J3170" s="2"/>
      <c r="K3170" s="2"/>
    </row>
    <row r="3171" spans="9:11" x14ac:dyDescent="0.3">
      <c r="I3171" s="3"/>
      <c r="J3171" s="2"/>
      <c r="K3171" s="2"/>
    </row>
    <row r="3172" spans="9:11" x14ac:dyDescent="0.3">
      <c r="I3172" s="3"/>
      <c r="J3172" s="2"/>
      <c r="K3172" s="2"/>
    </row>
    <row r="3173" spans="9:11" x14ac:dyDescent="0.3">
      <c r="I3173" s="3"/>
      <c r="J3173" s="2"/>
      <c r="K3173" s="2"/>
    </row>
    <row r="3174" spans="9:11" x14ac:dyDescent="0.3">
      <c r="I3174" s="3"/>
      <c r="J3174" s="2"/>
      <c r="K3174" s="2"/>
    </row>
    <row r="3175" spans="9:11" x14ac:dyDescent="0.3">
      <c r="I3175" s="3"/>
      <c r="J3175" s="2"/>
      <c r="K3175" s="2"/>
    </row>
    <row r="3176" spans="9:11" x14ac:dyDescent="0.3">
      <c r="I3176" s="3"/>
      <c r="J3176" s="2"/>
      <c r="K3176" s="2"/>
    </row>
    <row r="3177" spans="9:11" x14ac:dyDescent="0.3">
      <c r="I3177" s="3"/>
      <c r="J3177" s="2"/>
      <c r="K3177" s="2"/>
    </row>
    <row r="3178" spans="9:11" x14ac:dyDescent="0.3">
      <c r="I3178" s="3"/>
      <c r="J3178" s="2"/>
      <c r="K3178" s="2"/>
    </row>
    <row r="3179" spans="9:11" x14ac:dyDescent="0.3">
      <c r="I3179" s="3"/>
      <c r="J3179" s="2"/>
      <c r="K3179" s="2"/>
    </row>
    <row r="3180" spans="9:11" x14ac:dyDescent="0.3">
      <c r="I3180" s="3"/>
      <c r="J3180" s="2"/>
      <c r="K3180" s="2"/>
    </row>
    <row r="3181" spans="9:11" x14ac:dyDescent="0.3">
      <c r="I3181" s="3"/>
      <c r="J3181" s="2"/>
      <c r="K3181" s="2"/>
    </row>
    <row r="3182" spans="9:11" x14ac:dyDescent="0.3">
      <c r="I3182" s="3"/>
      <c r="J3182" s="2"/>
      <c r="K3182" s="2"/>
    </row>
    <row r="3183" spans="9:11" x14ac:dyDescent="0.3">
      <c r="I3183" s="3"/>
      <c r="J3183" s="2"/>
      <c r="K3183" s="2"/>
    </row>
    <row r="3184" spans="9:11" x14ac:dyDescent="0.3">
      <c r="I3184" s="3"/>
      <c r="J3184" s="2"/>
      <c r="K3184" s="2"/>
    </row>
    <row r="3185" spans="9:11" x14ac:dyDescent="0.3">
      <c r="I3185" s="3"/>
      <c r="J3185" s="2"/>
      <c r="K3185" s="2"/>
    </row>
    <row r="3186" spans="9:11" x14ac:dyDescent="0.3">
      <c r="I3186" s="3"/>
      <c r="J3186" s="2"/>
      <c r="K3186" s="2"/>
    </row>
    <row r="3187" spans="9:11" x14ac:dyDescent="0.3">
      <c r="I3187" s="3"/>
      <c r="J3187" s="2"/>
      <c r="K3187" s="2"/>
    </row>
    <row r="3188" spans="9:11" x14ac:dyDescent="0.3">
      <c r="I3188" s="3"/>
      <c r="J3188" s="2"/>
      <c r="K3188" s="2"/>
    </row>
    <row r="3189" spans="9:11" x14ac:dyDescent="0.3">
      <c r="I3189" s="3"/>
      <c r="J3189" s="2"/>
      <c r="K3189" s="2"/>
    </row>
    <row r="3190" spans="9:11" x14ac:dyDescent="0.3">
      <c r="I3190" s="3"/>
      <c r="J3190" s="2"/>
      <c r="K3190" s="2"/>
    </row>
    <row r="3191" spans="9:11" x14ac:dyDescent="0.3">
      <c r="I3191" s="3"/>
      <c r="J3191" s="2"/>
      <c r="K3191" s="2"/>
    </row>
    <row r="3192" spans="9:11" x14ac:dyDescent="0.3">
      <c r="I3192" s="3"/>
      <c r="J3192" s="2"/>
      <c r="K3192" s="2"/>
    </row>
    <row r="3193" spans="9:11" x14ac:dyDescent="0.3">
      <c r="I3193" s="3"/>
      <c r="J3193" s="2"/>
      <c r="K3193" s="2"/>
    </row>
    <row r="3194" spans="9:11" x14ac:dyDescent="0.3">
      <c r="I3194" s="3"/>
      <c r="J3194" s="2"/>
      <c r="K3194" s="2"/>
    </row>
    <row r="3195" spans="9:11" x14ac:dyDescent="0.3">
      <c r="I3195" s="3"/>
      <c r="J3195" s="2"/>
      <c r="K3195" s="2"/>
    </row>
    <row r="3196" spans="9:11" x14ac:dyDescent="0.3">
      <c r="I3196" s="3"/>
      <c r="J3196" s="2"/>
      <c r="K3196" s="2"/>
    </row>
    <row r="3197" spans="9:11" x14ac:dyDescent="0.3">
      <c r="I3197" s="3"/>
      <c r="J3197" s="2"/>
      <c r="K3197" s="2"/>
    </row>
    <row r="3198" spans="9:11" x14ac:dyDescent="0.3">
      <c r="I3198" s="3"/>
      <c r="J3198" s="2"/>
      <c r="K3198" s="2"/>
    </row>
    <row r="3199" spans="9:11" x14ac:dyDescent="0.3">
      <c r="I3199" s="3"/>
      <c r="J3199" s="2"/>
      <c r="K3199" s="2"/>
    </row>
    <row r="3200" spans="9:11" x14ac:dyDescent="0.3">
      <c r="I3200" s="3"/>
      <c r="J3200" s="2"/>
      <c r="K3200" s="2"/>
    </row>
    <row r="3201" spans="9:11" x14ac:dyDescent="0.3">
      <c r="I3201" s="3"/>
      <c r="J3201" s="2"/>
      <c r="K3201" s="2"/>
    </row>
    <row r="3202" spans="9:11" x14ac:dyDescent="0.3">
      <c r="I3202" s="3"/>
      <c r="J3202" s="2"/>
      <c r="K3202" s="2"/>
    </row>
    <row r="3203" spans="9:11" x14ac:dyDescent="0.3">
      <c r="I3203" s="3"/>
      <c r="J3203" s="2"/>
      <c r="K3203" s="2"/>
    </row>
    <row r="3204" spans="9:11" x14ac:dyDescent="0.3">
      <c r="I3204" s="3"/>
      <c r="J3204" s="2"/>
      <c r="K3204" s="2"/>
    </row>
    <row r="3205" spans="9:11" x14ac:dyDescent="0.3">
      <c r="I3205" s="3"/>
      <c r="J3205" s="2"/>
      <c r="K3205" s="2"/>
    </row>
    <row r="3206" spans="9:11" x14ac:dyDescent="0.3">
      <c r="I3206" s="3"/>
      <c r="J3206" s="2"/>
      <c r="K3206" s="2"/>
    </row>
    <row r="3207" spans="9:11" x14ac:dyDescent="0.3">
      <c r="I3207" s="3"/>
      <c r="J3207" s="2"/>
      <c r="K3207" s="2"/>
    </row>
    <row r="3208" spans="9:11" x14ac:dyDescent="0.3">
      <c r="I3208" s="3"/>
      <c r="J3208" s="2"/>
      <c r="K3208" s="2"/>
    </row>
    <row r="3209" spans="9:11" x14ac:dyDescent="0.3">
      <c r="I3209" s="3"/>
      <c r="J3209" s="2"/>
      <c r="K3209" s="2"/>
    </row>
    <row r="3210" spans="9:11" x14ac:dyDescent="0.3">
      <c r="I3210" s="3"/>
      <c r="J3210" s="2"/>
      <c r="K3210" s="2"/>
    </row>
    <row r="3211" spans="9:11" x14ac:dyDescent="0.3">
      <c r="I3211" s="3"/>
      <c r="J3211" s="2"/>
      <c r="K3211" s="2"/>
    </row>
    <row r="3212" spans="9:11" x14ac:dyDescent="0.3">
      <c r="I3212" s="3"/>
      <c r="J3212" s="2"/>
      <c r="K3212" s="2"/>
    </row>
    <row r="3213" spans="9:11" x14ac:dyDescent="0.3">
      <c r="I3213" s="3"/>
      <c r="J3213" s="2"/>
      <c r="K3213" s="2"/>
    </row>
    <row r="3214" spans="9:11" x14ac:dyDescent="0.3">
      <c r="I3214" s="3"/>
      <c r="J3214" s="2"/>
      <c r="K3214" s="2"/>
    </row>
    <row r="3215" spans="9:11" x14ac:dyDescent="0.3">
      <c r="I3215" s="3"/>
      <c r="J3215" s="2"/>
      <c r="K3215" s="2"/>
    </row>
    <row r="3216" spans="9:11" x14ac:dyDescent="0.3">
      <c r="I3216" s="3"/>
      <c r="J3216" s="2"/>
      <c r="K3216" s="2"/>
    </row>
    <row r="3217" spans="9:11" x14ac:dyDescent="0.3">
      <c r="I3217" s="3"/>
      <c r="J3217" s="2"/>
      <c r="K3217" s="2"/>
    </row>
    <row r="3218" spans="9:11" x14ac:dyDescent="0.3">
      <c r="I3218" s="3"/>
      <c r="J3218" s="2"/>
      <c r="K3218" s="2"/>
    </row>
    <row r="3219" spans="9:11" x14ac:dyDescent="0.3">
      <c r="I3219" s="3"/>
      <c r="J3219" s="2"/>
      <c r="K3219" s="2"/>
    </row>
    <row r="3220" spans="9:11" x14ac:dyDescent="0.3">
      <c r="I3220" s="3"/>
      <c r="J3220" s="2"/>
      <c r="K3220" s="2"/>
    </row>
    <row r="3221" spans="9:11" x14ac:dyDescent="0.3">
      <c r="I3221" s="3"/>
      <c r="J3221" s="2"/>
      <c r="K3221" s="2"/>
    </row>
    <row r="3222" spans="9:11" x14ac:dyDescent="0.3">
      <c r="I3222" s="3"/>
      <c r="J3222" s="2"/>
      <c r="K3222" s="2"/>
    </row>
    <row r="3223" spans="9:11" x14ac:dyDescent="0.3">
      <c r="I3223" s="3"/>
      <c r="J3223" s="2"/>
      <c r="K3223" s="2"/>
    </row>
    <row r="3224" spans="9:11" x14ac:dyDescent="0.3">
      <c r="I3224" s="3"/>
      <c r="J3224" s="2"/>
      <c r="K3224" s="2"/>
    </row>
    <row r="3225" spans="9:11" x14ac:dyDescent="0.3">
      <c r="I3225" s="3"/>
      <c r="J3225" s="2"/>
      <c r="K3225" s="2"/>
    </row>
    <row r="3226" spans="9:11" x14ac:dyDescent="0.3">
      <c r="I3226" s="3"/>
      <c r="J3226" s="2"/>
      <c r="K3226" s="2"/>
    </row>
    <row r="3227" spans="9:11" x14ac:dyDescent="0.3">
      <c r="I3227" s="3"/>
      <c r="J3227" s="2"/>
      <c r="K3227" s="2"/>
    </row>
    <row r="3228" spans="9:11" x14ac:dyDescent="0.3">
      <c r="I3228" s="3"/>
      <c r="J3228" s="2"/>
      <c r="K3228" s="2"/>
    </row>
    <row r="3229" spans="9:11" x14ac:dyDescent="0.3">
      <c r="I3229" s="3"/>
      <c r="J3229" s="2"/>
      <c r="K3229" s="2"/>
    </row>
    <row r="3230" spans="9:11" x14ac:dyDescent="0.3">
      <c r="I3230" s="3"/>
      <c r="J3230" s="2"/>
      <c r="K3230" s="2"/>
    </row>
    <row r="3231" spans="9:11" x14ac:dyDescent="0.3">
      <c r="I3231" s="3"/>
      <c r="J3231" s="2"/>
      <c r="K3231" s="2"/>
    </row>
    <row r="3232" spans="9:11" x14ac:dyDescent="0.3">
      <c r="I3232" s="3"/>
      <c r="J3232" s="2"/>
      <c r="K3232" s="2"/>
    </row>
    <row r="3233" spans="9:11" x14ac:dyDescent="0.3">
      <c r="I3233" s="3"/>
      <c r="J3233" s="2"/>
      <c r="K3233" s="2"/>
    </row>
    <row r="3234" spans="9:11" x14ac:dyDescent="0.3">
      <c r="I3234" s="3"/>
      <c r="J3234" s="2"/>
      <c r="K3234" s="2"/>
    </row>
    <row r="3235" spans="9:11" x14ac:dyDescent="0.3">
      <c r="I3235" s="3"/>
      <c r="J3235" s="2"/>
      <c r="K3235" s="2"/>
    </row>
    <row r="3236" spans="9:11" x14ac:dyDescent="0.3">
      <c r="I3236" s="3"/>
      <c r="J3236" s="2"/>
      <c r="K3236" s="2"/>
    </row>
    <row r="3237" spans="9:11" x14ac:dyDescent="0.3">
      <c r="I3237" s="3"/>
      <c r="J3237" s="2"/>
      <c r="K3237" s="2"/>
    </row>
    <row r="3238" spans="9:11" x14ac:dyDescent="0.3">
      <c r="I3238" s="3"/>
      <c r="J3238" s="2"/>
      <c r="K3238" s="2"/>
    </row>
    <row r="3239" spans="9:11" x14ac:dyDescent="0.3">
      <c r="I3239" s="3"/>
      <c r="J3239" s="2"/>
      <c r="K3239" s="2"/>
    </row>
    <row r="3240" spans="9:11" x14ac:dyDescent="0.3">
      <c r="I3240" s="3"/>
      <c r="J3240" s="2"/>
      <c r="K3240" s="2"/>
    </row>
    <row r="3241" spans="9:11" x14ac:dyDescent="0.3">
      <c r="I3241" s="3"/>
      <c r="J3241" s="2"/>
      <c r="K3241" s="2"/>
    </row>
    <row r="3242" spans="9:11" x14ac:dyDescent="0.3">
      <c r="I3242" s="3"/>
      <c r="J3242" s="2"/>
      <c r="K3242" s="2"/>
    </row>
    <row r="3243" spans="9:11" x14ac:dyDescent="0.3">
      <c r="I3243" s="3"/>
      <c r="J3243" s="2"/>
      <c r="K3243" s="2"/>
    </row>
    <row r="3244" spans="9:11" x14ac:dyDescent="0.3">
      <c r="I3244" s="3"/>
      <c r="J3244" s="2"/>
      <c r="K3244" s="2"/>
    </row>
    <row r="3245" spans="9:11" x14ac:dyDescent="0.3">
      <c r="I3245" s="3"/>
      <c r="J3245" s="2"/>
      <c r="K3245" s="2"/>
    </row>
    <row r="3246" spans="9:11" x14ac:dyDescent="0.3">
      <c r="I3246" s="3"/>
      <c r="J3246" s="2"/>
      <c r="K3246" s="2"/>
    </row>
    <row r="3247" spans="9:11" x14ac:dyDescent="0.3">
      <c r="I3247" s="3"/>
      <c r="J3247" s="2"/>
      <c r="K3247" s="2"/>
    </row>
    <row r="3248" spans="9:11" x14ac:dyDescent="0.3">
      <c r="I3248" s="3"/>
      <c r="J3248" s="2"/>
      <c r="K3248" s="2"/>
    </row>
    <row r="3249" spans="9:11" x14ac:dyDescent="0.3">
      <c r="I3249" s="3"/>
      <c r="J3249" s="2"/>
      <c r="K3249" s="2"/>
    </row>
    <row r="3250" spans="9:11" x14ac:dyDescent="0.3">
      <c r="I3250" s="3"/>
      <c r="J3250" s="2"/>
      <c r="K3250" s="2"/>
    </row>
    <row r="3251" spans="9:11" x14ac:dyDescent="0.3">
      <c r="I3251" s="3"/>
      <c r="J3251" s="2"/>
      <c r="K3251" s="2"/>
    </row>
    <row r="3252" spans="9:11" x14ac:dyDescent="0.3">
      <c r="I3252" s="3"/>
      <c r="J3252" s="2"/>
      <c r="K3252" s="2"/>
    </row>
    <row r="3253" spans="9:11" x14ac:dyDescent="0.3">
      <c r="I3253" s="3"/>
      <c r="J3253" s="2"/>
      <c r="K3253" s="2"/>
    </row>
    <row r="3254" spans="9:11" x14ac:dyDescent="0.3">
      <c r="I3254" s="3"/>
      <c r="J3254" s="2"/>
      <c r="K3254" s="2"/>
    </row>
    <row r="3255" spans="9:11" x14ac:dyDescent="0.3">
      <c r="I3255" s="3"/>
      <c r="J3255" s="2"/>
      <c r="K3255" s="2"/>
    </row>
    <row r="3256" spans="9:11" x14ac:dyDescent="0.3">
      <c r="I3256" s="3"/>
      <c r="J3256" s="2"/>
      <c r="K3256" s="2"/>
    </row>
    <row r="3257" spans="9:11" x14ac:dyDescent="0.3">
      <c r="I3257" s="3"/>
      <c r="J3257" s="2"/>
      <c r="K3257" s="2"/>
    </row>
    <row r="3258" spans="9:11" x14ac:dyDescent="0.3">
      <c r="I3258" s="3"/>
      <c r="J3258" s="2"/>
      <c r="K3258" s="2"/>
    </row>
    <row r="3259" spans="9:11" x14ac:dyDescent="0.3">
      <c r="I3259" s="3"/>
      <c r="J3259" s="2"/>
      <c r="K3259" s="2"/>
    </row>
    <row r="3260" spans="9:11" x14ac:dyDescent="0.3">
      <c r="I3260" s="3"/>
      <c r="J3260" s="2"/>
      <c r="K3260" s="2"/>
    </row>
    <row r="3261" spans="9:11" x14ac:dyDescent="0.3">
      <c r="I3261" s="3"/>
      <c r="J3261" s="2"/>
      <c r="K3261" s="2"/>
    </row>
    <row r="3262" spans="9:11" x14ac:dyDescent="0.3">
      <c r="I3262" s="3"/>
      <c r="J3262" s="2"/>
      <c r="K3262" s="2"/>
    </row>
    <row r="3263" spans="9:11" x14ac:dyDescent="0.3">
      <c r="I3263" s="3"/>
      <c r="J3263" s="2"/>
      <c r="K3263" s="2"/>
    </row>
    <row r="3264" spans="9:11" x14ac:dyDescent="0.3">
      <c r="I3264" s="3"/>
      <c r="J3264" s="2"/>
      <c r="K3264" s="2"/>
    </row>
    <row r="3265" spans="9:11" x14ac:dyDescent="0.3">
      <c r="I3265" s="3"/>
      <c r="J3265" s="2"/>
      <c r="K3265" s="2"/>
    </row>
    <row r="3266" spans="9:11" x14ac:dyDescent="0.3">
      <c r="I3266" s="3"/>
      <c r="J3266" s="2"/>
      <c r="K3266" s="2"/>
    </row>
    <row r="3267" spans="9:11" x14ac:dyDescent="0.3">
      <c r="I3267" s="3"/>
      <c r="J3267" s="2"/>
      <c r="K3267" s="2"/>
    </row>
    <row r="3268" spans="9:11" x14ac:dyDescent="0.3">
      <c r="I3268" s="3"/>
      <c r="J3268" s="2"/>
      <c r="K3268" s="2"/>
    </row>
    <row r="3269" spans="9:11" x14ac:dyDescent="0.3">
      <c r="I3269" s="3"/>
      <c r="J3269" s="2"/>
      <c r="K3269" s="2"/>
    </row>
    <row r="3270" spans="9:11" x14ac:dyDescent="0.3">
      <c r="I3270" s="3"/>
      <c r="J3270" s="2"/>
      <c r="K3270" s="2"/>
    </row>
    <row r="3271" spans="9:11" x14ac:dyDescent="0.3">
      <c r="I3271" s="3"/>
      <c r="J3271" s="2"/>
      <c r="K3271" s="2"/>
    </row>
    <row r="3272" spans="9:11" x14ac:dyDescent="0.3">
      <c r="I3272" s="3"/>
      <c r="J3272" s="2"/>
      <c r="K3272" s="2"/>
    </row>
    <row r="3273" spans="9:11" x14ac:dyDescent="0.3">
      <c r="I3273" s="3"/>
      <c r="J3273" s="2"/>
      <c r="K3273" s="2"/>
    </row>
    <row r="3274" spans="9:11" x14ac:dyDescent="0.3">
      <c r="I3274" s="3"/>
      <c r="J3274" s="2"/>
      <c r="K3274" s="2"/>
    </row>
    <row r="3275" spans="9:11" x14ac:dyDescent="0.3">
      <c r="I3275" s="3"/>
      <c r="J3275" s="2"/>
      <c r="K3275" s="2"/>
    </row>
    <row r="3276" spans="9:11" x14ac:dyDescent="0.3">
      <c r="I3276" s="3"/>
      <c r="J3276" s="2"/>
      <c r="K3276" s="2"/>
    </row>
    <row r="3277" spans="9:11" x14ac:dyDescent="0.3">
      <c r="I3277" s="3"/>
      <c r="J3277" s="2"/>
      <c r="K3277" s="2"/>
    </row>
    <row r="3278" spans="9:11" x14ac:dyDescent="0.3">
      <c r="I3278" s="3"/>
      <c r="J3278" s="2"/>
      <c r="K3278" s="2"/>
    </row>
    <row r="3279" spans="9:11" x14ac:dyDescent="0.3">
      <c r="I3279" s="3"/>
      <c r="J3279" s="2"/>
      <c r="K3279" s="2"/>
    </row>
    <row r="3280" spans="9:11" x14ac:dyDescent="0.3">
      <c r="I3280" s="3"/>
      <c r="J3280" s="2"/>
      <c r="K3280" s="2"/>
    </row>
    <row r="3281" spans="9:11" x14ac:dyDescent="0.3">
      <c r="I3281" s="3"/>
      <c r="J3281" s="2"/>
      <c r="K3281" s="2"/>
    </row>
    <row r="3282" spans="9:11" x14ac:dyDescent="0.3">
      <c r="I3282" s="3"/>
      <c r="J3282" s="2"/>
      <c r="K3282" s="2"/>
    </row>
    <row r="3283" spans="9:11" x14ac:dyDescent="0.3">
      <c r="I3283" s="3"/>
      <c r="J3283" s="2"/>
      <c r="K3283" s="2"/>
    </row>
    <row r="3284" spans="9:11" x14ac:dyDescent="0.3">
      <c r="I3284" s="3"/>
      <c r="J3284" s="2"/>
      <c r="K3284" s="2"/>
    </row>
    <row r="3285" spans="9:11" x14ac:dyDescent="0.3">
      <c r="I3285" s="3"/>
      <c r="J3285" s="2"/>
      <c r="K3285" s="2"/>
    </row>
    <row r="3286" spans="9:11" x14ac:dyDescent="0.3">
      <c r="I3286" s="3"/>
      <c r="J3286" s="2"/>
      <c r="K3286" s="2"/>
    </row>
    <row r="3287" spans="9:11" x14ac:dyDescent="0.3">
      <c r="I3287" s="3"/>
      <c r="J3287" s="2"/>
      <c r="K3287" s="2"/>
    </row>
    <row r="3288" spans="9:11" x14ac:dyDescent="0.3">
      <c r="I3288" s="3"/>
      <c r="J3288" s="2"/>
      <c r="K3288" s="2"/>
    </row>
    <row r="3289" spans="9:11" x14ac:dyDescent="0.3">
      <c r="I3289" s="3"/>
      <c r="J3289" s="2"/>
      <c r="K3289" s="2"/>
    </row>
    <row r="3290" spans="9:11" x14ac:dyDescent="0.3">
      <c r="I3290" s="3"/>
      <c r="J3290" s="2"/>
      <c r="K3290" s="2"/>
    </row>
    <row r="3291" spans="9:11" x14ac:dyDescent="0.3">
      <c r="I3291" s="3"/>
      <c r="J3291" s="2"/>
      <c r="K3291" s="2"/>
    </row>
    <row r="3292" spans="9:11" x14ac:dyDescent="0.3">
      <c r="I3292" s="3"/>
      <c r="J3292" s="2"/>
      <c r="K3292" s="2"/>
    </row>
    <row r="3293" spans="9:11" x14ac:dyDescent="0.3">
      <c r="I3293" s="3"/>
      <c r="J3293" s="2"/>
      <c r="K3293" s="2"/>
    </row>
    <row r="3294" spans="9:11" x14ac:dyDescent="0.3">
      <c r="I3294" s="3"/>
      <c r="J3294" s="2"/>
      <c r="K3294" s="2"/>
    </row>
    <row r="3295" spans="9:11" x14ac:dyDescent="0.3">
      <c r="I3295" s="3"/>
      <c r="J3295" s="2"/>
      <c r="K3295" s="2"/>
    </row>
    <row r="3296" spans="9:11" x14ac:dyDescent="0.3">
      <c r="I3296" s="3"/>
      <c r="J3296" s="2"/>
      <c r="K3296" s="2"/>
    </row>
    <row r="3297" spans="9:11" x14ac:dyDescent="0.3">
      <c r="I3297" s="3"/>
      <c r="J3297" s="2"/>
      <c r="K3297" s="2"/>
    </row>
    <row r="3298" spans="9:11" x14ac:dyDescent="0.3">
      <c r="I3298" s="3"/>
      <c r="J3298" s="2"/>
      <c r="K3298" s="2"/>
    </row>
    <row r="3299" spans="9:11" x14ac:dyDescent="0.3">
      <c r="I3299" s="3"/>
      <c r="J3299" s="2"/>
      <c r="K3299" s="2"/>
    </row>
    <row r="3300" spans="9:11" x14ac:dyDescent="0.3">
      <c r="I3300" s="3"/>
      <c r="J3300" s="2"/>
      <c r="K3300" s="2"/>
    </row>
    <row r="3301" spans="9:11" x14ac:dyDescent="0.3">
      <c r="I3301" s="3"/>
      <c r="J3301" s="2"/>
      <c r="K3301" s="2"/>
    </row>
    <row r="3302" spans="9:11" x14ac:dyDescent="0.3">
      <c r="I3302" s="3"/>
      <c r="J3302" s="2"/>
      <c r="K3302" s="2"/>
    </row>
    <row r="3303" spans="9:11" x14ac:dyDescent="0.3">
      <c r="I3303" s="3"/>
      <c r="J3303" s="2"/>
      <c r="K3303" s="2"/>
    </row>
    <row r="3304" spans="9:11" x14ac:dyDescent="0.3">
      <c r="I3304" s="3"/>
      <c r="J3304" s="2"/>
      <c r="K3304" s="2"/>
    </row>
    <row r="3305" spans="9:11" x14ac:dyDescent="0.3">
      <c r="I3305" s="3"/>
      <c r="J3305" s="2"/>
      <c r="K3305" s="2"/>
    </row>
    <row r="3306" spans="9:11" x14ac:dyDescent="0.3">
      <c r="I3306" s="3"/>
      <c r="J3306" s="2"/>
      <c r="K3306" s="2"/>
    </row>
    <row r="3307" spans="9:11" x14ac:dyDescent="0.3">
      <c r="I3307" s="3"/>
      <c r="J3307" s="2"/>
      <c r="K3307" s="2"/>
    </row>
    <row r="3308" spans="9:11" x14ac:dyDescent="0.3">
      <c r="I3308" s="3"/>
      <c r="J3308" s="2"/>
      <c r="K3308" s="2"/>
    </row>
    <row r="3309" spans="9:11" x14ac:dyDescent="0.3">
      <c r="I3309" s="3"/>
      <c r="J3309" s="2"/>
      <c r="K3309" s="2"/>
    </row>
    <row r="3310" spans="9:11" x14ac:dyDescent="0.3">
      <c r="I3310" s="3"/>
      <c r="J3310" s="2"/>
      <c r="K3310" s="2"/>
    </row>
    <row r="3311" spans="9:11" x14ac:dyDescent="0.3">
      <c r="I3311" s="3"/>
      <c r="J3311" s="2"/>
      <c r="K3311" s="2"/>
    </row>
    <row r="3312" spans="9:11" x14ac:dyDescent="0.3">
      <c r="I3312" s="3"/>
      <c r="J3312" s="2"/>
      <c r="K3312" s="2"/>
    </row>
    <row r="3313" spans="9:11" x14ac:dyDescent="0.3">
      <c r="I3313" s="3"/>
      <c r="J3313" s="2"/>
      <c r="K3313" s="2"/>
    </row>
    <row r="3314" spans="9:11" x14ac:dyDescent="0.3">
      <c r="I3314" s="3"/>
      <c r="J3314" s="2"/>
      <c r="K3314" s="2"/>
    </row>
    <row r="3315" spans="9:11" x14ac:dyDescent="0.3">
      <c r="I3315" s="3"/>
      <c r="J3315" s="2"/>
      <c r="K3315" s="2"/>
    </row>
    <row r="3316" spans="9:11" x14ac:dyDescent="0.3">
      <c r="I3316" s="3"/>
      <c r="J3316" s="2"/>
      <c r="K3316" s="2"/>
    </row>
    <row r="3317" spans="9:11" x14ac:dyDescent="0.3">
      <c r="I3317" s="3"/>
      <c r="J3317" s="2"/>
      <c r="K3317" s="2"/>
    </row>
    <row r="3318" spans="9:11" x14ac:dyDescent="0.3">
      <c r="I3318" s="3"/>
      <c r="J3318" s="2"/>
      <c r="K3318" s="2"/>
    </row>
    <row r="3319" spans="9:11" x14ac:dyDescent="0.3">
      <c r="I3319" s="3"/>
      <c r="J3319" s="2"/>
      <c r="K3319" s="2"/>
    </row>
    <row r="3320" spans="9:11" x14ac:dyDescent="0.3">
      <c r="I3320" s="3"/>
      <c r="J3320" s="2"/>
      <c r="K3320" s="2"/>
    </row>
    <row r="3321" spans="9:11" x14ac:dyDescent="0.3">
      <c r="I3321" s="3"/>
      <c r="J3321" s="2"/>
      <c r="K3321" s="2"/>
    </row>
    <row r="3322" spans="9:11" x14ac:dyDescent="0.3">
      <c r="I3322" s="3"/>
      <c r="J3322" s="2"/>
      <c r="K3322" s="2"/>
    </row>
    <row r="3323" spans="9:11" x14ac:dyDescent="0.3">
      <c r="I3323" s="3"/>
      <c r="J3323" s="2"/>
      <c r="K3323" s="2"/>
    </row>
    <row r="3324" spans="9:11" x14ac:dyDescent="0.3">
      <c r="I3324" s="3"/>
      <c r="J3324" s="2"/>
      <c r="K3324" s="2"/>
    </row>
    <row r="3325" spans="9:11" x14ac:dyDescent="0.3">
      <c r="I3325" s="3"/>
      <c r="J3325" s="2"/>
      <c r="K3325" s="2"/>
    </row>
    <row r="3326" spans="9:11" x14ac:dyDescent="0.3">
      <c r="I3326" s="3"/>
      <c r="J3326" s="2"/>
      <c r="K3326" s="2"/>
    </row>
    <row r="3327" spans="9:11" x14ac:dyDescent="0.3">
      <c r="I3327" s="3"/>
      <c r="J3327" s="2"/>
      <c r="K3327" s="2"/>
    </row>
    <row r="3328" spans="9:11" x14ac:dyDescent="0.3">
      <c r="I3328" s="3"/>
      <c r="J3328" s="2"/>
      <c r="K3328" s="2"/>
    </row>
    <row r="3329" spans="9:11" x14ac:dyDescent="0.3">
      <c r="I3329" s="3"/>
      <c r="J3329" s="2"/>
      <c r="K3329" s="2"/>
    </row>
    <row r="3330" spans="9:11" x14ac:dyDescent="0.3">
      <c r="I3330" s="3"/>
      <c r="J3330" s="2"/>
      <c r="K3330" s="2"/>
    </row>
    <row r="3331" spans="9:11" x14ac:dyDescent="0.3">
      <c r="I3331" s="3"/>
      <c r="J3331" s="2"/>
      <c r="K3331" s="2"/>
    </row>
    <row r="3332" spans="9:11" x14ac:dyDescent="0.3">
      <c r="I3332" s="3"/>
      <c r="J3332" s="2"/>
      <c r="K3332" s="2"/>
    </row>
    <row r="3333" spans="9:11" x14ac:dyDescent="0.3">
      <c r="I3333" s="3"/>
      <c r="J3333" s="2"/>
      <c r="K3333" s="2"/>
    </row>
    <row r="3334" spans="9:11" x14ac:dyDescent="0.3">
      <c r="I3334" s="3"/>
      <c r="J3334" s="2"/>
      <c r="K3334" s="2"/>
    </row>
    <row r="3335" spans="9:11" x14ac:dyDescent="0.3">
      <c r="I3335" s="3"/>
      <c r="J3335" s="2"/>
      <c r="K3335" s="2"/>
    </row>
    <row r="3336" spans="9:11" x14ac:dyDescent="0.3">
      <c r="I3336" s="3"/>
      <c r="J3336" s="2"/>
      <c r="K3336" s="2"/>
    </row>
    <row r="3337" spans="9:11" x14ac:dyDescent="0.3">
      <c r="I3337" s="3"/>
      <c r="J3337" s="2"/>
      <c r="K3337" s="2"/>
    </row>
    <row r="3338" spans="9:11" x14ac:dyDescent="0.3">
      <c r="I3338" s="3"/>
      <c r="J3338" s="2"/>
      <c r="K3338" s="2"/>
    </row>
    <row r="3339" spans="9:11" x14ac:dyDescent="0.3">
      <c r="I3339" s="3"/>
      <c r="J3339" s="2"/>
      <c r="K3339" s="2"/>
    </row>
    <row r="3340" spans="9:11" x14ac:dyDescent="0.3">
      <c r="I3340" s="3"/>
      <c r="J3340" s="2"/>
      <c r="K3340" s="2"/>
    </row>
    <row r="3341" spans="9:11" x14ac:dyDescent="0.3">
      <c r="I3341" s="3"/>
      <c r="J3341" s="2"/>
      <c r="K3341" s="2"/>
    </row>
    <row r="3342" spans="9:11" x14ac:dyDescent="0.3">
      <c r="I3342" s="3"/>
      <c r="J3342" s="2"/>
      <c r="K3342" s="2"/>
    </row>
    <row r="3343" spans="9:11" x14ac:dyDescent="0.3">
      <c r="I3343" s="3"/>
      <c r="J3343" s="2"/>
      <c r="K3343" s="2"/>
    </row>
    <row r="3344" spans="9:11" x14ac:dyDescent="0.3">
      <c r="I3344" s="3"/>
      <c r="J3344" s="2"/>
      <c r="K3344" s="2"/>
    </row>
    <row r="3345" spans="9:11" x14ac:dyDescent="0.3">
      <c r="I3345" s="3"/>
      <c r="J3345" s="2"/>
      <c r="K3345" s="2"/>
    </row>
    <row r="3346" spans="9:11" x14ac:dyDescent="0.3">
      <c r="I3346" s="3"/>
      <c r="J3346" s="2"/>
      <c r="K3346" s="2"/>
    </row>
    <row r="3347" spans="9:11" x14ac:dyDescent="0.3">
      <c r="I3347" s="3"/>
      <c r="J3347" s="2"/>
      <c r="K3347" s="2"/>
    </row>
    <row r="3348" spans="9:11" x14ac:dyDescent="0.3">
      <c r="I3348" s="3"/>
      <c r="J3348" s="2"/>
      <c r="K3348" s="2"/>
    </row>
    <row r="3349" spans="9:11" x14ac:dyDescent="0.3">
      <c r="I3349" s="3"/>
      <c r="J3349" s="2"/>
      <c r="K3349" s="2"/>
    </row>
    <row r="3350" spans="9:11" x14ac:dyDescent="0.3">
      <c r="I3350" s="3"/>
      <c r="J3350" s="2"/>
      <c r="K3350" s="2"/>
    </row>
    <row r="3351" spans="9:11" x14ac:dyDescent="0.3">
      <c r="I3351" s="3"/>
      <c r="J3351" s="2"/>
      <c r="K3351" s="2"/>
    </row>
    <row r="3352" spans="9:11" x14ac:dyDescent="0.3">
      <c r="I3352" s="3"/>
      <c r="J3352" s="2"/>
      <c r="K3352" s="2"/>
    </row>
    <row r="3353" spans="9:11" x14ac:dyDescent="0.3">
      <c r="I3353" s="3"/>
      <c r="J3353" s="2"/>
      <c r="K3353" s="2"/>
    </row>
    <row r="3354" spans="9:11" x14ac:dyDescent="0.3">
      <c r="I3354" s="3"/>
      <c r="J3354" s="2"/>
      <c r="K3354" s="2"/>
    </row>
    <row r="3355" spans="9:11" x14ac:dyDescent="0.3">
      <c r="I3355" s="3"/>
      <c r="J3355" s="2"/>
      <c r="K3355" s="2"/>
    </row>
    <row r="3356" spans="9:11" x14ac:dyDescent="0.3">
      <c r="I3356" s="3"/>
      <c r="J3356" s="2"/>
      <c r="K3356" s="2"/>
    </row>
    <row r="3357" spans="9:11" x14ac:dyDescent="0.3">
      <c r="I3357" s="3"/>
      <c r="J3357" s="2"/>
      <c r="K3357" s="2"/>
    </row>
    <row r="3358" spans="9:11" x14ac:dyDescent="0.3">
      <c r="I3358" s="3"/>
      <c r="J3358" s="2"/>
      <c r="K3358" s="2"/>
    </row>
    <row r="3359" spans="9:11" x14ac:dyDescent="0.3">
      <c r="I3359" s="3"/>
      <c r="J3359" s="2"/>
      <c r="K3359" s="2"/>
    </row>
    <row r="3360" spans="9:11" x14ac:dyDescent="0.3">
      <c r="I3360" s="3"/>
      <c r="J3360" s="2"/>
      <c r="K3360" s="2"/>
    </row>
    <row r="3361" spans="9:11" x14ac:dyDescent="0.3">
      <c r="I3361" s="3"/>
      <c r="J3361" s="2"/>
      <c r="K3361" s="2"/>
    </row>
    <row r="3362" spans="9:11" x14ac:dyDescent="0.3">
      <c r="I3362" s="3"/>
      <c r="J3362" s="2"/>
      <c r="K3362" s="2"/>
    </row>
    <row r="3363" spans="9:11" x14ac:dyDescent="0.3">
      <c r="I3363" s="3"/>
      <c r="J3363" s="2"/>
      <c r="K3363" s="2"/>
    </row>
    <row r="3364" spans="9:11" x14ac:dyDescent="0.3">
      <c r="I3364" s="3"/>
      <c r="J3364" s="2"/>
      <c r="K3364" s="2"/>
    </row>
    <row r="3365" spans="9:11" x14ac:dyDescent="0.3">
      <c r="I3365" s="3"/>
      <c r="J3365" s="2"/>
      <c r="K3365" s="2"/>
    </row>
    <row r="3366" spans="9:11" x14ac:dyDescent="0.3">
      <c r="I3366" s="3"/>
      <c r="J3366" s="2"/>
      <c r="K3366" s="2"/>
    </row>
    <row r="3367" spans="9:11" x14ac:dyDescent="0.3">
      <c r="I3367" s="3"/>
      <c r="J3367" s="2"/>
      <c r="K3367" s="2"/>
    </row>
    <row r="3368" spans="9:11" x14ac:dyDescent="0.3">
      <c r="I3368" s="3"/>
      <c r="J3368" s="2"/>
      <c r="K3368" s="2"/>
    </row>
    <row r="3369" spans="9:11" x14ac:dyDescent="0.3">
      <c r="I3369" s="3"/>
      <c r="J3369" s="2"/>
      <c r="K3369" s="2"/>
    </row>
    <row r="3370" spans="9:11" x14ac:dyDescent="0.3">
      <c r="I3370" s="3"/>
      <c r="J3370" s="2"/>
      <c r="K3370" s="2"/>
    </row>
    <row r="3371" spans="9:11" x14ac:dyDescent="0.3">
      <c r="I3371" s="3"/>
      <c r="J3371" s="2"/>
      <c r="K3371" s="2"/>
    </row>
    <row r="3372" spans="9:11" x14ac:dyDescent="0.3">
      <c r="I3372" s="3"/>
      <c r="J3372" s="2"/>
      <c r="K3372" s="2"/>
    </row>
    <row r="3373" spans="9:11" x14ac:dyDescent="0.3">
      <c r="I3373" s="3"/>
      <c r="J3373" s="2"/>
      <c r="K3373" s="2"/>
    </row>
    <row r="3374" spans="9:11" x14ac:dyDescent="0.3">
      <c r="I3374" s="3"/>
      <c r="J3374" s="2"/>
      <c r="K3374" s="2"/>
    </row>
    <row r="3375" spans="9:11" x14ac:dyDescent="0.3">
      <c r="I3375" s="3"/>
      <c r="J3375" s="2"/>
      <c r="K3375" s="2"/>
    </row>
    <row r="3376" spans="9:11" x14ac:dyDescent="0.3">
      <c r="I3376" s="3"/>
      <c r="J3376" s="2"/>
      <c r="K3376" s="2"/>
    </row>
    <row r="3377" spans="9:11" x14ac:dyDescent="0.3">
      <c r="I3377" s="3"/>
      <c r="J3377" s="2"/>
      <c r="K3377" s="2"/>
    </row>
    <row r="3378" spans="9:11" x14ac:dyDescent="0.3">
      <c r="I3378" s="3"/>
      <c r="J3378" s="2"/>
      <c r="K3378" s="2"/>
    </row>
    <row r="3379" spans="9:11" x14ac:dyDescent="0.3">
      <c r="I3379" s="3"/>
      <c r="J3379" s="2"/>
      <c r="K3379" s="2"/>
    </row>
    <row r="3380" spans="9:11" x14ac:dyDescent="0.3">
      <c r="I3380" s="3"/>
      <c r="J3380" s="2"/>
      <c r="K3380" s="2"/>
    </row>
    <row r="3381" spans="9:11" x14ac:dyDescent="0.3">
      <c r="I3381" s="3"/>
      <c r="J3381" s="2"/>
      <c r="K3381" s="2"/>
    </row>
    <row r="3382" spans="9:11" x14ac:dyDescent="0.3">
      <c r="I3382" s="3"/>
      <c r="J3382" s="2"/>
      <c r="K3382" s="2"/>
    </row>
    <row r="3383" spans="9:11" x14ac:dyDescent="0.3">
      <c r="I3383" s="3"/>
      <c r="J3383" s="2"/>
      <c r="K3383" s="2"/>
    </row>
    <row r="3384" spans="9:11" x14ac:dyDescent="0.3">
      <c r="I3384" s="3"/>
      <c r="J3384" s="2"/>
      <c r="K3384" s="2"/>
    </row>
    <row r="3385" spans="9:11" x14ac:dyDescent="0.3">
      <c r="I3385" s="3"/>
      <c r="J3385" s="2"/>
      <c r="K3385" s="2"/>
    </row>
    <row r="3386" spans="9:11" x14ac:dyDescent="0.3">
      <c r="I3386" s="3"/>
      <c r="J3386" s="2"/>
      <c r="K3386" s="2"/>
    </row>
    <row r="3387" spans="9:11" x14ac:dyDescent="0.3">
      <c r="I3387" s="3"/>
      <c r="J3387" s="2"/>
      <c r="K3387" s="2"/>
    </row>
    <row r="3388" spans="9:11" x14ac:dyDescent="0.3">
      <c r="I3388" s="3"/>
      <c r="J3388" s="2"/>
      <c r="K3388" s="2"/>
    </row>
    <row r="3389" spans="9:11" x14ac:dyDescent="0.3">
      <c r="I3389" s="3"/>
      <c r="J3389" s="2"/>
      <c r="K3389" s="2"/>
    </row>
    <row r="3390" spans="9:11" x14ac:dyDescent="0.3">
      <c r="I3390" s="3"/>
      <c r="J3390" s="2"/>
      <c r="K3390" s="2"/>
    </row>
    <row r="3391" spans="9:11" x14ac:dyDescent="0.3">
      <c r="I3391" s="3"/>
      <c r="J3391" s="2"/>
      <c r="K3391" s="2"/>
    </row>
    <row r="3392" spans="9:11" x14ac:dyDescent="0.3">
      <c r="I3392" s="3"/>
      <c r="J3392" s="2"/>
      <c r="K3392" s="2"/>
    </row>
    <row r="3393" spans="9:11" x14ac:dyDescent="0.3">
      <c r="I3393" s="3"/>
      <c r="J3393" s="2"/>
      <c r="K3393" s="2"/>
    </row>
    <row r="3394" spans="9:11" x14ac:dyDescent="0.3">
      <c r="I3394" s="3"/>
      <c r="J3394" s="2"/>
      <c r="K3394" s="2"/>
    </row>
    <row r="3395" spans="9:11" x14ac:dyDescent="0.3">
      <c r="I3395" s="3"/>
      <c r="J3395" s="2"/>
      <c r="K3395" s="2"/>
    </row>
    <row r="3396" spans="9:11" x14ac:dyDescent="0.3">
      <c r="I3396" s="3"/>
      <c r="J3396" s="2"/>
      <c r="K3396" s="2"/>
    </row>
    <row r="3397" spans="9:11" x14ac:dyDescent="0.3">
      <c r="I3397" s="3"/>
      <c r="J3397" s="2"/>
      <c r="K3397" s="2"/>
    </row>
    <row r="3398" spans="9:11" x14ac:dyDescent="0.3">
      <c r="I3398" s="3"/>
      <c r="J3398" s="2"/>
      <c r="K3398" s="2"/>
    </row>
    <row r="3399" spans="9:11" x14ac:dyDescent="0.3">
      <c r="I3399" s="3"/>
      <c r="J3399" s="2"/>
      <c r="K3399" s="2"/>
    </row>
    <row r="3400" spans="9:11" x14ac:dyDescent="0.3">
      <c r="I3400" s="3"/>
      <c r="J3400" s="2"/>
      <c r="K3400" s="2"/>
    </row>
    <row r="3401" spans="9:11" x14ac:dyDescent="0.3">
      <c r="I3401" s="3"/>
      <c r="J3401" s="2"/>
      <c r="K3401" s="2"/>
    </row>
    <row r="3402" spans="9:11" x14ac:dyDescent="0.3">
      <c r="I3402" s="3"/>
      <c r="J3402" s="2"/>
      <c r="K3402" s="2"/>
    </row>
    <row r="3403" spans="9:11" x14ac:dyDescent="0.3">
      <c r="I3403" s="3"/>
      <c r="J3403" s="2"/>
      <c r="K3403" s="2"/>
    </row>
    <row r="3404" spans="9:11" x14ac:dyDescent="0.3">
      <c r="I3404" s="3"/>
      <c r="J3404" s="2"/>
      <c r="K3404" s="2"/>
    </row>
    <row r="3405" spans="9:11" x14ac:dyDescent="0.3">
      <c r="I3405" s="3"/>
      <c r="J3405" s="2"/>
      <c r="K3405" s="2"/>
    </row>
    <row r="3406" spans="9:11" x14ac:dyDescent="0.3">
      <c r="I3406" s="3"/>
      <c r="J3406" s="2"/>
      <c r="K3406" s="2"/>
    </row>
    <row r="3407" spans="9:11" x14ac:dyDescent="0.3">
      <c r="I3407" s="3"/>
      <c r="J3407" s="2"/>
      <c r="K3407" s="2"/>
    </row>
    <row r="3408" spans="9:11" x14ac:dyDescent="0.3">
      <c r="I3408" s="3"/>
      <c r="J3408" s="2"/>
      <c r="K3408" s="2"/>
    </row>
    <row r="3409" spans="9:11" x14ac:dyDescent="0.3">
      <c r="I3409" s="3"/>
      <c r="J3409" s="2"/>
      <c r="K3409" s="2"/>
    </row>
    <row r="3410" spans="9:11" x14ac:dyDescent="0.3">
      <c r="I3410" s="3"/>
      <c r="J3410" s="2"/>
      <c r="K3410" s="2"/>
    </row>
    <row r="3411" spans="9:11" x14ac:dyDescent="0.3">
      <c r="I3411" s="3"/>
      <c r="J3411" s="2"/>
      <c r="K3411" s="2"/>
    </row>
    <row r="3412" spans="9:11" x14ac:dyDescent="0.3">
      <c r="I3412" s="3"/>
      <c r="J3412" s="2"/>
      <c r="K3412" s="2"/>
    </row>
    <row r="3413" spans="9:11" x14ac:dyDescent="0.3">
      <c r="I3413" s="3"/>
      <c r="J3413" s="2"/>
      <c r="K3413" s="2"/>
    </row>
    <row r="3414" spans="9:11" x14ac:dyDescent="0.3">
      <c r="I3414" s="3"/>
      <c r="J3414" s="2"/>
      <c r="K3414" s="2"/>
    </row>
    <row r="3415" spans="9:11" x14ac:dyDescent="0.3">
      <c r="I3415" s="3"/>
      <c r="J3415" s="2"/>
      <c r="K3415" s="2"/>
    </row>
    <row r="3416" spans="9:11" x14ac:dyDescent="0.3">
      <c r="I3416" s="3"/>
      <c r="J3416" s="2"/>
      <c r="K3416" s="2"/>
    </row>
    <row r="3417" spans="9:11" x14ac:dyDescent="0.3">
      <c r="I3417" s="3"/>
      <c r="J3417" s="2"/>
      <c r="K3417" s="2"/>
    </row>
    <row r="3418" spans="9:11" x14ac:dyDescent="0.3">
      <c r="I3418" s="3"/>
      <c r="J3418" s="2"/>
      <c r="K3418" s="2"/>
    </row>
    <row r="3419" spans="9:11" x14ac:dyDescent="0.3">
      <c r="I3419" s="3"/>
      <c r="J3419" s="2"/>
      <c r="K3419" s="2"/>
    </row>
    <row r="3420" spans="9:11" x14ac:dyDescent="0.3">
      <c r="I3420" s="3"/>
      <c r="J3420" s="2"/>
      <c r="K3420" s="2"/>
    </row>
    <row r="3421" spans="9:11" x14ac:dyDescent="0.3">
      <c r="I3421" s="3"/>
      <c r="J3421" s="2"/>
      <c r="K3421" s="2"/>
    </row>
    <row r="3422" spans="9:11" x14ac:dyDescent="0.3">
      <c r="I3422" s="3"/>
      <c r="J3422" s="2"/>
      <c r="K3422" s="2"/>
    </row>
    <row r="3423" spans="9:11" x14ac:dyDescent="0.3">
      <c r="I3423" s="3"/>
      <c r="J3423" s="2"/>
      <c r="K3423" s="2"/>
    </row>
    <row r="3424" spans="9:11" x14ac:dyDescent="0.3">
      <c r="I3424" s="3"/>
      <c r="J3424" s="2"/>
      <c r="K3424" s="2"/>
    </row>
    <row r="3425" spans="9:11" x14ac:dyDescent="0.3">
      <c r="I3425" s="3"/>
      <c r="J3425" s="2"/>
      <c r="K3425" s="2"/>
    </row>
    <row r="3426" spans="9:11" x14ac:dyDescent="0.3">
      <c r="I3426" s="3"/>
      <c r="J3426" s="2"/>
      <c r="K3426" s="2"/>
    </row>
    <row r="3427" spans="9:11" x14ac:dyDescent="0.3">
      <c r="I3427" s="3"/>
      <c r="J3427" s="2"/>
      <c r="K3427" s="2"/>
    </row>
    <row r="3428" spans="9:11" x14ac:dyDescent="0.3">
      <c r="I3428" s="3"/>
      <c r="J3428" s="2"/>
      <c r="K3428" s="2"/>
    </row>
    <row r="3429" spans="9:11" x14ac:dyDescent="0.3">
      <c r="I3429" s="3"/>
      <c r="J3429" s="2"/>
      <c r="K3429" s="2"/>
    </row>
    <row r="3430" spans="9:11" x14ac:dyDescent="0.3">
      <c r="I3430" s="3"/>
      <c r="J3430" s="2"/>
      <c r="K3430" s="2"/>
    </row>
    <row r="3431" spans="9:11" x14ac:dyDescent="0.3">
      <c r="I3431" s="3"/>
      <c r="J3431" s="2"/>
      <c r="K3431" s="2"/>
    </row>
    <row r="3432" spans="9:11" x14ac:dyDescent="0.3">
      <c r="I3432" s="3"/>
      <c r="J3432" s="2"/>
      <c r="K3432" s="2"/>
    </row>
    <row r="3433" spans="9:11" x14ac:dyDescent="0.3">
      <c r="I3433" s="3"/>
      <c r="J3433" s="2"/>
      <c r="K3433" s="2"/>
    </row>
    <row r="3434" spans="9:11" x14ac:dyDescent="0.3">
      <c r="I3434" s="3"/>
      <c r="J3434" s="2"/>
      <c r="K3434" s="2"/>
    </row>
    <row r="3435" spans="9:11" x14ac:dyDescent="0.3">
      <c r="I3435" s="3"/>
      <c r="J3435" s="2"/>
      <c r="K3435" s="2"/>
    </row>
    <row r="3436" spans="9:11" x14ac:dyDescent="0.3">
      <c r="I3436" s="3"/>
      <c r="J3436" s="2"/>
      <c r="K3436" s="2"/>
    </row>
    <row r="3437" spans="9:11" x14ac:dyDescent="0.3">
      <c r="I3437" s="3"/>
      <c r="J3437" s="2"/>
      <c r="K3437" s="2"/>
    </row>
    <row r="3438" spans="9:11" x14ac:dyDescent="0.3">
      <c r="I3438" s="3"/>
      <c r="J3438" s="2"/>
      <c r="K3438" s="2"/>
    </row>
    <row r="3439" spans="9:11" x14ac:dyDescent="0.3">
      <c r="I3439" s="3"/>
      <c r="J3439" s="2"/>
      <c r="K3439" s="2"/>
    </row>
    <row r="3440" spans="9:11" x14ac:dyDescent="0.3">
      <c r="I3440" s="3"/>
      <c r="J3440" s="2"/>
      <c r="K3440" s="2"/>
    </row>
    <row r="3441" spans="9:11" x14ac:dyDescent="0.3">
      <c r="I3441" s="3"/>
      <c r="J3441" s="2"/>
      <c r="K3441" s="2"/>
    </row>
    <row r="3442" spans="9:11" x14ac:dyDescent="0.3">
      <c r="I3442" s="3"/>
      <c r="J3442" s="2"/>
      <c r="K3442" s="2"/>
    </row>
    <row r="3443" spans="9:11" x14ac:dyDescent="0.3">
      <c r="I3443" s="3"/>
      <c r="J3443" s="2"/>
      <c r="K3443" s="2"/>
    </row>
    <row r="3444" spans="9:11" x14ac:dyDescent="0.3">
      <c r="I3444" s="3"/>
      <c r="J3444" s="2"/>
      <c r="K3444" s="2"/>
    </row>
    <row r="3445" spans="9:11" x14ac:dyDescent="0.3">
      <c r="I3445" s="3"/>
      <c r="J3445" s="2"/>
      <c r="K3445" s="2"/>
    </row>
    <row r="3446" spans="9:11" x14ac:dyDescent="0.3">
      <c r="I3446" s="3"/>
      <c r="J3446" s="2"/>
      <c r="K3446" s="2"/>
    </row>
    <row r="3447" spans="9:11" x14ac:dyDescent="0.3">
      <c r="I3447" s="3"/>
      <c r="J3447" s="2"/>
      <c r="K3447" s="2"/>
    </row>
    <row r="3448" spans="9:11" x14ac:dyDescent="0.3">
      <c r="I3448" s="3"/>
      <c r="J3448" s="2"/>
      <c r="K3448" s="2"/>
    </row>
    <row r="3449" spans="9:11" x14ac:dyDescent="0.3">
      <c r="I3449" s="3"/>
      <c r="J3449" s="2"/>
      <c r="K3449" s="2"/>
    </row>
    <row r="3450" spans="9:11" x14ac:dyDescent="0.3">
      <c r="I3450" s="3"/>
      <c r="J3450" s="2"/>
      <c r="K3450" s="2"/>
    </row>
    <row r="3451" spans="9:11" x14ac:dyDescent="0.3">
      <c r="I3451" s="3"/>
      <c r="J3451" s="2"/>
      <c r="K3451" s="2"/>
    </row>
    <row r="3452" spans="9:11" x14ac:dyDescent="0.3">
      <c r="I3452" s="3"/>
      <c r="J3452" s="2"/>
      <c r="K3452" s="2"/>
    </row>
    <row r="3453" spans="9:11" x14ac:dyDescent="0.3">
      <c r="I3453" s="3"/>
      <c r="J3453" s="2"/>
      <c r="K3453" s="2"/>
    </row>
    <row r="3454" spans="9:11" x14ac:dyDescent="0.3">
      <c r="I3454" s="3"/>
      <c r="J3454" s="2"/>
      <c r="K3454" s="2"/>
    </row>
    <row r="3455" spans="9:11" x14ac:dyDescent="0.3">
      <c r="I3455" s="3"/>
      <c r="J3455" s="2"/>
      <c r="K3455" s="2"/>
    </row>
    <row r="3456" spans="9:11" x14ac:dyDescent="0.3">
      <c r="I3456" s="3"/>
      <c r="J3456" s="2"/>
      <c r="K3456" s="2"/>
    </row>
    <row r="3457" spans="9:11" x14ac:dyDescent="0.3">
      <c r="I3457" s="3"/>
      <c r="J3457" s="2"/>
      <c r="K3457" s="2"/>
    </row>
    <row r="3458" spans="9:11" x14ac:dyDescent="0.3">
      <c r="I3458" s="3"/>
      <c r="J3458" s="2"/>
      <c r="K3458" s="2"/>
    </row>
    <row r="3459" spans="9:11" x14ac:dyDescent="0.3">
      <c r="I3459" s="3"/>
      <c r="J3459" s="2"/>
      <c r="K3459" s="2"/>
    </row>
    <row r="3460" spans="9:11" x14ac:dyDescent="0.3">
      <c r="I3460" s="3"/>
      <c r="J3460" s="2"/>
      <c r="K3460" s="2"/>
    </row>
    <row r="3461" spans="9:11" x14ac:dyDescent="0.3">
      <c r="I3461" s="3"/>
      <c r="J3461" s="2"/>
      <c r="K3461" s="2"/>
    </row>
    <row r="3462" spans="9:11" x14ac:dyDescent="0.3">
      <c r="I3462" s="3"/>
      <c r="J3462" s="2"/>
      <c r="K3462" s="2"/>
    </row>
    <row r="3463" spans="9:11" x14ac:dyDescent="0.3">
      <c r="I3463" s="3"/>
      <c r="J3463" s="2"/>
      <c r="K3463" s="2"/>
    </row>
    <row r="3464" spans="9:11" x14ac:dyDescent="0.3">
      <c r="I3464" s="3"/>
      <c r="J3464" s="2"/>
      <c r="K3464" s="2"/>
    </row>
    <row r="3465" spans="9:11" x14ac:dyDescent="0.3">
      <c r="I3465" s="3"/>
      <c r="J3465" s="2"/>
      <c r="K3465" s="2"/>
    </row>
    <row r="3466" spans="9:11" x14ac:dyDescent="0.3">
      <c r="I3466" s="3"/>
      <c r="J3466" s="2"/>
      <c r="K3466" s="2"/>
    </row>
    <row r="3467" spans="9:11" x14ac:dyDescent="0.3">
      <c r="I3467" s="3"/>
      <c r="J3467" s="2"/>
      <c r="K3467" s="2"/>
    </row>
    <row r="3468" spans="9:11" x14ac:dyDescent="0.3">
      <c r="I3468" s="3"/>
      <c r="J3468" s="2"/>
      <c r="K3468" s="2"/>
    </row>
    <row r="3469" spans="9:11" x14ac:dyDescent="0.3">
      <c r="I3469" s="3"/>
      <c r="J3469" s="2"/>
      <c r="K3469" s="2"/>
    </row>
    <row r="3470" spans="9:11" x14ac:dyDescent="0.3">
      <c r="I3470" s="3"/>
      <c r="J3470" s="2"/>
      <c r="K3470" s="2"/>
    </row>
    <row r="3471" spans="9:11" x14ac:dyDescent="0.3">
      <c r="I3471" s="3"/>
      <c r="J3471" s="2"/>
      <c r="K3471" s="2"/>
    </row>
    <row r="3472" spans="9:11" x14ac:dyDescent="0.3">
      <c r="I3472" s="3"/>
      <c r="J3472" s="2"/>
      <c r="K3472" s="2"/>
    </row>
    <row r="3473" spans="9:11" x14ac:dyDescent="0.3">
      <c r="I3473" s="3"/>
      <c r="J3473" s="2"/>
      <c r="K3473" s="2"/>
    </row>
    <row r="3474" spans="9:11" x14ac:dyDescent="0.3">
      <c r="I3474" s="3"/>
      <c r="J3474" s="2"/>
      <c r="K3474" s="2"/>
    </row>
    <row r="3475" spans="9:11" x14ac:dyDescent="0.3">
      <c r="I3475" s="3"/>
      <c r="J3475" s="2"/>
      <c r="K3475" s="2"/>
    </row>
    <row r="3476" spans="9:11" x14ac:dyDescent="0.3">
      <c r="I3476" s="3"/>
      <c r="J3476" s="2"/>
      <c r="K3476" s="2"/>
    </row>
    <row r="3477" spans="9:11" x14ac:dyDescent="0.3">
      <c r="I3477" s="3"/>
      <c r="J3477" s="2"/>
      <c r="K3477" s="2"/>
    </row>
    <row r="3478" spans="9:11" x14ac:dyDescent="0.3">
      <c r="I3478" s="3"/>
      <c r="J3478" s="2"/>
      <c r="K3478" s="2"/>
    </row>
    <row r="3479" spans="9:11" x14ac:dyDescent="0.3">
      <c r="I3479" s="3"/>
      <c r="J3479" s="2"/>
      <c r="K3479" s="2"/>
    </row>
    <row r="3480" spans="9:11" x14ac:dyDescent="0.3">
      <c r="I3480" s="3"/>
      <c r="J3480" s="2"/>
      <c r="K3480" s="2"/>
    </row>
    <row r="3481" spans="9:11" x14ac:dyDescent="0.3">
      <c r="I3481" s="3"/>
      <c r="J3481" s="2"/>
      <c r="K3481" s="2"/>
    </row>
    <row r="3482" spans="9:11" x14ac:dyDescent="0.3">
      <c r="I3482" s="3"/>
      <c r="J3482" s="2"/>
      <c r="K3482" s="2"/>
    </row>
    <row r="3483" spans="9:11" x14ac:dyDescent="0.3">
      <c r="I3483" s="3"/>
      <c r="J3483" s="2"/>
      <c r="K3483" s="2"/>
    </row>
    <row r="3484" spans="9:11" x14ac:dyDescent="0.3">
      <c r="I3484" s="3"/>
      <c r="J3484" s="2"/>
      <c r="K3484" s="2"/>
    </row>
    <row r="3485" spans="9:11" x14ac:dyDescent="0.3">
      <c r="I3485" s="3"/>
      <c r="J3485" s="2"/>
      <c r="K3485" s="2"/>
    </row>
    <row r="3486" spans="9:11" x14ac:dyDescent="0.3">
      <c r="I3486" s="3"/>
      <c r="J3486" s="2"/>
      <c r="K3486" s="2"/>
    </row>
    <row r="3487" spans="9:11" x14ac:dyDescent="0.3">
      <c r="I3487" s="3"/>
      <c r="J3487" s="2"/>
      <c r="K3487" s="2"/>
    </row>
    <row r="3488" spans="9:11" x14ac:dyDescent="0.3">
      <c r="I3488" s="3"/>
      <c r="J3488" s="2"/>
      <c r="K3488" s="2"/>
    </row>
    <row r="3489" spans="9:11" x14ac:dyDescent="0.3">
      <c r="I3489" s="3"/>
      <c r="J3489" s="2"/>
      <c r="K3489" s="2"/>
    </row>
    <row r="3490" spans="9:11" x14ac:dyDescent="0.3">
      <c r="I3490" s="3"/>
      <c r="J3490" s="2"/>
      <c r="K3490" s="2"/>
    </row>
    <row r="3491" spans="9:11" x14ac:dyDescent="0.3">
      <c r="I3491" s="3"/>
      <c r="J3491" s="2"/>
      <c r="K3491" s="2"/>
    </row>
    <row r="3492" spans="9:11" x14ac:dyDescent="0.3">
      <c r="I3492" s="3"/>
      <c r="J3492" s="2"/>
      <c r="K3492" s="2"/>
    </row>
    <row r="3493" spans="9:11" x14ac:dyDescent="0.3">
      <c r="I3493" s="3"/>
      <c r="J3493" s="2"/>
      <c r="K3493" s="2"/>
    </row>
    <row r="3494" spans="9:11" x14ac:dyDescent="0.3">
      <c r="I3494" s="3"/>
      <c r="J3494" s="2"/>
      <c r="K3494" s="2"/>
    </row>
    <row r="3495" spans="9:11" x14ac:dyDescent="0.3">
      <c r="I3495" s="3"/>
      <c r="J3495" s="2"/>
      <c r="K3495" s="2"/>
    </row>
    <row r="3496" spans="9:11" x14ac:dyDescent="0.3">
      <c r="I3496" s="3"/>
      <c r="J3496" s="2"/>
      <c r="K3496" s="2"/>
    </row>
    <row r="3497" spans="9:11" x14ac:dyDescent="0.3">
      <c r="I3497" s="3"/>
      <c r="J3497" s="2"/>
      <c r="K3497" s="2"/>
    </row>
    <row r="3498" spans="9:11" x14ac:dyDescent="0.3">
      <c r="I3498" s="3"/>
      <c r="J3498" s="2"/>
      <c r="K3498" s="2"/>
    </row>
    <row r="3499" spans="9:11" x14ac:dyDescent="0.3">
      <c r="I3499" s="3"/>
      <c r="J3499" s="2"/>
      <c r="K3499" s="2"/>
    </row>
    <row r="3500" spans="9:11" x14ac:dyDescent="0.3">
      <c r="I3500" s="3"/>
      <c r="J3500" s="2"/>
      <c r="K3500" s="2"/>
    </row>
    <row r="3501" spans="9:11" x14ac:dyDescent="0.3">
      <c r="I3501" s="3"/>
      <c r="J3501" s="2"/>
      <c r="K3501" s="2"/>
    </row>
    <row r="3502" spans="9:11" x14ac:dyDescent="0.3">
      <c r="I3502" s="3"/>
      <c r="J3502" s="2"/>
      <c r="K3502" s="2"/>
    </row>
    <row r="3503" spans="9:11" x14ac:dyDescent="0.3">
      <c r="I3503" s="3"/>
      <c r="J3503" s="2"/>
      <c r="K3503" s="2"/>
    </row>
    <row r="3504" spans="9:11" x14ac:dyDescent="0.3">
      <c r="I3504" s="3"/>
      <c r="J3504" s="2"/>
      <c r="K3504" s="2"/>
    </row>
    <row r="3505" spans="9:11" x14ac:dyDescent="0.3">
      <c r="I3505" s="3"/>
      <c r="J3505" s="2"/>
      <c r="K3505" s="2"/>
    </row>
    <row r="3506" spans="9:11" x14ac:dyDescent="0.3">
      <c r="I3506" s="3"/>
      <c r="J3506" s="2"/>
      <c r="K3506" s="2"/>
    </row>
    <row r="3507" spans="9:11" x14ac:dyDescent="0.3">
      <c r="I3507" s="3"/>
      <c r="J3507" s="2"/>
      <c r="K3507" s="2"/>
    </row>
    <row r="3508" spans="9:11" x14ac:dyDescent="0.3">
      <c r="I3508" s="3"/>
      <c r="J3508" s="2"/>
      <c r="K3508" s="2"/>
    </row>
    <row r="3509" spans="9:11" x14ac:dyDescent="0.3">
      <c r="I3509" s="3"/>
      <c r="J3509" s="2"/>
      <c r="K3509" s="2"/>
    </row>
    <row r="3510" spans="9:11" x14ac:dyDescent="0.3">
      <c r="I3510" s="3"/>
      <c r="J3510" s="2"/>
      <c r="K3510" s="2"/>
    </row>
    <row r="3511" spans="9:11" x14ac:dyDescent="0.3">
      <c r="I3511" s="3"/>
      <c r="J3511" s="2"/>
      <c r="K3511" s="2"/>
    </row>
    <row r="3512" spans="9:11" x14ac:dyDescent="0.3">
      <c r="I3512" s="3"/>
      <c r="J3512" s="2"/>
      <c r="K3512" s="2"/>
    </row>
    <row r="3513" spans="9:11" x14ac:dyDescent="0.3">
      <c r="I3513" s="3"/>
      <c r="J3513" s="2"/>
      <c r="K3513" s="2"/>
    </row>
    <row r="3514" spans="9:11" x14ac:dyDescent="0.3">
      <c r="I3514" s="3"/>
      <c r="J3514" s="2"/>
      <c r="K3514" s="2"/>
    </row>
    <row r="3515" spans="9:11" x14ac:dyDescent="0.3">
      <c r="I3515" s="3"/>
      <c r="J3515" s="2"/>
      <c r="K3515" s="2"/>
    </row>
    <row r="3516" spans="9:11" x14ac:dyDescent="0.3">
      <c r="I3516" s="3"/>
      <c r="J3516" s="2"/>
      <c r="K3516" s="2"/>
    </row>
    <row r="3517" spans="9:11" x14ac:dyDescent="0.3">
      <c r="I3517" s="3"/>
      <c r="J3517" s="2"/>
      <c r="K3517" s="2"/>
    </row>
    <row r="3518" spans="9:11" x14ac:dyDescent="0.3">
      <c r="I3518" s="3"/>
      <c r="J3518" s="2"/>
      <c r="K3518" s="2"/>
    </row>
    <row r="3519" spans="9:11" x14ac:dyDescent="0.3">
      <c r="I3519" s="3"/>
      <c r="J3519" s="2"/>
      <c r="K3519" s="2"/>
    </row>
    <row r="3520" spans="9:11" x14ac:dyDescent="0.3">
      <c r="I3520" s="3"/>
      <c r="J3520" s="2"/>
      <c r="K3520" s="2"/>
    </row>
    <row r="3521" spans="9:11" x14ac:dyDescent="0.3">
      <c r="I3521" s="3"/>
      <c r="J3521" s="2"/>
      <c r="K3521" s="2"/>
    </row>
    <row r="3522" spans="9:11" x14ac:dyDescent="0.3">
      <c r="I3522" s="3"/>
      <c r="J3522" s="2"/>
      <c r="K3522" s="2"/>
    </row>
    <row r="3523" spans="9:11" x14ac:dyDescent="0.3">
      <c r="I3523" s="3"/>
      <c r="J3523" s="2"/>
      <c r="K3523" s="2"/>
    </row>
    <row r="3524" spans="9:11" x14ac:dyDescent="0.3">
      <c r="I3524" s="3"/>
      <c r="J3524" s="2"/>
      <c r="K3524" s="2"/>
    </row>
    <row r="3525" spans="9:11" x14ac:dyDescent="0.3">
      <c r="I3525" s="3"/>
      <c r="J3525" s="2"/>
      <c r="K3525" s="2"/>
    </row>
    <row r="3526" spans="9:11" x14ac:dyDescent="0.3">
      <c r="I3526" s="3"/>
      <c r="J3526" s="2"/>
      <c r="K3526" s="2"/>
    </row>
    <row r="3527" spans="9:11" x14ac:dyDescent="0.3">
      <c r="I3527" s="3"/>
      <c r="J3527" s="2"/>
      <c r="K3527" s="2"/>
    </row>
    <row r="3528" spans="9:11" x14ac:dyDescent="0.3">
      <c r="I3528" s="3"/>
      <c r="J3528" s="2"/>
      <c r="K3528" s="2"/>
    </row>
    <row r="3529" spans="9:11" x14ac:dyDescent="0.3">
      <c r="I3529" s="3"/>
      <c r="J3529" s="2"/>
      <c r="K3529" s="2"/>
    </row>
    <row r="3530" spans="9:11" x14ac:dyDescent="0.3">
      <c r="I3530" s="3"/>
      <c r="J3530" s="2"/>
      <c r="K3530" s="2"/>
    </row>
    <row r="3531" spans="9:11" x14ac:dyDescent="0.3">
      <c r="I3531" s="3"/>
      <c r="J3531" s="2"/>
      <c r="K3531" s="2"/>
    </row>
    <row r="3532" spans="9:11" x14ac:dyDescent="0.3">
      <c r="I3532" s="3"/>
      <c r="J3532" s="2"/>
      <c r="K3532" s="2"/>
    </row>
    <row r="3533" spans="9:11" x14ac:dyDescent="0.3">
      <c r="I3533" s="3"/>
      <c r="J3533" s="2"/>
      <c r="K3533" s="2"/>
    </row>
    <row r="3534" spans="9:11" x14ac:dyDescent="0.3">
      <c r="I3534" s="3"/>
      <c r="J3534" s="2"/>
      <c r="K3534" s="2"/>
    </row>
    <row r="3535" spans="9:11" x14ac:dyDescent="0.3">
      <c r="I3535" s="3"/>
      <c r="J3535" s="2"/>
      <c r="K3535" s="2"/>
    </row>
    <row r="3536" spans="9:11" x14ac:dyDescent="0.3">
      <c r="I3536" s="3"/>
      <c r="J3536" s="2"/>
      <c r="K3536" s="2"/>
    </row>
    <row r="3537" spans="9:11" x14ac:dyDescent="0.3">
      <c r="I3537" s="3"/>
      <c r="J3537" s="2"/>
      <c r="K3537" s="2"/>
    </row>
    <row r="3538" spans="9:11" x14ac:dyDescent="0.3">
      <c r="I3538" s="3"/>
      <c r="J3538" s="2"/>
      <c r="K3538" s="2"/>
    </row>
    <row r="3539" spans="9:11" x14ac:dyDescent="0.3">
      <c r="I3539" s="3"/>
      <c r="J3539" s="2"/>
      <c r="K3539" s="2"/>
    </row>
    <row r="3540" spans="9:11" x14ac:dyDescent="0.3">
      <c r="I3540" s="3"/>
      <c r="J3540" s="2"/>
      <c r="K3540" s="2"/>
    </row>
    <row r="3541" spans="9:11" x14ac:dyDescent="0.3">
      <c r="I3541" s="3"/>
      <c r="J3541" s="2"/>
      <c r="K3541" s="2"/>
    </row>
    <row r="3542" spans="9:11" x14ac:dyDescent="0.3">
      <c r="I3542" s="3"/>
      <c r="J3542" s="2"/>
      <c r="K3542" s="2"/>
    </row>
    <row r="3543" spans="9:11" x14ac:dyDescent="0.3">
      <c r="I3543" s="3"/>
      <c r="J3543" s="2"/>
      <c r="K3543" s="2"/>
    </row>
    <row r="3544" spans="9:11" x14ac:dyDescent="0.3">
      <c r="I3544" s="3"/>
      <c r="J3544" s="2"/>
      <c r="K3544" s="2"/>
    </row>
    <row r="3545" spans="9:11" x14ac:dyDescent="0.3">
      <c r="I3545" s="3"/>
      <c r="J3545" s="2"/>
      <c r="K3545" s="2"/>
    </row>
    <row r="3546" spans="9:11" x14ac:dyDescent="0.3">
      <c r="I3546" s="3"/>
      <c r="J3546" s="2"/>
      <c r="K3546" s="2"/>
    </row>
    <row r="3547" spans="9:11" x14ac:dyDescent="0.3">
      <c r="I3547" s="3"/>
      <c r="J3547" s="2"/>
      <c r="K3547" s="2"/>
    </row>
    <row r="3548" spans="9:11" x14ac:dyDescent="0.3">
      <c r="I3548" s="3"/>
      <c r="J3548" s="2"/>
      <c r="K3548" s="2"/>
    </row>
    <row r="3549" spans="9:11" x14ac:dyDescent="0.3">
      <c r="I3549" s="3"/>
      <c r="J3549" s="2"/>
      <c r="K3549" s="2"/>
    </row>
    <row r="3550" spans="9:11" x14ac:dyDescent="0.3">
      <c r="I3550" s="3"/>
      <c r="J3550" s="2"/>
      <c r="K3550" s="2"/>
    </row>
    <row r="3551" spans="9:11" x14ac:dyDescent="0.3">
      <c r="I3551" s="3"/>
      <c r="J3551" s="2"/>
      <c r="K3551" s="2"/>
    </row>
    <row r="3552" spans="9:11" x14ac:dyDescent="0.3">
      <c r="I3552" s="3"/>
      <c r="J3552" s="2"/>
      <c r="K3552" s="2"/>
    </row>
    <row r="3553" spans="9:11" x14ac:dyDescent="0.3">
      <c r="I3553" s="3"/>
      <c r="J3553" s="2"/>
      <c r="K3553" s="2"/>
    </row>
    <row r="3554" spans="9:11" x14ac:dyDescent="0.3">
      <c r="I3554" s="3"/>
      <c r="J3554" s="2"/>
      <c r="K3554" s="2"/>
    </row>
    <row r="3555" spans="9:11" x14ac:dyDescent="0.3">
      <c r="I3555" s="3"/>
      <c r="J3555" s="2"/>
      <c r="K3555" s="2"/>
    </row>
    <row r="3556" spans="9:11" x14ac:dyDescent="0.3">
      <c r="I3556" s="3"/>
      <c r="J3556" s="2"/>
      <c r="K3556" s="2"/>
    </row>
    <row r="3557" spans="9:11" x14ac:dyDescent="0.3">
      <c r="I3557" s="3"/>
      <c r="J3557" s="2"/>
      <c r="K3557" s="2"/>
    </row>
    <row r="3558" spans="9:11" x14ac:dyDescent="0.3">
      <c r="I3558" s="3"/>
      <c r="J3558" s="2"/>
      <c r="K3558" s="2"/>
    </row>
    <row r="3559" spans="9:11" x14ac:dyDescent="0.3">
      <c r="I3559" s="3"/>
      <c r="J3559" s="2"/>
      <c r="K3559" s="2"/>
    </row>
    <row r="3560" spans="9:11" x14ac:dyDescent="0.3">
      <c r="I3560" s="3"/>
      <c r="J3560" s="2"/>
      <c r="K3560" s="2"/>
    </row>
    <row r="3561" spans="9:11" x14ac:dyDescent="0.3">
      <c r="I3561" s="3"/>
      <c r="J3561" s="2"/>
      <c r="K3561" s="2"/>
    </row>
    <row r="3562" spans="9:11" x14ac:dyDescent="0.3">
      <c r="I3562" s="3"/>
      <c r="J3562" s="2"/>
      <c r="K3562" s="2"/>
    </row>
    <row r="3563" spans="9:11" x14ac:dyDescent="0.3">
      <c r="I3563" s="3"/>
      <c r="J3563" s="2"/>
      <c r="K3563" s="2"/>
    </row>
    <row r="3564" spans="9:11" x14ac:dyDescent="0.3">
      <c r="I3564" s="3"/>
      <c r="J3564" s="2"/>
      <c r="K3564" s="2"/>
    </row>
    <row r="3565" spans="9:11" x14ac:dyDescent="0.3">
      <c r="I3565" s="3"/>
      <c r="J3565" s="2"/>
      <c r="K3565" s="2"/>
    </row>
    <row r="3566" spans="9:11" x14ac:dyDescent="0.3">
      <c r="I3566" s="3"/>
      <c r="J3566" s="2"/>
      <c r="K3566" s="2"/>
    </row>
    <row r="3567" spans="9:11" x14ac:dyDescent="0.3">
      <c r="I3567" s="3"/>
      <c r="J3567" s="2"/>
      <c r="K3567" s="2"/>
    </row>
    <row r="3568" spans="9:11" x14ac:dyDescent="0.3">
      <c r="I3568" s="3"/>
      <c r="J3568" s="2"/>
      <c r="K3568" s="2"/>
    </row>
    <row r="3569" spans="9:11" x14ac:dyDescent="0.3">
      <c r="I3569" s="3"/>
      <c r="J3569" s="2"/>
      <c r="K3569" s="2"/>
    </row>
    <row r="3570" spans="9:11" x14ac:dyDescent="0.3">
      <c r="I3570" s="3"/>
      <c r="J3570" s="2"/>
      <c r="K3570" s="2"/>
    </row>
    <row r="3571" spans="9:11" x14ac:dyDescent="0.3">
      <c r="I3571" s="3"/>
      <c r="J3571" s="2"/>
      <c r="K3571" s="2"/>
    </row>
    <row r="3572" spans="9:11" x14ac:dyDescent="0.3">
      <c r="I3572" s="3"/>
      <c r="J3572" s="2"/>
      <c r="K3572" s="2"/>
    </row>
    <row r="3573" spans="9:11" x14ac:dyDescent="0.3">
      <c r="I3573" s="3"/>
      <c r="J3573" s="2"/>
      <c r="K3573" s="2"/>
    </row>
    <row r="3574" spans="9:11" x14ac:dyDescent="0.3">
      <c r="I3574" s="3"/>
      <c r="J3574" s="2"/>
      <c r="K3574" s="2"/>
    </row>
    <row r="3575" spans="9:11" x14ac:dyDescent="0.3">
      <c r="I3575" s="3"/>
      <c r="J3575" s="2"/>
      <c r="K3575" s="2"/>
    </row>
    <row r="3576" spans="9:11" x14ac:dyDescent="0.3">
      <c r="I3576" s="3"/>
      <c r="J3576" s="2"/>
      <c r="K3576" s="2"/>
    </row>
    <row r="3577" spans="9:11" x14ac:dyDescent="0.3">
      <c r="I3577" s="3"/>
      <c r="J3577" s="2"/>
      <c r="K3577" s="2"/>
    </row>
    <row r="3578" spans="9:11" x14ac:dyDescent="0.3">
      <c r="I3578" s="3"/>
      <c r="J3578" s="2"/>
      <c r="K3578" s="2"/>
    </row>
    <row r="3579" spans="9:11" x14ac:dyDescent="0.3">
      <c r="I3579" s="3"/>
      <c r="J3579" s="2"/>
      <c r="K3579" s="2"/>
    </row>
    <row r="3580" spans="9:11" x14ac:dyDescent="0.3">
      <c r="I3580" s="3"/>
      <c r="J3580" s="2"/>
      <c r="K3580" s="2"/>
    </row>
    <row r="3581" spans="9:11" x14ac:dyDescent="0.3">
      <c r="I3581" s="3"/>
      <c r="J3581" s="2"/>
      <c r="K3581" s="2"/>
    </row>
    <row r="3582" spans="9:11" x14ac:dyDescent="0.3">
      <c r="I3582" s="3"/>
      <c r="J3582" s="2"/>
      <c r="K3582" s="2"/>
    </row>
    <row r="3583" spans="9:11" x14ac:dyDescent="0.3">
      <c r="I3583" s="3"/>
      <c r="J3583" s="2"/>
      <c r="K3583" s="2"/>
    </row>
    <row r="3584" spans="9:11" x14ac:dyDescent="0.3">
      <c r="I3584" s="3"/>
      <c r="J3584" s="2"/>
      <c r="K3584" s="2"/>
    </row>
    <row r="3585" spans="9:11" x14ac:dyDescent="0.3">
      <c r="I3585" s="3"/>
      <c r="J3585" s="2"/>
      <c r="K3585" s="2"/>
    </row>
    <row r="3586" spans="9:11" x14ac:dyDescent="0.3">
      <c r="I3586" s="3"/>
      <c r="J3586" s="2"/>
      <c r="K3586" s="2"/>
    </row>
    <row r="3587" spans="9:11" x14ac:dyDescent="0.3">
      <c r="I3587" s="3"/>
      <c r="J3587" s="2"/>
      <c r="K3587" s="2"/>
    </row>
    <row r="3588" spans="9:11" x14ac:dyDescent="0.3">
      <c r="I3588" s="3"/>
      <c r="J3588" s="2"/>
      <c r="K3588" s="2"/>
    </row>
    <row r="3589" spans="9:11" x14ac:dyDescent="0.3">
      <c r="I3589" s="3"/>
      <c r="J3589" s="2"/>
      <c r="K3589" s="2"/>
    </row>
    <row r="3590" spans="9:11" x14ac:dyDescent="0.3">
      <c r="I3590" s="3"/>
      <c r="J3590" s="2"/>
      <c r="K3590" s="2"/>
    </row>
    <row r="3591" spans="9:11" x14ac:dyDescent="0.3">
      <c r="I3591" s="3"/>
      <c r="J3591" s="2"/>
      <c r="K3591" s="2"/>
    </row>
    <row r="3592" spans="9:11" x14ac:dyDescent="0.3">
      <c r="I3592" s="3"/>
      <c r="J3592" s="2"/>
      <c r="K3592" s="2"/>
    </row>
    <row r="3593" spans="9:11" x14ac:dyDescent="0.3">
      <c r="I3593" s="3"/>
      <c r="J3593" s="2"/>
      <c r="K3593" s="2"/>
    </row>
    <row r="3594" spans="9:11" x14ac:dyDescent="0.3">
      <c r="I3594" s="3"/>
      <c r="J3594" s="2"/>
      <c r="K3594" s="2"/>
    </row>
    <row r="3595" spans="9:11" x14ac:dyDescent="0.3">
      <c r="I3595" s="3"/>
      <c r="J3595" s="2"/>
      <c r="K3595" s="2"/>
    </row>
    <row r="3596" spans="9:11" x14ac:dyDescent="0.3">
      <c r="I3596" s="3"/>
      <c r="J3596" s="2"/>
      <c r="K3596" s="2"/>
    </row>
    <row r="3597" spans="9:11" x14ac:dyDescent="0.3">
      <c r="I3597" s="3"/>
      <c r="J3597" s="2"/>
      <c r="K3597" s="2"/>
    </row>
    <row r="3598" spans="9:11" x14ac:dyDescent="0.3">
      <c r="I3598" s="3"/>
      <c r="J3598" s="2"/>
      <c r="K3598" s="2"/>
    </row>
    <row r="3599" spans="9:11" x14ac:dyDescent="0.3">
      <c r="I3599" s="3"/>
      <c r="J3599" s="2"/>
      <c r="K3599" s="2"/>
    </row>
    <row r="3600" spans="9:11" x14ac:dyDescent="0.3">
      <c r="I3600" s="3"/>
      <c r="J3600" s="2"/>
      <c r="K3600" s="2"/>
    </row>
    <row r="3601" spans="9:11" x14ac:dyDescent="0.3">
      <c r="I3601" s="3"/>
      <c r="J3601" s="2"/>
      <c r="K3601" s="2"/>
    </row>
    <row r="3602" spans="9:11" x14ac:dyDescent="0.3">
      <c r="I3602" s="3"/>
      <c r="J3602" s="2"/>
      <c r="K3602" s="2"/>
    </row>
    <row r="3603" spans="9:11" x14ac:dyDescent="0.3">
      <c r="I3603" s="3"/>
      <c r="J3603" s="2"/>
      <c r="K3603" s="2"/>
    </row>
    <row r="3604" spans="9:11" x14ac:dyDescent="0.3">
      <c r="I3604" s="3"/>
      <c r="J3604" s="2"/>
      <c r="K3604" s="2"/>
    </row>
    <row r="3605" spans="9:11" x14ac:dyDescent="0.3">
      <c r="I3605" s="3"/>
      <c r="J3605" s="2"/>
      <c r="K3605" s="2"/>
    </row>
    <row r="3606" spans="9:11" x14ac:dyDescent="0.3">
      <c r="I3606" s="3"/>
      <c r="J3606" s="2"/>
      <c r="K3606" s="2"/>
    </row>
    <row r="3607" spans="9:11" x14ac:dyDescent="0.3">
      <c r="I3607" s="3"/>
      <c r="J3607" s="2"/>
      <c r="K3607" s="2"/>
    </row>
    <row r="3608" spans="9:11" x14ac:dyDescent="0.3">
      <c r="I3608" s="3"/>
      <c r="J3608" s="2"/>
      <c r="K3608" s="2"/>
    </row>
    <row r="3609" spans="9:11" x14ac:dyDescent="0.3">
      <c r="I3609" s="3"/>
      <c r="J3609" s="2"/>
      <c r="K3609" s="2"/>
    </row>
    <row r="3610" spans="9:11" x14ac:dyDescent="0.3">
      <c r="I3610" s="3"/>
      <c r="J3610" s="2"/>
      <c r="K3610" s="2"/>
    </row>
    <row r="3611" spans="9:11" x14ac:dyDescent="0.3">
      <c r="I3611" s="3"/>
      <c r="J3611" s="2"/>
      <c r="K3611" s="2"/>
    </row>
    <row r="3612" spans="9:11" x14ac:dyDescent="0.3">
      <c r="I3612" s="3"/>
      <c r="J3612" s="2"/>
      <c r="K3612" s="2"/>
    </row>
    <row r="3613" spans="9:11" x14ac:dyDescent="0.3">
      <c r="I3613" s="3"/>
      <c r="J3613" s="2"/>
      <c r="K3613" s="2"/>
    </row>
    <row r="3614" spans="9:11" x14ac:dyDescent="0.3">
      <c r="I3614" s="3"/>
      <c r="J3614" s="2"/>
      <c r="K3614" s="2"/>
    </row>
    <row r="3615" spans="9:11" x14ac:dyDescent="0.3">
      <c r="I3615" s="3"/>
      <c r="J3615" s="2"/>
      <c r="K3615" s="2"/>
    </row>
    <row r="3616" spans="9:11" x14ac:dyDescent="0.3">
      <c r="I3616" s="3"/>
      <c r="J3616" s="2"/>
      <c r="K3616" s="2"/>
    </row>
    <row r="3617" spans="9:11" x14ac:dyDescent="0.3">
      <c r="I3617" s="3"/>
      <c r="J3617" s="2"/>
      <c r="K3617" s="2"/>
    </row>
    <row r="3618" spans="9:11" x14ac:dyDescent="0.3">
      <c r="I3618" s="3"/>
      <c r="J3618" s="2"/>
      <c r="K3618" s="2"/>
    </row>
    <row r="3619" spans="9:11" x14ac:dyDescent="0.3">
      <c r="I3619" s="3"/>
      <c r="J3619" s="2"/>
      <c r="K3619" s="2"/>
    </row>
    <row r="3620" spans="9:11" x14ac:dyDescent="0.3">
      <c r="I3620" s="3"/>
      <c r="J3620" s="2"/>
      <c r="K3620" s="2"/>
    </row>
    <row r="3621" spans="9:11" x14ac:dyDescent="0.3">
      <c r="I3621" s="3"/>
      <c r="J3621" s="2"/>
      <c r="K3621" s="2"/>
    </row>
    <row r="3622" spans="9:11" x14ac:dyDescent="0.3">
      <c r="I3622" s="3"/>
      <c r="J3622" s="2"/>
      <c r="K3622" s="2"/>
    </row>
    <row r="3623" spans="9:11" x14ac:dyDescent="0.3">
      <c r="I3623" s="3"/>
      <c r="J3623" s="2"/>
      <c r="K3623" s="2"/>
    </row>
    <row r="3624" spans="9:11" x14ac:dyDescent="0.3">
      <c r="I3624" s="3"/>
      <c r="J3624" s="2"/>
      <c r="K3624" s="2"/>
    </row>
    <row r="3625" spans="9:11" x14ac:dyDescent="0.3">
      <c r="I3625" s="3"/>
      <c r="J3625" s="2"/>
      <c r="K3625" s="2"/>
    </row>
    <row r="3626" spans="9:11" x14ac:dyDescent="0.3">
      <c r="I3626" s="3"/>
      <c r="J3626" s="2"/>
      <c r="K3626" s="2"/>
    </row>
    <row r="3627" spans="9:11" x14ac:dyDescent="0.3">
      <c r="I3627" s="3"/>
      <c r="J3627" s="2"/>
      <c r="K3627" s="2"/>
    </row>
    <row r="3628" spans="9:11" x14ac:dyDescent="0.3">
      <c r="I3628" s="3"/>
      <c r="J3628" s="2"/>
      <c r="K3628" s="2"/>
    </row>
    <row r="3629" spans="9:11" x14ac:dyDescent="0.3">
      <c r="I3629" s="3"/>
      <c r="J3629" s="2"/>
      <c r="K3629" s="2"/>
    </row>
    <row r="3630" spans="9:11" x14ac:dyDescent="0.3">
      <c r="I3630" s="3"/>
      <c r="J3630" s="2"/>
      <c r="K3630" s="2"/>
    </row>
    <row r="3631" spans="9:11" x14ac:dyDescent="0.3">
      <c r="I3631" s="3"/>
      <c r="J3631" s="2"/>
      <c r="K3631" s="2"/>
    </row>
    <row r="3632" spans="9:11" x14ac:dyDescent="0.3">
      <c r="I3632" s="3"/>
      <c r="J3632" s="2"/>
      <c r="K3632" s="2"/>
    </row>
    <row r="3633" spans="9:11" x14ac:dyDescent="0.3">
      <c r="I3633" s="3"/>
      <c r="J3633" s="2"/>
      <c r="K3633" s="2"/>
    </row>
    <row r="3634" spans="9:11" x14ac:dyDescent="0.3">
      <c r="I3634" s="3"/>
      <c r="J3634" s="2"/>
      <c r="K3634" s="2"/>
    </row>
    <row r="3635" spans="9:11" x14ac:dyDescent="0.3">
      <c r="I3635" s="3"/>
      <c r="J3635" s="2"/>
      <c r="K3635" s="2"/>
    </row>
    <row r="3636" spans="9:11" x14ac:dyDescent="0.3">
      <c r="I3636" s="3"/>
      <c r="J3636" s="2"/>
      <c r="K3636" s="2"/>
    </row>
    <row r="3637" spans="9:11" x14ac:dyDescent="0.3">
      <c r="I3637" s="3"/>
      <c r="J3637" s="2"/>
      <c r="K3637" s="2"/>
    </row>
    <row r="3638" spans="9:11" x14ac:dyDescent="0.3">
      <c r="I3638" s="3"/>
      <c r="J3638" s="2"/>
      <c r="K3638" s="2"/>
    </row>
    <row r="3639" spans="9:11" x14ac:dyDescent="0.3">
      <c r="I3639" s="3"/>
      <c r="J3639" s="2"/>
      <c r="K3639" s="2"/>
    </row>
    <row r="3640" spans="9:11" x14ac:dyDescent="0.3">
      <c r="I3640" s="3"/>
      <c r="J3640" s="2"/>
      <c r="K3640" s="2"/>
    </row>
    <row r="3641" spans="9:11" x14ac:dyDescent="0.3">
      <c r="I3641" s="3"/>
      <c r="J3641" s="2"/>
      <c r="K3641" s="2"/>
    </row>
    <row r="3642" spans="9:11" x14ac:dyDescent="0.3">
      <c r="I3642" s="3"/>
      <c r="J3642" s="2"/>
      <c r="K3642" s="2"/>
    </row>
    <row r="3643" spans="9:11" x14ac:dyDescent="0.3">
      <c r="I3643" s="3"/>
      <c r="J3643" s="2"/>
      <c r="K3643" s="2"/>
    </row>
    <row r="3644" spans="9:11" x14ac:dyDescent="0.3">
      <c r="I3644" s="3"/>
      <c r="J3644" s="2"/>
      <c r="K3644" s="2"/>
    </row>
    <row r="3645" spans="9:11" x14ac:dyDescent="0.3">
      <c r="I3645" s="3"/>
      <c r="J3645" s="2"/>
      <c r="K3645" s="2"/>
    </row>
    <row r="3646" spans="9:11" x14ac:dyDescent="0.3">
      <c r="I3646" s="3"/>
      <c r="J3646" s="2"/>
      <c r="K3646" s="2"/>
    </row>
    <row r="3647" spans="9:11" x14ac:dyDescent="0.3">
      <c r="I3647" s="3"/>
      <c r="J3647" s="2"/>
      <c r="K3647" s="2"/>
    </row>
    <row r="3648" spans="9:11" x14ac:dyDescent="0.3">
      <c r="I3648" s="3"/>
      <c r="J3648" s="2"/>
      <c r="K3648" s="2"/>
    </row>
    <row r="3649" spans="9:11" x14ac:dyDescent="0.3">
      <c r="I3649" s="3"/>
      <c r="J3649" s="2"/>
      <c r="K3649" s="2"/>
    </row>
    <row r="3650" spans="9:11" x14ac:dyDescent="0.3">
      <c r="I3650" s="3"/>
      <c r="J3650" s="2"/>
      <c r="K3650" s="2"/>
    </row>
    <row r="3651" spans="9:11" x14ac:dyDescent="0.3">
      <c r="I3651" s="3"/>
      <c r="J3651" s="2"/>
      <c r="K3651" s="2"/>
    </row>
    <row r="3652" spans="9:11" x14ac:dyDescent="0.3">
      <c r="I3652" s="3"/>
      <c r="J3652" s="2"/>
      <c r="K3652" s="2"/>
    </row>
    <row r="3653" spans="9:11" x14ac:dyDescent="0.3">
      <c r="I3653" s="3"/>
      <c r="J3653" s="2"/>
      <c r="K3653" s="2"/>
    </row>
    <row r="3654" spans="9:11" x14ac:dyDescent="0.3">
      <c r="I3654" s="3"/>
      <c r="J3654" s="2"/>
      <c r="K3654" s="2"/>
    </row>
    <row r="3655" spans="9:11" x14ac:dyDescent="0.3">
      <c r="I3655" s="3"/>
      <c r="J3655" s="2"/>
      <c r="K3655" s="2"/>
    </row>
    <row r="3656" spans="9:11" x14ac:dyDescent="0.3">
      <c r="I3656" s="3"/>
      <c r="J3656" s="2"/>
      <c r="K3656" s="2"/>
    </row>
    <row r="3657" spans="9:11" x14ac:dyDescent="0.3">
      <c r="I3657" s="3"/>
      <c r="J3657" s="2"/>
      <c r="K3657" s="2"/>
    </row>
    <row r="3658" spans="9:11" x14ac:dyDescent="0.3">
      <c r="I3658" s="3"/>
      <c r="J3658" s="2"/>
      <c r="K3658" s="2"/>
    </row>
    <row r="3659" spans="9:11" x14ac:dyDescent="0.3">
      <c r="I3659" s="3"/>
      <c r="J3659" s="2"/>
      <c r="K3659" s="2"/>
    </row>
    <row r="3660" spans="9:11" x14ac:dyDescent="0.3">
      <c r="I3660" s="3"/>
      <c r="J3660" s="2"/>
      <c r="K3660" s="2"/>
    </row>
    <row r="3661" spans="9:11" x14ac:dyDescent="0.3">
      <c r="I3661" s="3"/>
      <c r="J3661" s="2"/>
      <c r="K3661" s="2"/>
    </row>
    <row r="3662" spans="9:11" x14ac:dyDescent="0.3">
      <c r="I3662" s="3"/>
      <c r="J3662" s="2"/>
      <c r="K3662" s="2"/>
    </row>
    <row r="3663" spans="9:11" x14ac:dyDescent="0.3">
      <c r="I3663" s="3"/>
      <c r="J3663" s="2"/>
      <c r="K3663" s="2"/>
    </row>
    <row r="3664" spans="9:11" x14ac:dyDescent="0.3">
      <c r="I3664" s="3"/>
      <c r="J3664" s="2"/>
      <c r="K3664" s="2"/>
    </row>
    <row r="3665" spans="9:11" x14ac:dyDescent="0.3">
      <c r="I3665" s="3"/>
      <c r="J3665" s="2"/>
      <c r="K3665" s="2"/>
    </row>
    <row r="3666" spans="9:11" x14ac:dyDescent="0.3">
      <c r="I3666" s="3"/>
      <c r="J3666" s="2"/>
      <c r="K3666" s="2"/>
    </row>
    <row r="3667" spans="9:11" x14ac:dyDescent="0.3">
      <c r="I3667" s="3"/>
      <c r="J3667" s="2"/>
      <c r="K3667" s="2"/>
    </row>
    <row r="3668" spans="9:11" x14ac:dyDescent="0.3">
      <c r="I3668" s="3"/>
      <c r="J3668" s="2"/>
      <c r="K3668" s="2"/>
    </row>
    <row r="3669" spans="9:11" x14ac:dyDescent="0.3">
      <c r="I3669" s="3"/>
      <c r="J3669" s="2"/>
      <c r="K3669" s="2"/>
    </row>
    <row r="3670" spans="9:11" x14ac:dyDescent="0.3">
      <c r="I3670" s="3"/>
      <c r="J3670" s="2"/>
      <c r="K3670" s="2"/>
    </row>
    <row r="3671" spans="9:11" x14ac:dyDescent="0.3">
      <c r="I3671" s="3"/>
      <c r="J3671" s="2"/>
      <c r="K3671" s="2"/>
    </row>
    <row r="3672" spans="9:11" x14ac:dyDescent="0.3">
      <c r="I3672" s="3"/>
      <c r="J3672" s="2"/>
      <c r="K3672" s="2"/>
    </row>
    <row r="3673" spans="9:11" x14ac:dyDescent="0.3">
      <c r="I3673" s="3"/>
      <c r="J3673" s="2"/>
      <c r="K3673" s="2"/>
    </row>
    <row r="3674" spans="9:11" x14ac:dyDescent="0.3">
      <c r="I3674" s="3"/>
      <c r="J3674" s="2"/>
      <c r="K3674" s="2"/>
    </row>
    <row r="3675" spans="9:11" x14ac:dyDescent="0.3">
      <c r="I3675" s="3"/>
      <c r="J3675" s="2"/>
      <c r="K3675" s="2"/>
    </row>
    <row r="3676" spans="9:11" x14ac:dyDescent="0.3">
      <c r="I3676" s="3"/>
      <c r="J3676" s="2"/>
      <c r="K3676" s="2"/>
    </row>
    <row r="3677" spans="9:11" x14ac:dyDescent="0.3">
      <c r="I3677" s="3"/>
      <c r="J3677" s="2"/>
      <c r="K3677" s="2"/>
    </row>
    <row r="3678" spans="9:11" x14ac:dyDescent="0.3">
      <c r="I3678" s="3"/>
      <c r="J3678" s="2"/>
      <c r="K3678" s="2"/>
    </row>
    <row r="3679" spans="9:11" x14ac:dyDescent="0.3">
      <c r="I3679" s="3"/>
      <c r="J3679" s="2"/>
      <c r="K3679" s="2"/>
    </row>
    <row r="3680" spans="9:11" x14ac:dyDescent="0.3">
      <c r="I3680" s="3"/>
      <c r="J3680" s="2"/>
      <c r="K3680" s="2"/>
    </row>
    <row r="3681" spans="9:11" x14ac:dyDescent="0.3">
      <c r="I3681" s="3"/>
      <c r="J3681" s="2"/>
      <c r="K3681" s="2"/>
    </row>
    <row r="3682" spans="9:11" x14ac:dyDescent="0.3">
      <c r="I3682" s="3"/>
      <c r="J3682" s="2"/>
      <c r="K3682" s="2"/>
    </row>
    <row r="3683" spans="9:11" x14ac:dyDescent="0.3">
      <c r="I3683" s="3"/>
      <c r="J3683" s="2"/>
      <c r="K3683" s="2"/>
    </row>
    <row r="3684" spans="9:11" x14ac:dyDescent="0.3">
      <c r="I3684" s="3"/>
      <c r="J3684" s="2"/>
      <c r="K3684" s="2"/>
    </row>
    <row r="3685" spans="9:11" x14ac:dyDescent="0.3">
      <c r="I3685" s="3"/>
      <c r="J3685" s="2"/>
      <c r="K3685" s="2"/>
    </row>
    <row r="3686" spans="9:11" x14ac:dyDescent="0.3">
      <c r="I3686" s="3"/>
      <c r="J3686" s="2"/>
      <c r="K3686" s="2"/>
    </row>
    <row r="3687" spans="9:11" x14ac:dyDescent="0.3">
      <c r="I3687" s="3"/>
      <c r="J3687" s="2"/>
      <c r="K3687" s="2"/>
    </row>
    <row r="3688" spans="9:11" x14ac:dyDescent="0.3">
      <c r="I3688" s="3"/>
      <c r="J3688" s="2"/>
      <c r="K3688" s="2"/>
    </row>
    <row r="3689" spans="9:11" x14ac:dyDescent="0.3">
      <c r="I3689" s="3"/>
      <c r="J3689" s="2"/>
      <c r="K3689" s="2"/>
    </row>
    <row r="3690" spans="9:11" x14ac:dyDescent="0.3">
      <c r="I3690" s="3"/>
      <c r="J3690" s="2"/>
      <c r="K3690" s="2"/>
    </row>
    <row r="3691" spans="9:11" x14ac:dyDescent="0.3">
      <c r="I3691" s="3"/>
      <c r="J3691" s="2"/>
      <c r="K3691" s="2"/>
    </row>
    <row r="3692" spans="9:11" x14ac:dyDescent="0.3">
      <c r="I3692" s="3"/>
      <c r="J3692" s="2"/>
      <c r="K3692" s="2"/>
    </row>
    <row r="3693" spans="9:11" x14ac:dyDescent="0.3">
      <c r="I3693" s="3"/>
      <c r="J3693" s="2"/>
      <c r="K3693" s="2"/>
    </row>
    <row r="3694" spans="9:11" x14ac:dyDescent="0.3">
      <c r="I3694" s="3"/>
      <c r="J3694" s="2"/>
      <c r="K3694" s="2"/>
    </row>
    <row r="3695" spans="9:11" x14ac:dyDescent="0.3">
      <c r="I3695" s="3"/>
      <c r="J3695" s="2"/>
      <c r="K3695" s="2"/>
    </row>
    <row r="3696" spans="9:11" x14ac:dyDescent="0.3">
      <c r="I3696" s="3"/>
      <c r="J3696" s="2"/>
      <c r="K3696" s="2"/>
    </row>
    <row r="3697" spans="9:11" x14ac:dyDescent="0.3">
      <c r="I3697" s="3"/>
      <c r="J3697" s="2"/>
      <c r="K3697" s="2"/>
    </row>
    <row r="3698" spans="9:11" x14ac:dyDescent="0.3">
      <c r="I3698" s="3"/>
      <c r="J3698" s="2"/>
      <c r="K3698" s="2"/>
    </row>
    <row r="3699" spans="9:11" x14ac:dyDescent="0.3">
      <c r="I3699" s="3"/>
      <c r="J3699" s="2"/>
      <c r="K3699" s="2"/>
    </row>
    <row r="3700" spans="9:11" x14ac:dyDescent="0.3">
      <c r="I3700" s="3"/>
      <c r="J3700" s="2"/>
      <c r="K3700" s="2"/>
    </row>
    <row r="3701" spans="9:11" x14ac:dyDescent="0.3">
      <c r="I3701" s="3"/>
      <c r="J3701" s="2"/>
      <c r="K3701" s="2"/>
    </row>
    <row r="3702" spans="9:11" x14ac:dyDescent="0.3">
      <c r="I3702" s="3"/>
      <c r="J3702" s="2"/>
      <c r="K3702" s="2"/>
    </row>
    <row r="3703" spans="9:11" x14ac:dyDescent="0.3">
      <c r="I3703" s="3"/>
      <c r="J3703" s="2"/>
      <c r="K3703" s="2"/>
    </row>
    <row r="3704" spans="9:11" x14ac:dyDescent="0.3">
      <c r="I3704" s="3"/>
      <c r="J3704" s="2"/>
      <c r="K3704" s="2"/>
    </row>
    <row r="3705" spans="9:11" x14ac:dyDescent="0.3">
      <c r="I3705" s="3"/>
      <c r="J3705" s="2"/>
      <c r="K3705" s="2"/>
    </row>
    <row r="3706" spans="9:11" x14ac:dyDescent="0.3">
      <c r="I3706" s="3"/>
      <c r="J3706" s="2"/>
      <c r="K3706" s="2"/>
    </row>
    <row r="3707" spans="9:11" x14ac:dyDescent="0.3">
      <c r="I3707" s="3"/>
      <c r="J3707" s="2"/>
      <c r="K3707" s="2"/>
    </row>
    <row r="3708" spans="9:11" x14ac:dyDescent="0.3">
      <c r="I3708" s="3"/>
      <c r="J3708" s="2"/>
      <c r="K3708" s="2"/>
    </row>
    <row r="3709" spans="9:11" x14ac:dyDescent="0.3">
      <c r="I3709" s="3"/>
      <c r="J3709" s="2"/>
      <c r="K3709" s="2"/>
    </row>
    <row r="3710" spans="9:11" x14ac:dyDescent="0.3">
      <c r="I3710" s="3"/>
      <c r="J3710" s="2"/>
      <c r="K3710" s="2"/>
    </row>
    <row r="3711" spans="9:11" x14ac:dyDescent="0.3">
      <c r="I3711" s="3"/>
      <c r="J3711" s="2"/>
      <c r="K3711" s="2"/>
    </row>
    <row r="3712" spans="9:11" x14ac:dyDescent="0.3">
      <c r="I3712" s="3"/>
      <c r="J3712" s="2"/>
      <c r="K3712" s="2"/>
    </row>
    <row r="3713" spans="9:11" x14ac:dyDescent="0.3">
      <c r="I3713" s="3"/>
      <c r="J3713" s="2"/>
      <c r="K3713" s="2"/>
    </row>
    <row r="3714" spans="9:11" x14ac:dyDescent="0.3">
      <c r="I3714" s="3"/>
      <c r="J3714" s="2"/>
      <c r="K3714" s="2"/>
    </row>
    <row r="3715" spans="9:11" x14ac:dyDescent="0.3">
      <c r="I3715" s="3"/>
      <c r="J3715" s="2"/>
      <c r="K3715" s="2"/>
    </row>
    <row r="3716" spans="9:11" x14ac:dyDescent="0.3">
      <c r="I3716" s="3"/>
      <c r="J3716" s="2"/>
      <c r="K3716" s="2"/>
    </row>
    <row r="3717" spans="9:11" x14ac:dyDescent="0.3">
      <c r="I3717" s="3"/>
      <c r="J3717" s="2"/>
      <c r="K3717" s="2"/>
    </row>
    <row r="3718" spans="9:11" x14ac:dyDescent="0.3">
      <c r="I3718" s="3"/>
      <c r="J3718" s="2"/>
      <c r="K3718" s="2"/>
    </row>
    <row r="3719" spans="9:11" x14ac:dyDescent="0.3">
      <c r="I3719" s="3"/>
      <c r="J3719" s="2"/>
      <c r="K3719" s="2"/>
    </row>
    <row r="3720" spans="9:11" x14ac:dyDescent="0.3">
      <c r="I3720" s="3"/>
      <c r="J3720" s="2"/>
      <c r="K3720" s="2"/>
    </row>
    <row r="3721" spans="9:11" x14ac:dyDescent="0.3">
      <c r="I3721" s="3"/>
      <c r="J3721" s="2"/>
      <c r="K3721" s="2"/>
    </row>
    <row r="3722" spans="9:11" x14ac:dyDescent="0.3">
      <c r="I3722" s="3"/>
      <c r="J3722" s="2"/>
      <c r="K3722" s="2"/>
    </row>
    <row r="3723" spans="9:11" x14ac:dyDescent="0.3">
      <c r="I3723" s="3"/>
      <c r="J3723" s="2"/>
      <c r="K3723" s="2"/>
    </row>
    <row r="3724" spans="9:11" x14ac:dyDescent="0.3">
      <c r="I3724" s="3"/>
      <c r="J3724" s="2"/>
      <c r="K3724" s="2"/>
    </row>
    <row r="3725" spans="9:11" x14ac:dyDescent="0.3">
      <c r="I3725" s="3"/>
      <c r="J3725" s="2"/>
      <c r="K3725" s="2"/>
    </row>
    <row r="3726" spans="9:11" x14ac:dyDescent="0.3">
      <c r="I3726" s="3"/>
      <c r="J3726" s="2"/>
      <c r="K3726" s="2"/>
    </row>
    <row r="3727" spans="9:11" x14ac:dyDescent="0.3">
      <c r="I3727" s="3"/>
      <c r="J3727" s="2"/>
      <c r="K3727" s="2"/>
    </row>
    <row r="3728" spans="9:11" x14ac:dyDescent="0.3">
      <c r="I3728" s="3"/>
      <c r="J3728" s="2"/>
      <c r="K3728" s="2"/>
    </row>
    <row r="3729" spans="9:11" x14ac:dyDescent="0.3">
      <c r="I3729" s="3"/>
      <c r="J3729" s="2"/>
      <c r="K3729" s="2"/>
    </row>
    <row r="3730" spans="9:11" x14ac:dyDescent="0.3">
      <c r="I3730" s="3"/>
      <c r="J3730" s="2"/>
      <c r="K3730" s="2"/>
    </row>
    <row r="3731" spans="9:11" x14ac:dyDescent="0.3">
      <c r="I3731" s="3"/>
      <c r="J3731" s="2"/>
      <c r="K3731" s="2"/>
    </row>
    <row r="3732" spans="9:11" x14ac:dyDescent="0.3">
      <c r="I3732" s="3"/>
      <c r="J3732" s="2"/>
      <c r="K3732" s="2"/>
    </row>
    <row r="3733" spans="9:11" x14ac:dyDescent="0.3">
      <c r="I3733" s="3"/>
      <c r="J3733" s="2"/>
      <c r="K3733" s="2"/>
    </row>
    <row r="3734" spans="9:11" x14ac:dyDescent="0.3">
      <c r="I3734" s="3"/>
      <c r="J3734" s="2"/>
      <c r="K3734" s="2"/>
    </row>
    <row r="3735" spans="9:11" x14ac:dyDescent="0.3">
      <c r="I3735" s="3"/>
      <c r="J3735" s="2"/>
      <c r="K3735" s="2"/>
    </row>
    <row r="3736" spans="9:11" x14ac:dyDescent="0.3">
      <c r="I3736" s="3"/>
      <c r="J3736" s="2"/>
      <c r="K3736" s="2"/>
    </row>
    <row r="3737" spans="9:11" x14ac:dyDescent="0.3">
      <c r="I3737" s="3"/>
      <c r="J3737" s="2"/>
      <c r="K3737" s="2"/>
    </row>
    <row r="3738" spans="9:11" x14ac:dyDescent="0.3">
      <c r="I3738" s="3"/>
      <c r="J3738" s="2"/>
      <c r="K3738" s="2"/>
    </row>
    <row r="3739" spans="9:11" x14ac:dyDescent="0.3">
      <c r="I3739" s="3"/>
      <c r="J3739" s="2"/>
      <c r="K3739" s="2"/>
    </row>
    <row r="3740" spans="9:11" x14ac:dyDescent="0.3">
      <c r="I3740" s="3"/>
      <c r="J3740" s="2"/>
      <c r="K3740" s="2"/>
    </row>
    <row r="3741" spans="9:11" x14ac:dyDescent="0.3">
      <c r="I3741" s="3"/>
      <c r="J3741" s="2"/>
      <c r="K3741" s="2"/>
    </row>
    <row r="3742" spans="9:11" x14ac:dyDescent="0.3">
      <c r="I3742" s="3"/>
      <c r="J3742" s="2"/>
      <c r="K3742" s="2"/>
    </row>
    <row r="3743" spans="9:11" x14ac:dyDescent="0.3">
      <c r="I3743" s="3"/>
      <c r="J3743" s="2"/>
      <c r="K3743" s="2"/>
    </row>
    <row r="3744" spans="9:11" x14ac:dyDescent="0.3">
      <c r="I3744" s="3"/>
      <c r="J3744" s="2"/>
      <c r="K3744" s="2"/>
    </row>
    <row r="3745" spans="9:11" x14ac:dyDescent="0.3">
      <c r="I3745" s="3"/>
      <c r="J3745" s="2"/>
      <c r="K3745" s="2"/>
    </row>
    <row r="3746" spans="9:11" x14ac:dyDescent="0.3">
      <c r="I3746" s="3"/>
      <c r="J3746" s="2"/>
      <c r="K3746" s="2"/>
    </row>
    <row r="3747" spans="9:11" x14ac:dyDescent="0.3">
      <c r="I3747" s="3"/>
      <c r="J3747" s="2"/>
      <c r="K3747" s="2"/>
    </row>
    <row r="3748" spans="9:11" x14ac:dyDescent="0.3">
      <c r="I3748" s="3"/>
      <c r="J3748" s="2"/>
      <c r="K3748" s="2"/>
    </row>
    <row r="3749" spans="9:11" x14ac:dyDescent="0.3">
      <c r="I3749" s="3"/>
      <c r="J3749" s="2"/>
      <c r="K3749" s="2"/>
    </row>
    <row r="3750" spans="9:11" x14ac:dyDescent="0.3">
      <c r="I3750" s="3"/>
      <c r="J3750" s="2"/>
      <c r="K3750" s="2"/>
    </row>
    <row r="3751" spans="9:11" x14ac:dyDescent="0.3">
      <c r="I3751" s="3"/>
      <c r="J3751" s="2"/>
      <c r="K3751" s="2"/>
    </row>
    <row r="3752" spans="9:11" x14ac:dyDescent="0.3">
      <c r="I3752" s="3"/>
      <c r="J3752" s="2"/>
      <c r="K3752" s="2"/>
    </row>
    <row r="3753" spans="9:11" x14ac:dyDescent="0.3">
      <c r="I3753" s="3"/>
      <c r="J3753" s="2"/>
      <c r="K3753" s="2"/>
    </row>
    <row r="3754" spans="9:11" x14ac:dyDescent="0.3">
      <c r="I3754" s="3"/>
      <c r="J3754" s="2"/>
      <c r="K3754" s="2"/>
    </row>
    <row r="3755" spans="9:11" x14ac:dyDescent="0.3">
      <c r="I3755" s="3"/>
      <c r="J3755" s="2"/>
      <c r="K3755" s="2"/>
    </row>
    <row r="3756" spans="9:11" x14ac:dyDescent="0.3">
      <c r="I3756" s="3"/>
      <c r="J3756" s="2"/>
      <c r="K3756" s="2"/>
    </row>
    <row r="3757" spans="9:11" x14ac:dyDescent="0.3">
      <c r="I3757" s="3"/>
      <c r="J3757" s="2"/>
      <c r="K3757" s="2"/>
    </row>
    <row r="3758" spans="9:11" x14ac:dyDescent="0.3">
      <c r="I3758" s="3"/>
      <c r="J3758" s="2"/>
      <c r="K3758" s="2"/>
    </row>
    <row r="3759" spans="9:11" x14ac:dyDescent="0.3">
      <c r="I3759" s="3"/>
      <c r="J3759" s="2"/>
      <c r="K3759" s="2"/>
    </row>
    <row r="3760" spans="9:11" x14ac:dyDescent="0.3">
      <c r="I3760" s="3"/>
      <c r="J3760" s="2"/>
      <c r="K3760" s="2"/>
    </row>
    <row r="3761" spans="9:11" x14ac:dyDescent="0.3">
      <c r="I3761" s="3"/>
      <c r="J3761" s="2"/>
      <c r="K3761" s="2"/>
    </row>
    <row r="3762" spans="9:11" x14ac:dyDescent="0.3">
      <c r="I3762" s="3"/>
      <c r="J3762" s="2"/>
      <c r="K3762" s="2"/>
    </row>
    <row r="3763" spans="9:11" x14ac:dyDescent="0.3">
      <c r="I3763" s="3"/>
      <c r="J3763" s="2"/>
      <c r="K3763" s="2"/>
    </row>
    <row r="3764" spans="9:11" x14ac:dyDescent="0.3">
      <c r="I3764" s="3"/>
      <c r="J3764" s="2"/>
      <c r="K3764" s="2"/>
    </row>
    <row r="3765" spans="9:11" x14ac:dyDescent="0.3">
      <c r="I3765" s="3"/>
      <c r="J3765" s="2"/>
      <c r="K3765" s="2"/>
    </row>
    <row r="3766" spans="9:11" x14ac:dyDescent="0.3">
      <c r="I3766" s="3"/>
      <c r="J3766" s="2"/>
      <c r="K3766" s="2"/>
    </row>
    <row r="3767" spans="9:11" x14ac:dyDescent="0.3">
      <c r="I3767" s="3"/>
      <c r="J3767" s="2"/>
      <c r="K3767" s="2"/>
    </row>
    <row r="3768" spans="9:11" x14ac:dyDescent="0.3">
      <c r="I3768" s="3"/>
      <c r="J3768" s="2"/>
      <c r="K3768" s="2"/>
    </row>
    <row r="3769" spans="9:11" x14ac:dyDescent="0.3">
      <c r="I3769" s="3"/>
      <c r="J3769" s="2"/>
      <c r="K3769" s="2"/>
    </row>
    <row r="3770" spans="9:11" x14ac:dyDescent="0.3">
      <c r="I3770" s="3"/>
      <c r="J3770" s="2"/>
      <c r="K3770" s="2"/>
    </row>
    <row r="3771" spans="9:11" x14ac:dyDescent="0.3">
      <c r="I3771" s="3"/>
      <c r="J3771" s="2"/>
      <c r="K3771" s="2"/>
    </row>
    <row r="3772" spans="9:11" x14ac:dyDescent="0.3">
      <c r="I3772" s="3"/>
      <c r="J3772" s="2"/>
      <c r="K3772" s="2"/>
    </row>
    <row r="3773" spans="9:11" x14ac:dyDescent="0.3">
      <c r="I3773" s="3"/>
      <c r="J3773" s="2"/>
      <c r="K3773" s="2"/>
    </row>
    <row r="3774" spans="9:11" x14ac:dyDescent="0.3">
      <c r="I3774" s="3"/>
      <c r="J3774" s="2"/>
      <c r="K3774" s="2"/>
    </row>
    <row r="3775" spans="9:11" x14ac:dyDescent="0.3">
      <c r="I3775" s="3"/>
      <c r="J3775" s="2"/>
      <c r="K3775" s="2"/>
    </row>
    <row r="3776" spans="9:11" x14ac:dyDescent="0.3">
      <c r="I3776" s="3"/>
      <c r="J3776" s="2"/>
      <c r="K3776" s="2"/>
    </row>
    <row r="3777" spans="9:11" x14ac:dyDescent="0.3">
      <c r="I3777" s="3"/>
      <c r="J3777" s="2"/>
      <c r="K3777" s="2"/>
    </row>
    <row r="3778" spans="9:11" x14ac:dyDescent="0.3">
      <c r="I3778" s="3"/>
      <c r="J3778" s="2"/>
      <c r="K3778" s="2"/>
    </row>
    <row r="3779" spans="9:11" x14ac:dyDescent="0.3">
      <c r="I3779" s="3"/>
      <c r="J3779" s="2"/>
      <c r="K3779" s="2"/>
    </row>
    <row r="3780" spans="9:11" x14ac:dyDescent="0.3">
      <c r="I3780" s="3"/>
      <c r="J3780" s="2"/>
      <c r="K3780" s="2"/>
    </row>
    <row r="3781" spans="9:11" x14ac:dyDescent="0.3">
      <c r="I3781" s="3"/>
      <c r="J3781" s="2"/>
      <c r="K3781" s="2"/>
    </row>
    <row r="3782" spans="9:11" x14ac:dyDescent="0.3">
      <c r="I3782" s="3"/>
      <c r="J3782" s="2"/>
      <c r="K3782" s="2"/>
    </row>
    <row r="3783" spans="9:11" x14ac:dyDescent="0.3">
      <c r="I3783" s="3"/>
      <c r="J3783" s="2"/>
      <c r="K3783" s="2"/>
    </row>
    <row r="3784" spans="9:11" x14ac:dyDescent="0.3">
      <c r="I3784" s="3"/>
      <c r="J3784" s="2"/>
      <c r="K3784" s="2"/>
    </row>
    <row r="3785" spans="9:11" x14ac:dyDescent="0.3">
      <c r="I3785" s="3"/>
      <c r="J3785" s="2"/>
      <c r="K3785" s="2"/>
    </row>
    <row r="3786" spans="9:11" x14ac:dyDescent="0.3">
      <c r="I3786" s="3"/>
      <c r="J3786" s="2"/>
      <c r="K3786" s="2"/>
    </row>
    <row r="3787" spans="9:11" x14ac:dyDescent="0.3">
      <c r="I3787" s="3"/>
      <c r="J3787" s="2"/>
      <c r="K3787" s="2"/>
    </row>
    <row r="3788" spans="9:11" x14ac:dyDescent="0.3">
      <c r="I3788" s="3"/>
      <c r="J3788" s="2"/>
      <c r="K3788" s="2"/>
    </row>
    <row r="3789" spans="9:11" x14ac:dyDescent="0.3">
      <c r="I3789" s="3"/>
      <c r="J3789" s="2"/>
      <c r="K3789" s="2"/>
    </row>
    <row r="3790" spans="9:11" x14ac:dyDescent="0.3">
      <c r="I3790" s="3"/>
      <c r="J3790" s="2"/>
      <c r="K3790" s="2"/>
    </row>
    <row r="3791" spans="9:11" x14ac:dyDescent="0.3">
      <c r="I3791" s="3"/>
      <c r="J3791" s="2"/>
      <c r="K3791" s="2"/>
    </row>
    <row r="3792" spans="9:11" x14ac:dyDescent="0.3">
      <c r="I3792" s="3"/>
      <c r="J3792" s="2"/>
      <c r="K3792" s="2"/>
    </row>
    <row r="3793" spans="9:11" x14ac:dyDescent="0.3">
      <c r="I3793" s="3"/>
      <c r="J3793" s="2"/>
      <c r="K3793" s="2"/>
    </row>
    <row r="3794" spans="9:11" x14ac:dyDescent="0.3">
      <c r="I3794" s="3"/>
      <c r="J3794" s="2"/>
      <c r="K3794" s="2"/>
    </row>
    <row r="3795" spans="9:11" x14ac:dyDescent="0.3">
      <c r="I3795" s="3"/>
      <c r="J3795" s="2"/>
      <c r="K3795" s="2"/>
    </row>
    <row r="3796" spans="9:11" x14ac:dyDescent="0.3">
      <c r="I3796" s="3"/>
      <c r="J3796" s="2"/>
      <c r="K3796" s="2"/>
    </row>
    <row r="3797" spans="9:11" x14ac:dyDescent="0.3">
      <c r="I3797" s="3"/>
      <c r="J3797" s="2"/>
      <c r="K3797" s="2"/>
    </row>
    <row r="3798" spans="9:11" x14ac:dyDescent="0.3">
      <c r="I3798" s="3"/>
      <c r="J3798" s="2"/>
      <c r="K3798" s="2"/>
    </row>
    <row r="3799" spans="9:11" x14ac:dyDescent="0.3">
      <c r="I3799" s="3"/>
      <c r="J3799" s="2"/>
      <c r="K3799" s="2"/>
    </row>
    <row r="3800" spans="9:11" x14ac:dyDescent="0.3">
      <c r="I3800" s="3"/>
      <c r="J3800" s="2"/>
      <c r="K3800" s="2"/>
    </row>
    <row r="3801" spans="9:11" x14ac:dyDescent="0.3">
      <c r="I3801" s="3"/>
      <c r="J3801" s="2"/>
      <c r="K3801" s="2"/>
    </row>
    <row r="3802" spans="9:11" x14ac:dyDescent="0.3">
      <c r="I3802" s="3"/>
      <c r="J3802" s="2"/>
      <c r="K3802" s="2"/>
    </row>
    <row r="3803" spans="9:11" x14ac:dyDescent="0.3">
      <c r="I3803" s="3"/>
      <c r="J3803" s="2"/>
      <c r="K3803" s="2"/>
    </row>
    <row r="3804" spans="9:11" x14ac:dyDescent="0.3">
      <c r="I3804" s="3"/>
      <c r="J3804" s="2"/>
      <c r="K3804" s="2"/>
    </row>
    <row r="3805" spans="9:11" x14ac:dyDescent="0.3">
      <c r="I3805" s="3"/>
      <c r="J3805" s="2"/>
      <c r="K3805" s="2"/>
    </row>
    <row r="3806" spans="9:11" x14ac:dyDescent="0.3">
      <c r="I3806" s="3"/>
      <c r="J3806" s="2"/>
      <c r="K3806" s="2"/>
    </row>
    <row r="3807" spans="9:11" x14ac:dyDescent="0.3">
      <c r="I3807" s="3"/>
      <c r="J3807" s="2"/>
      <c r="K3807" s="2"/>
    </row>
    <row r="3808" spans="9:11" x14ac:dyDescent="0.3">
      <c r="I3808" s="3"/>
      <c r="J3808" s="2"/>
      <c r="K3808" s="2"/>
    </row>
    <row r="3809" spans="9:11" x14ac:dyDescent="0.3">
      <c r="I3809" s="3"/>
      <c r="J3809" s="2"/>
      <c r="K3809" s="2"/>
    </row>
    <row r="3810" spans="9:11" x14ac:dyDescent="0.3">
      <c r="I3810" s="3"/>
      <c r="J3810" s="2"/>
      <c r="K3810" s="2"/>
    </row>
    <row r="3811" spans="9:11" x14ac:dyDescent="0.3">
      <c r="I3811" s="3"/>
      <c r="J3811" s="2"/>
      <c r="K3811" s="2"/>
    </row>
    <row r="3812" spans="9:11" x14ac:dyDescent="0.3">
      <c r="I3812" s="3"/>
      <c r="J3812" s="2"/>
      <c r="K3812" s="2"/>
    </row>
    <row r="3813" spans="9:11" x14ac:dyDescent="0.3">
      <c r="I3813" s="3"/>
      <c r="J3813" s="2"/>
      <c r="K3813" s="2"/>
    </row>
    <row r="3814" spans="9:11" x14ac:dyDescent="0.3">
      <c r="I3814" s="3"/>
      <c r="J3814" s="2"/>
      <c r="K3814" s="2"/>
    </row>
    <row r="3815" spans="9:11" x14ac:dyDescent="0.3">
      <c r="I3815" s="3"/>
      <c r="J3815" s="2"/>
      <c r="K3815" s="2"/>
    </row>
    <row r="3816" spans="9:11" x14ac:dyDescent="0.3">
      <c r="I3816" s="3"/>
      <c r="J3816" s="2"/>
      <c r="K3816" s="2"/>
    </row>
    <row r="3817" spans="9:11" x14ac:dyDescent="0.3">
      <c r="I3817" s="3"/>
      <c r="J3817" s="2"/>
      <c r="K3817" s="2"/>
    </row>
    <row r="3818" spans="9:11" x14ac:dyDescent="0.3">
      <c r="I3818" s="3"/>
      <c r="J3818" s="2"/>
      <c r="K3818" s="2"/>
    </row>
    <row r="3819" spans="9:11" x14ac:dyDescent="0.3">
      <c r="I3819" s="3"/>
      <c r="J3819" s="2"/>
      <c r="K3819" s="2"/>
    </row>
    <row r="3820" spans="9:11" x14ac:dyDescent="0.3">
      <c r="I3820" s="3"/>
      <c r="J3820" s="2"/>
      <c r="K3820" s="2"/>
    </row>
    <row r="3821" spans="9:11" x14ac:dyDescent="0.3">
      <c r="I3821" s="3"/>
      <c r="J3821" s="2"/>
      <c r="K3821" s="2"/>
    </row>
    <row r="3822" spans="9:11" x14ac:dyDescent="0.3">
      <c r="I3822" s="3"/>
      <c r="J3822" s="2"/>
      <c r="K3822" s="2"/>
    </row>
    <row r="3823" spans="9:11" x14ac:dyDescent="0.3">
      <c r="I3823" s="3"/>
      <c r="J3823" s="2"/>
      <c r="K3823" s="2"/>
    </row>
    <row r="3824" spans="9:11" x14ac:dyDescent="0.3">
      <c r="I3824" s="3"/>
      <c r="J3824" s="2"/>
      <c r="K3824" s="2"/>
    </row>
    <row r="3825" spans="9:11" x14ac:dyDescent="0.3">
      <c r="I3825" s="3"/>
      <c r="J3825" s="2"/>
      <c r="K3825" s="2"/>
    </row>
    <row r="3826" spans="9:11" x14ac:dyDescent="0.3">
      <c r="I3826" s="3"/>
      <c r="J3826" s="2"/>
      <c r="K3826" s="2"/>
    </row>
    <row r="3827" spans="9:11" x14ac:dyDescent="0.3">
      <c r="I3827" s="3"/>
      <c r="J3827" s="2"/>
      <c r="K3827" s="2"/>
    </row>
    <row r="3828" spans="9:11" x14ac:dyDescent="0.3">
      <c r="I3828" s="3"/>
      <c r="J3828" s="2"/>
      <c r="K3828" s="2"/>
    </row>
    <row r="3829" spans="9:11" x14ac:dyDescent="0.3">
      <c r="I3829" s="3"/>
      <c r="J3829" s="2"/>
      <c r="K3829" s="2"/>
    </row>
    <row r="3830" spans="9:11" x14ac:dyDescent="0.3">
      <c r="I3830" s="3"/>
      <c r="J3830" s="2"/>
      <c r="K3830" s="2"/>
    </row>
    <row r="3831" spans="9:11" x14ac:dyDescent="0.3">
      <c r="I3831" s="3"/>
      <c r="J3831" s="2"/>
      <c r="K3831" s="2"/>
    </row>
    <row r="3832" spans="9:11" x14ac:dyDescent="0.3">
      <c r="I3832" s="3"/>
      <c r="J3832" s="2"/>
      <c r="K3832" s="2"/>
    </row>
    <row r="3833" spans="9:11" x14ac:dyDescent="0.3">
      <c r="I3833" s="3"/>
      <c r="J3833" s="2"/>
      <c r="K3833" s="2"/>
    </row>
    <row r="3834" spans="9:11" x14ac:dyDescent="0.3">
      <c r="I3834" s="3"/>
      <c r="J3834" s="2"/>
      <c r="K3834" s="2"/>
    </row>
    <row r="3835" spans="9:11" x14ac:dyDescent="0.3">
      <c r="I3835" s="3"/>
      <c r="J3835" s="2"/>
      <c r="K3835" s="2"/>
    </row>
    <row r="3836" spans="9:11" x14ac:dyDescent="0.3">
      <c r="I3836" s="3"/>
      <c r="J3836" s="2"/>
      <c r="K3836" s="2"/>
    </row>
    <row r="3837" spans="9:11" x14ac:dyDescent="0.3">
      <c r="I3837" s="3"/>
      <c r="J3837" s="2"/>
      <c r="K3837" s="2"/>
    </row>
    <row r="3838" spans="9:11" x14ac:dyDescent="0.3">
      <c r="I3838" s="3"/>
      <c r="J3838" s="2"/>
      <c r="K3838" s="2"/>
    </row>
    <row r="3839" spans="9:11" x14ac:dyDescent="0.3">
      <c r="I3839" s="3"/>
      <c r="J3839" s="2"/>
      <c r="K3839" s="2"/>
    </row>
    <row r="3840" spans="9:11" x14ac:dyDescent="0.3">
      <c r="I3840" s="3"/>
      <c r="J3840" s="2"/>
      <c r="K3840" s="2"/>
    </row>
    <row r="3841" spans="9:11" x14ac:dyDescent="0.3">
      <c r="I3841" s="3"/>
      <c r="J3841" s="2"/>
      <c r="K3841" s="2"/>
    </row>
    <row r="3842" spans="9:11" x14ac:dyDescent="0.3">
      <c r="I3842" s="3"/>
      <c r="J3842" s="2"/>
      <c r="K3842" s="2"/>
    </row>
    <row r="3843" spans="9:11" x14ac:dyDescent="0.3">
      <c r="I3843" s="3"/>
      <c r="J3843" s="2"/>
      <c r="K3843" s="2"/>
    </row>
    <row r="3844" spans="9:11" x14ac:dyDescent="0.3">
      <c r="I3844" s="3"/>
      <c r="J3844" s="2"/>
      <c r="K3844" s="2"/>
    </row>
    <row r="3845" spans="9:11" x14ac:dyDescent="0.3">
      <c r="I3845" s="3"/>
      <c r="J3845" s="2"/>
      <c r="K3845" s="2"/>
    </row>
    <row r="3846" spans="9:11" x14ac:dyDescent="0.3">
      <c r="I3846" s="3"/>
      <c r="J3846" s="2"/>
      <c r="K3846" s="2"/>
    </row>
    <row r="3847" spans="9:11" x14ac:dyDescent="0.3">
      <c r="I3847" s="3"/>
      <c r="J3847" s="2"/>
      <c r="K3847" s="2"/>
    </row>
    <row r="3848" spans="9:11" x14ac:dyDescent="0.3">
      <c r="I3848" s="3"/>
      <c r="J3848" s="2"/>
      <c r="K3848" s="2"/>
    </row>
    <row r="3849" spans="9:11" x14ac:dyDescent="0.3">
      <c r="I3849" s="3"/>
      <c r="J3849" s="2"/>
      <c r="K3849" s="2"/>
    </row>
    <row r="3850" spans="9:11" x14ac:dyDescent="0.3">
      <c r="I3850" s="3"/>
      <c r="J3850" s="2"/>
      <c r="K3850" s="2"/>
    </row>
    <row r="3851" spans="9:11" x14ac:dyDescent="0.3">
      <c r="I3851" s="3"/>
      <c r="J3851" s="2"/>
      <c r="K3851" s="2"/>
    </row>
    <row r="3852" spans="9:11" x14ac:dyDescent="0.3">
      <c r="I3852" s="3"/>
      <c r="J3852" s="2"/>
      <c r="K3852" s="2"/>
    </row>
    <row r="3853" spans="9:11" x14ac:dyDescent="0.3">
      <c r="I3853" s="3"/>
      <c r="J3853" s="2"/>
      <c r="K3853" s="2"/>
    </row>
    <row r="3854" spans="9:11" x14ac:dyDescent="0.3">
      <c r="I3854" s="3"/>
      <c r="J3854" s="2"/>
      <c r="K3854" s="2"/>
    </row>
    <row r="3855" spans="9:11" x14ac:dyDescent="0.3">
      <c r="I3855" s="3"/>
      <c r="J3855" s="2"/>
      <c r="K3855" s="2"/>
    </row>
    <row r="3856" spans="9:11" x14ac:dyDescent="0.3">
      <c r="I3856" s="3"/>
      <c r="J3856" s="2"/>
      <c r="K3856" s="2"/>
    </row>
    <row r="3857" spans="9:11" x14ac:dyDescent="0.3">
      <c r="I3857" s="3"/>
      <c r="J3857" s="2"/>
      <c r="K3857" s="2"/>
    </row>
    <row r="3858" spans="9:11" x14ac:dyDescent="0.3">
      <c r="I3858" s="3"/>
      <c r="J3858" s="2"/>
      <c r="K3858" s="2"/>
    </row>
    <row r="3859" spans="9:11" x14ac:dyDescent="0.3">
      <c r="I3859" s="3"/>
      <c r="J3859" s="2"/>
      <c r="K3859" s="2"/>
    </row>
    <row r="3860" spans="9:11" x14ac:dyDescent="0.3">
      <c r="I3860" s="3"/>
      <c r="J3860" s="2"/>
      <c r="K3860" s="2"/>
    </row>
    <row r="3861" spans="9:11" x14ac:dyDescent="0.3">
      <c r="I3861" s="3"/>
      <c r="J3861" s="2"/>
      <c r="K3861" s="2"/>
    </row>
    <row r="3862" spans="9:11" x14ac:dyDescent="0.3">
      <c r="I3862" s="3"/>
      <c r="J3862" s="2"/>
      <c r="K3862" s="2"/>
    </row>
    <row r="3863" spans="9:11" x14ac:dyDescent="0.3">
      <c r="I3863" s="3"/>
      <c r="J3863" s="2"/>
      <c r="K3863" s="2"/>
    </row>
    <row r="3864" spans="9:11" x14ac:dyDescent="0.3">
      <c r="I3864" s="3"/>
      <c r="J3864" s="2"/>
      <c r="K3864" s="2"/>
    </row>
    <row r="3865" spans="9:11" x14ac:dyDescent="0.3">
      <c r="I3865" s="3"/>
      <c r="J3865" s="2"/>
      <c r="K3865" s="2"/>
    </row>
    <row r="3866" spans="9:11" x14ac:dyDescent="0.3">
      <c r="I3866" s="3"/>
      <c r="J3866" s="2"/>
      <c r="K3866" s="2"/>
    </row>
    <row r="3867" spans="9:11" x14ac:dyDescent="0.3">
      <c r="I3867" s="3"/>
      <c r="J3867" s="2"/>
      <c r="K3867" s="2"/>
    </row>
    <row r="3868" spans="9:11" x14ac:dyDescent="0.3">
      <c r="I3868" s="3"/>
      <c r="J3868" s="2"/>
      <c r="K3868" s="2"/>
    </row>
    <row r="3869" spans="9:11" x14ac:dyDescent="0.3">
      <c r="I3869" s="3"/>
      <c r="J3869" s="2"/>
      <c r="K3869" s="2"/>
    </row>
    <row r="3870" spans="9:11" x14ac:dyDescent="0.3">
      <c r="I3870" s="3"/>
      <c r="J3870" s="2"/>
      <c r="K3870" s="2"/>
    </row>
    <row r="3871" spans="9:11" x14ac:dyDescent="0.3">
      <c r="I3871" s="3"/>
      <c r="J3871" s="2"/>
      <c r="K3871" s="2"/>
    </row>
    <row r="3872" spans="9:11" x14ac:dyDescent="0.3">
      <c r="I3872" s="3"/>
      <c r="J3872" s="2"/>
      <c r="K3872" s="2"/>
    </row>
    <row r="3873" spans="9:11" x14ac:dyDescent="0.3">
      <c r="I3873" s="3"/>
      <c r="J3873" s="2"/>
      <c r="K3873" s="2"/>
    </row>
    <row r="3874" spans="9:11" x14ac:dyDescent="0.3">
      <c r="I3874" s="3"/>
      <c r="J3874" s="2"/>
      <c r="K3874" s="2"/>
    </row>
    <row r="3875" spans="9:11" x14ac:dyDescent="0.3">
      <c r="I3875" s="3"/>
      <c r="J3875" s="2"/>
      <c r="K3875" s="2"/>
    </row>
    <row r="3876" spans="9:11" x14ac:dyDescent="0.3">
      <c r="I3876" s="3"/>
      <c r="J3876" s="2"/>
      <c r="K3876" s="2"/>
    </row>
    <row r="3877" spans="9:11" x14ac:dyDescent="0.3">
      <c r="I3877" s="3"/>
      <c r="J3877" s="2"/>
      <c r="K3877" s="2"/>
    </row>
    <row r="3878" spans="9:11" x14ac:dyDescent="0.3">
      <c r="I3878" s="3"/>
      <c r="J3878" s="2"/>
      <c r="K3878" s="2"/>
    </row>
    <row r="3879" spans="9:11" x14ac:dyDescent="0.3">
      <c r="I3879" s="3"/>
      <c r="J3879" s="2"/>
      <c r="K3879" s="2"/>
    </row>
    <row r="3880" spans="9:11" x14ac:dyDescent="0.3">
      <c r="I3880" s="3"/>
      <c r="J3880" s="2"/>
      <c r="K3880" s="2"/>
    </row>
    <row r="3881" spans="9:11" x14ac:dyDescent="0.3">
      <c r="I3881" s="3"/>
      <c r="J3881" s="2"/>
      <c r="K3881" s="2"/>
    </row>
    <row r="3882" spans="9:11" x14ac:dyDescent="0.3">
      <c r="I3882" s="3"/>
      <c r="J3882" s="2"/>
      <c r="K3882" s="2"/>
    </row>
    <row r="3883" spans="9:11" x14ac:dyDescent="0.3">
      <c r="I3883" s="3"/>
      <c r="J3883" s="2"/>
      <c r="K3883" s="2"/>
    </row>
    <row r="3884" spans="9:11" x14ac:dyDescent="0.3">
      <c r="I3884" s="3"/>
      <c r="J3884" s="2"/>
      <c r="K3884" s="2"/>
    </row>
    <row r="3885" spans="9:11" x14ac:dyDescent="0.3">
      <c r="I3885" s="3"/>
      <c r="J3885" s="2"/>
      <c r="K3885" s="2"/>
    </row>
    <row r="3886" spans="9:11" x14ac:dyDescent="0.3">
      <c r="I3886" s="3"/>
      <c r="J3886" s="2"/>
      <c r="K3886" s="2"/>
    </row>
    <row r="3887" spans="9:11" x14ac:dyDescent="0.3">
      <c r="I3887" s="3"/>
      <c r="J3887" s="2"/>
      <c r="K3887" s="2"/>
    </row>
    <row r="3888" spans="9:11" x14ac:dyDescent="0.3">
      <c r="I3888" s="3"/>
      <c r="J3888" s="2"/>
      <c r="K3888" s="2"/>
    </row>
    <row r="3889" spans="9:11" x14ac:dyDescent="0.3">
      <c r="I3889" s="3"/>
      <c r="J3889" s="2"/>
      <c r="K3889" s="2"/>
    </row>
    <row r="3890" spans="9:11" x14ac:dyDescent="0.3">
      <c r="I3890" s="3"/>
      <c r="J3890" s="2"/>
      <c r="K3890" s="2"/>
    </row>
    <row r="3891" spans="9:11" x14ac:dyDescent="0.3">
      <c r="I3891" s="3"/>
      <c r="J3891" s="2"/>
      <c r="K3891" s="2"/>
    </row>
    <row r="3892" spans="9:11" x14ac:dyDescent="0.3">
      <c r="I3892" s="3"/>
      <c r="J3892" s="2"/>
      <c r="K3892" s="2"/>
    </row>
    <row r="3893" spans="9:11" x14ac:dyDescent="0.3">
      <c r="I3893" s="3"/>
      <c r="J3893" s="2"/>
      <c r="K3893" s="2"/>
    </row>
    <row r="3894" spans="9:11" x14ac:dyDescent="0.3">
      <c r="I3894" s="3"/>
      <c r="J3894" s="2"/>
      <c r="K3894" s="2"/>
    </row>
    <row r="3895" spans="9:11" x14ac:dyDescent="0.3">
      <c r="I3895" s="3"/>
      <c r="J3895" s="2"/>
      <c r="K3895" s="2"/>
    </row>
    <row r="3896" spans="9:11" x14ac:dyDescent="0.3">
      <c r="I3896" s="3"/>
      <c r="J3896" s="2"/>
      <c r="K3896" s="2"/>
    </row>
    <row r="3897" spans="9:11" x14ac:dyDescent="0.3">
      <c r="I3897" s="3"/>
      <c r="J3897" s="2"/>
      <c r="K3897" s="2"/>
    </row>
    <row r="3898" spans="9:11" x14ac:dyDescent="0.3">
      <c r="I3898" s="3"/>
      <c r="J3898" s="2"/>
      <c r="K3898" s="2"/>
    </row>
    <row r="3899" spans="9:11" x14ac:dyDescent="0.3">
      <c r="I3899" s="3"/>
      <c r="J3899" s="2"/>
      <c r="K3899" s="2"/>
    </row>
    <row r="3900" spans="9:11" x14ac:dyDescent="0.3">
      <c r="I3900" s="3"/>
      <c r="J3900" s="2"/>
      <c r="K3900" s="2"/>
    </row>
    <row r="3901" spans="9:11" x14ac:dyDescent="0.3">
      <c r="I3901" s="3"/>
      <c r="J3901" s="2"/>
      <c r="K3901" s="2"/>
    </row>
    <row r="3902" spans="9:11" x14ac:dyDescent="0.3">
      <c r="I3902" s="3"/>
      <c r="J3902" s="2"/>
      <c r="K3902" s="2"/>
    </row>
    <row r="3903" spans="9:11" x14ac:dyDescent="0.3">
      <c r="I3903" s="3"/>
      <c r="J3903" s="2"/>
      <c r="K3903" s="2"/>
    </row>
    <row r="3904" spans="9:11" x14ac:dyDescent="0.3">
      <c r="I3904" s="3"/>
      <c r="J3904" s="2"/>
      <c r="K3904" s="2"/>
    </row>
    <row r="3905" spans="9:11" x14ac:dyDescent="0.3">
      <c r="I3905" s="3"/>
      <c r="J3905" s="2"/>
      <c r="K3905" s="2"/>
    </row>
    <row r="3906" spans="9:11" x14ac:dyDescent="0.3">
      <c r="I3906" s="3"/>
      <c r="J3906" s="2"/>
      <c r="K3906" s="2"/>
    </row>
    <row r="3907" spans="9:11" x14ac:dyDescent="0.3">
      <c r="I3907" s="3"/>
      <c r="J3907" s="2"/>
      <c r="K3907" s="2"/>
    </row>
    <row r="3908" spans="9:11" x14ac:dyDescent="0.3">
      <c r="I3908" s="3"/>
      <c r="J3908" s="2"/>
      <c r="K3908" s="2"/>
    </row>
    <row r="3909" spans="9:11" x14ac:dyDescent="0.3">
      <c r="I3909" s="3"/>
      <c r="J3909" s="2"/>
      <c r="K3909" s="2"/>
    </row>
    <row r="3910" spans="9:11" x14ac:dyDescent="0.3">
      <c r="I3910" s="3"/>
      <c r="J3910" s="2"/>
      <c r="K3910" s="2"/>
    </row>
    <row r="3911" spans="9:11" x14ac:dyDescent="0.3">
      <c r="I3911" s="3"/>
      <c r="J3911" s="2"/>
      <c r="K3911" s="2"/>
    </row>
    <row r="3912" spans="9:11" x14ac:dyDescent="0.3">
      <c r="I3912" s="3"/>
      <c r="J3912" s="2"/>
      <c r="K3912" s="2"/>
    </row>
    <row r="3913" spans="9:11" x14ac:dyDescent="0.3">
      <c r="I3913" s="3"/>
      <c r="J3913" s="2"/>
      <c r="K3913" s="2"/>
    </row>
    <row r="3914" spans="9:11" x14ac:dyDescent="0.3">
      <c r="I3914" s="3"/>
      <c r="J3914" s="2"/>
      <c r="K3914" s="2"/>
    </row>
    <row r="3915" spans="9:11" x14ac:dyDescent="0.3">
      <c r="I3915" s="3"/>
      <c r="J3915" s="2"/>
      <c r="K3915" s="2"/>
    </row>
    <row r="3916" spans="9:11" x14ac:dyDescent="0.3">
      <c r="I3916" s="3"/>
      <c r="J3916" s="2"/>
      <c r="K3916" s="2"/>
    </row>
    <row r="3917" spans="9:11" x14ac:dyDescent="0.3">
      <c r="I3917" s="3"/>
      <c r="J3917" s="2"/>
      <c r="K3917" s="2"/>
    </row>
    <row r="3918" spans="9:11" x14ac:dyDescent="0.3">
      <c r="I3918" s="3"/>
      <c r="J3918" s="2"/>
      <c r="K3918" s="2"/>
    </row>
    <row r="3919" spans="9:11" x14ac:dyDescent="0.3">
      <c r="I3919" s="3"/>
      <c r="J3919" s="2"/>
      <c r="K3919" s="2"/>
    </row>
    <row r="3920" spans="9:11" x14ac:dyDescent="0.3">
      <c r="I3920" s="3"/>
      <c r="J3920" s="2"/>
      <c r="K3920" s="2"/>
    </row>
    <row r="3921" spans="9:11" x14ac:dyDescent="0.3">
      <c r="I3921" s="3"/>
      <c r="J3921" s="2"/>
      <c r="K3921" s="2"/>
    </row>
    <row r="3922" spans="9:11" x14ac:dyDescent="0.3">
      <c r="I3922" s="3"/>
      <c r="J3922" s="2"/>
      <c r="K3922" s="2"/>
    </row>
    <row r="3923" spans="9:11" x14ac:dyDescent="0.3">
      <c r="I3923" s="3"/>
      <c r="J3923" s="2"/>
      <c r="K3923" s="2"/>
    </row>
    <row r="3924" spans="9:11" x14ac:dyDescent="0.3">
      <c r="I3924" s="3"/>
      <c r="J3924" s="2"/>
      <c r="K3924" s="2"/>
    </row>
    <row r="3925" spans="9:11" x14ac:dyDescent="0.3">
      <c r="I3925" s="3"/>
      <c r="J3925" s="2"/>
      <c r="K3925" s="2"/>
    </row>
    <row r="3926" spans="9:11" x14ac:dyDescent="0.3">
      <c r="I3926" s="3"/>
      <c r="J3926" s="2"/>
      <c r="K3926" s="2"/>
    </row>
    <row r="3927" spans="9:11" x14ac:dyDescent="0.3">
      <c r="I3927" s="3"/>
      <c r="J3927" s="2"/>
      <c r="K3927" s="2"/>
    </row>
    <row r="3928" spans="9:11" x14ac:dyDescent="0.3">
      <c r="I3928" s="3"/>
      <c r="J3928" s="2"/>
      <c r="K3928" s="2"/>
    </row>
    <row r="3929" spans="9:11" x14ac:dyDescent="0.3">
      <c r="I3929" s="3"/>
      <c r="J3929" s="2"/>
      <c r="K3929" s="2"/>
    </row>
    <row r="3930" spans="9:11" x14ac:dyDescent="0.3">
      <c r="I3930" s="3"/>
      <c r="J3930" s="2"/>
      <c r="K3930" s="2"/>
    </row>
    <row r="3931" spans="9:11" x14ac:dyDescent="0.3">
      <c r="I3931" s="3"/>
      <c r="J3931" s="2"/>
      <c r="K3931" s="2"/>
    </row>
    <row r="3932" spans="9:11" x14ac:dyDescent="0.3">
      <c r="I3932" s="3"/>
      <c r="J3932" s="2"/>
      <c r="K3932" s="2"/>
    </row>
    <row r="3933" spans="9:11" x14ac:dyDescent="0.3">
      <c r="I3933" s="3"/>
      <c r="J3933" s="2"/>
      <c r="K3933" s="2"/>
    </row>
    <row r="3934" spans="9:11" x14ac:dyDescent="0.3">
      <c r="I3934" s="3"/>
      <c r="J3934" s="2"/>
      <c r="K3934" s="2"/>
    </row>
    <row r="3935" spans="9:11" x14ac:dyDescent="0.3">
      <c r="I3935" s="3"/>
      <c r="J3935" s="2"/>
      <c r="K3935" s="2"/>
    </row>
    <row r="3936" spans="9:11" x14ac:dyDescent="0.3">
      <c r="I3936" s="3"/>
      <c r="J3936" s="2"/>
      <c r="K3936" s="2"/>
    </row>
    <row r="3937" spans="9:11" x14ac:dyDescent="0.3">
      <c r="I3937" s="3"/>
      <c r="J3937" s="2"/>
      <c r="K3937" s="2"/>
    </row>
    <row r="3938" spans="9:11" x14ac:dyDescent="0.3">
      <c r="I3938" s="3"/>
      <c r="J3938" s="2"/>
      <c r="K3938" s="2"/>
    </row>
    <row r="3939" spans="9:11" x14ac:dyDescent="0.3">
      <c r="I3939" s="3"/>
      <c r="J3939" s="2"/>
      <c r="K3939" s="2"/>
    </row>
    <row r="3940" spans="9:11" x14ac:dyDescent="0.3">
      <c r="I3940" s="3"/>
      <c r="J3940" s="2"/>
      <c r="K3940" s="2"/>
    </row>
    <row r="3941" spans="9:11" x14ac:dyDescent="0.3">
      <c r="I3941" s="3"/>
      <c r="J3941" s="2"/>
      <c r="K3941" s="2"/>
    </row>
    <row r="3942" spans="9:11" x14ac:dyDescent="0.3">
      <c r="I3942" s="3"/>
      <c r="J3942" s="2"/>
      <c r="K3942" s="2"/>
    </row>
    <row r="3943" spans="9:11" x14ac:dyDescent="0.3">
      <c r="I3943" s="3"/>
      <c r="J3943" s="2"/>
      <c r="K3943" s="2"/>
    </row>
    <row r="3944" spans="9:11" x14ac:dyDescent="0.3">
      <c r="I3944" s="3"/>
      <c r="J3944" s="2"/>
      <c r="K3944" s="2"/>
    </row>
    <row r="3945" spans="9:11" x14ac:dyDescent="0.3">
      <c r="I3945" s="3"/>
      <c r="J3945" s="2"/>
      <c r="K3945" s="2"/>
    </row>
    <row r="3946" spans="9:11" x14ac:dyDescent="0.3">
      <c r="I3946" s="3"/>
      <c r="J3946" s="2"/>
      <c r="K3946" s="2"/>
    </row>
    <row r="3947" spans="9:11" x14ac:dyDescent="0.3">
      <c r="I3947" s="3"/>
      <c r="J3947" s="2"/>
      <c r="K3947" s="2"/>
    </row>
    <row r="3948" spans="9:11" x14ac:dyDescent="0.3">
      <c r="I3948" s="3"/>
      <c r="J3948" s="2"/>
      <c r="K3948" s="2"/>
    </row>
    <row r="3949" spans="9:11" x14ac:dyDescent="0.3">
      <c r="I3949" s="3"/>
      <c r="J3949" s="2"/>
      <c r="K3949" s="2"/>
    </row>
    <row r="3950" spans="9:11" x14ac:dyDescent="0.3">
      <c r="I3950" s="3"/>
      <c r="J3950" s="2"/>
      <c r="K3950" s="2"/>
    </row>
    <row r="3951" spans="9:11" x14ac:dyDescent="0.3">
      <c r="I3951" s="3"/>
      <c r="J3951" s="2"/>
      <c r="K3951" s="2"/>
    </row>
    <row r="3952" spans="9:11" x14ac:dyDescent="0.3">
      <c r="I3952" s="3"/>
      <c r="J3952" s="2"/>
      <c r="K3952" s="2"/>
    </row>
    <row r="3953" spans="9:11" x14ac:dyDescent="0.3">
      <c r="I3953" s="3"/>
      <c r="J3953" s="2"/>
      <c r="K3953" s="2"/>
    </row>
    <row r="3954" spans="9:11" x14ac:dyDescent="0.3">
      <c r="I3954" s="3"/>
      <c r="J3954" s="2"/>
      <c r="K3954" s="2"/>
    </row>
    <row r="3955" spans="9:11" x14ac:dyDescent="0.3">
      <c r="I3955" s="3"/>
      <c r="J3955" s="2"/>
      <c r="K3955" s="2"/>
    </row>
    <row r="3956" spans="9:11" x14ac:dyDescent="0.3">
      <c r="I3956" s="3"/>
      <c r="J3956" s="2"/>
      <c r="K3956" s="2"/>
    </row>
    <row r="3957" spans="9:11" x14ac:dyDescent="0.3">
      <c r="I3957" s="3"/>
      <c r="J3957" s="2"/>
      <c r="K3957" s="2"/>
    </row>
    <row r="3958" spans="9:11" x14ac:dyDescent="0.3">
      <c r="I3958" s="3"/>
      <c r="J3958" s="2"/>
      <c r="K3958" s="2"/>
    </row>
    <row r="3959" spans="9:11" x14ac:dyDescent="0.3">
      <c r="I3959" s="3"/>
      <c r="J3959" s="2"/>
      <c r="K3959" s="2"/>
    </row>
    <row r="3960" spans="9:11" x14ac:dyDescent="0.3">
      <c r="I3960" s="3"/>
      <c r="J3960" s="2"/>
      <c r="K3960" s="2"/>
    </row>
    <row r="3961" spans="9:11" x14ac:dyDescent="0.3">
      <c r="I3961" s="3"/>
      <c r="J3961" s="2"/>
      <c r="K3961" s="2"/>
    </row>
    <row r="3962" spans="9:11" x14ac:dyDescent="0.3">
      <c r="I3962" s="3"/>
      <c r="J3962" s="2"/>
      <c r="K3962" s="2"/>
    </row>
    <row r="3963" spans="9:11" x14ac:dyDescent="0.3">
      <c r="I3963" s="3"/>
      <c r="J3963" s="2"/>
      <c r="K3963" s="2"/>
    </row>
    <row r="3964" spans="9:11" x14ac:dyDescent="0.3">
      <c r="I3964" s="3"/>
      <c r="J3964" s="2"/>
      <c r="K3964" s="2"/>
    </row>
    <row r="3965" spans="9:11" x14ac:dyDescent="0.3">
      <c r="I3965" s="3"/>
      <c r="J3965" s="2"/>
      <c r="K3965" s="2"/>
    </row>
    <row r="3966" spans="9:11" x14ac:dyDescent="0.3">
      <c r="I3966" s="3"/>
      <c r="J3966" s="2"/>
      <c r="K3966" s="2"/>
    </row>
    <row r="3967" spans="9:11" x14ac:dyDescent="0.3">
      <c r="I3967" s="3"/>
      <c r="J3967" s="2"/>
      <c r="K3967" s="2"/>
    </row>
    <row r="3968" spans="9:11" x14ac:dyDescent="0.3">
      <c r="I3968" s="3"/>
      <c r="J3968" s="2"/>
      <c r="K3968" s="2"/>
    </row>
    <row r="3969" spans="9:11" x14ac:dyDescent="0.3">
      <c r="I3969" s="3"/>
      <c r="J3969" s="2"/>
      <c r="K3969" s="2"/>
    </row>
    <row r="3970" spans="9:11" x14ac:dyDescent="0.3">
      <c r="I3970" s="3"/>
      <c r="J3970" s="2"/>
      <c r="K3970" s="2"/>
    </row>
    <row r="3971" spans="9:11" x14ac:dyDescent="0.3">
      <c r="I3971" s="3"/>
      <c r="J3971" s="2"/>
      <c r="K3971" s="2"/>
    </row>
    <row r="3972" spans="9:11" x14ac:dyDescent="0.3">
      <c r="I3972" s="3"/>
      <c r="J3972" s="2"/>
      <c r="K3972" s="2"/>
    </row>
    <row r="3973" spans="9:11" x14ac:dyDescent="0.3">
      <c r="I3973" s="3"/>
      <c r="J3973" s="2"/>
      <c r="K3973" s="2"/>
    </row>
    <row r="3974" spans="9:11" x14ac:dyDescent="0.3">
      <c r="I3974" s="3"/>
      <c r="J3974" s="2"/>
      <c r="K3974" s="2"/>
    </row>
    <row r="3975" spans="9:11" x14ac:dyDescent="0.3">
      <c r="I3975" s="3"/>
      <c r="J3975" s="2"/>
      <c r="K3975" s="2"/>
    </row>
    <row r="3976" spans="9:11" x14ac:dyDescent="0.3">
      <c r="I3976" s="3"/>
      <c r="J3976" s="2"/>
      <c r="K3976" s="2"/>
    </row>
    <row r="3977" spans="9:11" x14ac:dyDescent="0.3">
      <c r="I3977" s="3"/>
      <c r="J3977" s="2"/>
      <c r="K3977" s="2"/>
    </row>
    <row r="3978" spans="9:11" x14ac:dyDescent="0.3">
      <c r="I3978" s="3"/>
      <c r="J3978" s="2"/>
      <c r="K3978" s="2"/>
    </row>
    <row r="3979" spans="9:11" x14ac:dyDescent="0.3">
      <c r="I3979" s="3"/>
      <c r="J3979" s="2"/>
      <c r="K3979" s="2"/>
    </row>
    <row r="3980" spans="9:11" x14ac:dyDescent="0.3">
      <c r="I3980" s="3"/>
      <c r="J3980" s="2"/>
      <c r="K3980" s="2"/>
    </row>
    <row r="3981" spans="9:11" x14ac:dyDescent="0.3">
      <c r="I3981" s="3"/>
      <c r="J3981" s="2"/>
      <c r="K3981" s="2"/>
    </row>
    <row r="3982" spans="9:11" x14ac:dyDescent="0.3">
      <c r="I3982" s="3"/>
      <c r="J3982" s="2"/>
      <c r="K3982" s="2"/>
    </row>
    <row r="3983" spans="9:11" x14ac:dyDescent="0.3">
      <c r="I3983" s="3"/>
      <c r="J3983" s="2"/>
      <c r="K3983" s="2"/>
    </row>
    <row r="3984" spans="9:11" x14ac:dyDescent="0.3">
      <c r="I3984" s="3"/>
      <c r="J3984" s="2"/>
      <c r="K3984" s="2"/>
    </row>
    <row r="3985" spans="9:11" x14ac:dyDescent="0.3">
      <c r="I3985" s="3"/>
      <c r="J3985" s="2"/>
      <c r="K3985" s="2"/>
    </row>
    <row r="3986" spans="9:11" x14ac:dyDescent="0.3">
      <c r="I3986" s="3"/>
      <c r="J3986" s="2"/>
      <c r="K3986" s="2"/>
    </row>
    <row r="3987" spans="9:11" x14ac:dyDescent="0.3">
      <c r="I3987" s="3"/>
      <c r="J3987" s="2"/>
      <c r="K3987" s="2"/>
    </row>
    <row r="3988" spans="9:11" x14ac:dyDescent="0.3">
      <c r="I3988" s="3"/>
      <c r="J3988" s="2"/>
      <c r="K3988" s="2"/>
    </row>
    <row r="3989" spans="9:11" x14ac:dyDescent="0.3">
      <c r="I3989" s="3"/>
      <c r="J3989" s="2"/>
      <c r="K3989" s="2"/>
    </row>
    <row r="3990" spans="9:11" x14ac:dyDescent="0.3">
      <c r="I3990" s="3"/>
      <c r="J3990" s="2"/>
      <c r="K3990" s="2"/>
    </row>
    <row r="3991" spans="9:11" x14ac:dyDescent="0.3">
      <c r="I3991" s="3"/>
      <c r="J3991" s="2"/>
      <c r="K3991" s="2"/>
    </row>
    <row r="3992" spans="9:11" x14ac:dyDescent="0.3">
      <c r="I3992" s="3"/>
      <c r="J3992" s="2"/>
      <c r="K3992" s="2"/>
    </row>
    <row r="3993" spans="9:11" x14ac:dyDescent="0.3">
      <c r="I3993" s="3"/>
      <c r="J3993" s="2"/>
      <c r="K3993" s="2"/>
    </row>
    <row r="3994" spans="9:11" x14ac:dyDescent="0.3">
      <c r="I3994" s="3"/>
      <c r="J3994" s="2"/>
      <c r="K3994" s="2"/>
    </row>
    <row r="3995" spans="9:11" x14ac:dyDescent="0.3">
      <c r="I3995" s="3"/>
      <c r="J3995" s="2"/>
      <c r="K3995" s="2"/>
    </row>
    <row r="3996" spans="9:11" x14ac:dyDescent="0.3">
      <c r="I3996" s="3"/>
      <c r="J3996" s="2"/>
      <c r="K3996" s="2"/>
    </row>
    <row r="3997" spans="9:11" x14ac:dyDescent="0.3">
      <c r="I3997" s="3"/>
      <c r="J3997" s="2"/>
      <c r="K3997" s="2"/>
    </row>
    <row r="3998" spans="9:11" x14ac:dyDescent="0.3">
      <c r="I3998" s="3"/>
      <c r="J3998" s="2"/>
      <c r="K3998" s="2"/>
    </row>
    <row r="3999" spans="9:11" x14ac:dyDescent="0.3">
      <c r="I3999" s="3"/>
      <c r="J3999" s="2"/>
      <c r="K3999" s="2"/>
    </row>
    <row r="4000" spans="9:11" x14ac:dyDescent="0.3">
      <c r="I4000" s="3"/>
      <c r="J4000" s="2"/>
      <c r="K4000" s="2"/>
    </row>
    <row r="4001" spans="9:11" x14ac:dyDescent="0.3">
      <c r="I4001" s="3"/>
      <c r="J4001" s="2"/>
      <c r="K4001" s="2"/>
    </row>
    <row r="4002" spans="9:11" x14ac:dyDescent="0.3">
      <c r="I4002" s="3"/>
      <c r="J4002" s="2"/>
      <c r="K4002" s="2"/>
    </row>
    <row r="4003" spans="9:11" x14ac:dyDescent="0.3">
      <c r="I4003" s="3"/>
      <c r="J4003" s="2"/>
      <c r="K4003" s="2"/>
    </row>
    <row r="4004" spans="9:11" x14ac:dyDescent="0.3">
      <c r="I4004" s="3"/>
      <c r="J4004" s="2"/>
      <c r="K4004" s="2"/>
    </row>
    <row r="4005" spans="9:11" x14ac:dyDescent="0.3">
      <c r="I4005" s="3"/>
      <c r="J4005" s="2"/>
      <c r="K4005" s="2"/>
    </row>
    <row r="4006" spans="9:11" x14ac:dyDescent="0.3">
      <c r="I4006" s="3"/>
      <c r="J4006" s="2"/>
      <c r="K4006" s="2"/>
    </row>
    <row r="4007" spans="9:11" x14ac:dyDescent="0.3">
      <c r="I4007" s="3"/>
      <c r="J4007" s="2"/>
      <c r="K4007" s="2"/>
    </row>
    <row r="4008" spans="9:11" x14ac:dyDescent="0.3">
      <c r="I4008" s="3"/>
      <c r="J4008" s="2"/>
      <c r="K4008" s="2"/>
    </row>
    <row r="4009" spans="9:11" x14ac:dyDescent="0.3">
      <c r="I4009" s="3"/>
      <c r="J4009" s="2"/>
      <c r="K4009" s="2"/>
    </row>
    <row r="4010" spans="9:11" x14ac:dyDescent="0.3">
      <c r="I4010" s="3"/>
      <c r="J4010" s="2"/>
      <c r="K4010" s="2"/>
    </row>
    <row r="4011" spans="9:11" x14ac:dyDescent="0.3">
      <c r="I4011" s="3"/>
      <c r="J4011" s="2"/>
      <c r="K4011" s="2"/>
    </row>
    <row r="4012" spans="9:11" x14ac:dyDescent="0.3">
      <c r="I4012" s="3"/>
      <c r="J4012" s="2"/>
      <c r="K4012" s="2"/>
    </row>
    <row r="4013" spans="9:11" x14ac:dyDescent="0.3">
      <c r="I4013" s="3"/>
      <c r="J4013" s="2"/>
      <c r="K4013" s="2"/>
    </row>
    <row r="4014" spans="9:11" x14ac:dyDescent="0.3">
      <c r="I4014" s="3"/>
      <c r="J4014" s="2"/>
      <c r="K4014" s="2"/>
    </row>
    <row r="4015" spans="9:11" x14ac:dyDescent="0.3">
      <c r="I4015" s="3"/>
      <c r="J4015" s="2"/>
      <c r="K4015" s="2"/>
    </row>
    <row r="4016" spans="9:11" x14ac:dyDescent="0.3">
      <c r="I4016" s="3"/>
      <c r="J4016" s="2"/>
      <c r="K4016" s="2"/>
    </row>
    <row r="4017" spans="9:11" x14ac:dyDescent="0.3">
      <c r="I4017" s="3"/>
      <c r="J4017" s="2"/>
      <c r="K4017" s="2"/>
    </row>
    <row r="4018" spans="9:11" x14ac:dyDescent="0.3">
      <c r="I4018" s="3"/>
      <c r="J4018" s="2"/>
      <c r="K4018" s="2"/>
    </row>
    <row r="4019" spans="9:11" x14ac:dyDescent="0.3">
      <c r="I4019" s="3"/>
      <c r="J4019" s="2"/>
      <c r="K4019" s="2"/>
    </row>
    <row r="4020" spans="9:11" x14ac:dyDescent="0.3">
      <c r="I4020" s="3"/>
      <c r="J4020" s="2"/>
      <c r="K4020" s="2"/>
    </row>
    <row r="4021" spans="9:11" x14ac:dyDescent="0.3">
      <c r="I4021" s="3"/>
      <c r="J4021" s="2"/>
      <c r="K4021" s="2"/>
    </row>
    <row r="4022" spans="9:11" x14ac:dyDescent="0.3">
      <c r="I4022" s="3"/>
      <c r="J4022" s="2"/>
      <c r="K4022" s="2"/>
    </row>
    <row r="4023" spans="9:11" x14ac:dyDescent="0.3">
      <c r="I4023" s="3"/>
      <c r="J4023" s="2"/>
      <c r="K4023" s="2"/>
    </row>
    <row r="4024" spans="9:11" x14ac:dyDescent="0.3">
      <c r="I4024" s="3"/>
      <c r="J4024" s="2"/>
      <c r="K4024" s="2"/>
    </row>
    <row r="4025" spans="9:11" x14ac:dyDescent="0.3">
      <c r="I4025" s="3"/>
      <c r="J4025" s="2"/>
      <c r="K4025" s="2"/>
    </row>
    <row r="4026" spans="9:11" x14ac:dyDescent="0.3">
      <c r="I4026" s="3"/>
      <c r="J4026" s="2"/>
      <c r="K4026" s="2"/>
    </row>
    <row r="4027" spans="9:11" x14ac:dyDescent="0.3">
      <c r="I4027" s="3"/>
      <c r="J4027" s="2"/>
      <c r="K4027" s="2"/>
    </row>
    <row r="4028" spans="9:11" x14ac:dyDescent="0.3">
      <c r="I4028" s="3"/>
      <c r="J4028" s="2"/>
      <c r="K4028" s="2"/>
    </row>
    <row r="4029" spans="9:11" x14ac:dyDescent="0.3">
      <c r="I4029" s="3"/>
      <c r="J4029" s="2"/>
      <c r="K4029" s="2"/>
    </row>
    <row r="4030" spans="9:11" x14ac:dyDescent="0.3">
      <c r="I4030" s="3"/>
      <c r="J4030" s="2"/>
      <c r="K4030" s="2"/>
    </row>
    <row r="4031" spans="9:11" x14ac:dyDescent="0.3">
      <c r="I4031" s="3"/>
      <c r="J4031" s="2"/>
      <c r="K4031" s="2"/>
    </row>
    <row r="4032" spans="9:11" x14ac:dyDescent="0.3">
      <c r="I4032" s="3"/>
      <c r="J4032" s="2"/>
      <c r="K4032" s="2"/>
    </row>
    <row r="4033" spans="9:11" x14ac:dyDescent="0.3">
      <c r="I4033" s="3"/>
      <c r="J4033" s="2"/>
      <c r="K4033" s="2"/>
    </row>
    <row r="4034" spans="9:11" x14ac:dyDescent="0.3">
      <c r="I4034" s="3"/>
      <c r="J4034" s="2"/>
      <c r="K4034" s="2"/>
    </row>
    <row r="4035" spans="9:11" x14ac:dyDescent="0.3">
      <c r="I4035" s="3"/>
      <c r="J4035" s="2"/>
      <c r="K4035" s="2"/>
    </row>
    <row r="4036" spans="9:11" x14ac:dyDescent="0.3">
      <c r="I4036" s="3"/>
      <c r="J4036" s="2"/>
      <c r="K4036" s="2"/>
    </row>
    <row r="4037" spans="9:11" x14ac:dyDescent="0.3">
      <c r="I4037" s="3"/>
      <c r="J4037" s="2"/>
      <c r="K4037" s="2"/>
    </row>
    <row r="4038" spans="9:11" x14ac:dyDescent="0.3">
      <c r="I4038" s="3"/>
      <c r="J4038" s="2"/>
      <c r="K4038" s="2"/>
    </row>
    <row r="4039" spans="9:11" x14ac:dyDescent="0.3">
      <c r="I4039" s="3"/>
      <c r="J4039" s="2"/>
      <c r="K4039" s="2"/>
    </row>
    <row r="4040" spans="9:11" x14ac:dyDescent="0.3">
      <c r="I4040" s="3"/>
      <c r="J4040" s="2"/>
      <c r="K4040" s="2"/>
    </row>
    <row r="4041" spans="9:11" x14ac:dyDescent="0.3">
      <c r="I4041" s="3"/>
      <c r="J4041" s="2"/>
      <c r="K4041" s="2"/>
    </row>
    <row r="4042" spans="9:11" x14ac:dyDescent="0.3">
      <c r="I4042" s="3"/>
      <c r="J4042" s="2"/>
      <c r="K4042" s="2"/>
    </row>
    <row r="4043" spans="9:11" x14ac:dyDescent="0.3">
      <c r="I4043" s="3"/>
      <c r="J4043" s="2"/>
      <c r="K4043" s="2"/>
    </row>
    <row r="4044" spans="9:11" x14ac:dyDescent="0.3">
      <c r="I4044" s="3"/>
      <c r="J4044" s="2"/>
      <c r="K4044" s="2"/>
    </row>
    <row r="4045" spans="9:11" x14ac:dyDescent="0.3">
      <c r="I4045" s="3"/>
      <c r="J4045" s="2"/>
      <c r="K4045" s="2"/>
    </row>
    <row r="4046" spans="9:11" x14ac:dyDescent="0.3">
      <c r="I4046" s="3"/>
      <c r="J4046" s="2"/>
      <c r="K4046" s="2"/>
    </row>
    <row r="4047" spans="9:11" x14ac:dyDescent="0.3">
      <c r="I4047" s="3"/>
      <c r="J4047" s="2"/>
      <c r="K4047" s="2"/>
    </row>
    <row r="4048" spans="9:11" x14ac:dyDescent="0.3">
      <c r="I4048" s="3"/>
      <c r="J4048" s="2"/>
      <c r="K4048" s="2"/>
    </row>
    <row r="4049" spans="9:11" x14ac:dyDescent="0.3">
      <c r="I4049" s="3"/>
      <c r="J4049" s="2"/>
      <c r="K4049" s="2"/>
    </row>
    <row r="4050" spans="9:11" x14ac:dyDescent="0.3">
      <c r="I4050" s="3"/>
      <c r="J4050" s="2"/>
      <c r="K4050" s="2"/>
    </row>
    <row r="4051" spans="9:11" x14ac:dyDescent="0.3">
      <c r="I4051" s="3"/>
      <c r="J4051" s="2"/>
      <c r="K4051" s="2"/>
    </row>
    <row r="4052" spans="9:11" x14ac:dyDescent="0.3">
      <c r="I4052" s="3"/>
      <c r="J4052" s="2"/>
      <c r="K4052" s="2"/>
    </row>
    <row r="4053" spans="9:11" x14ac:dyDescent="0.3">
      <c r="I4053" s="3"/>
      <c r="J4053" s="2"/>
      <c r="K4053" s="2"/>
    </row>
    <row r="4054" spans="9:11" x14ac:dyDescent="0.3">
      <c r="I4054" s="3"/>
      <c r="J4054" s="2"/>
      <c r="K4054" s="2"/>
    </row>
    <row r="4055" spans="9:11" x14ac:dyDescent="0.3">
      <c r="I4055" s="3"/>
      <c r="J4055" s="2"/>
      <c r="K4055" s="2"/>
    </row>
    <row r="4056" spans="9:11" x14ac:dyDescent="0.3">
      <c r="I4056" s="3"/>
      <c r="J4056" s="2"/>
      <c r="K4056" s="2"/>
    </row>
    <row r="4057" spans="9:11" x14ac:dyDescent="0.3">
      <c r="I4057" s="3"/>
      <c r="J4057" s="2"/>
      <c r="K4057" s="2"/>
    </row>
    <row r="4058" spans="9:11" x14ac:dyDescent="0.3">
      <c r="I4058" s="3"/>
      <c r="J4058" s="2"/>
      <c r="K4058" s="2"/>
    </row>
    <row r="4059" spans="9:11" x14ac:dyDescent="0.3">
      <c r="I4059" s="3"/>
      <c r="J4059" s="2"/>
      <c r="K4059" s="2"/>
    </row>
    <row r="4060" spans="9:11" x14ac:dyDescent="0.3">
      <c r="I4060" s="3"/>
      <c r="J4060" s="2"/>
      <c r="K4060" s="2"/>
    </row>
    <row r="4061" spans="9:11" x14ac:dyDescent="0.3">
      <c r="I4061" s="3"/>
      <c r="J4061" s="2"/>
      <c r="K4061" s="2"/>
    </row>
    <row r="4062" spans="9:11" x14ac:dyDescent="0.3">
      <c r="I4062" s="3"/>
      <c r="J4062" s="2"/>
      <c r="K4062" s="2"/>
    </row>
    <row r="4063" spans="9:11" x14ac:dyDescent="0.3">
      <c r="I4063" s="3"/>
      <c r="J4063" s="2"/>
      <c r="K4063" s="2"/>
    </row>
    <row r="4064" spans="9:11" x14ac:dyDescent="0.3">
      <c r="I4064" s="3"/>
      <c r="J4064" s="2"/>
      <c r="K4064" s="2"/>
    </row>
    <row r="4065" spans="9:11" x14ac:dyDescent="0.3">
      <c r="I4065" s="3"/>
      <c r="J4065" s="2"/>
      <c r="K4065" s="2"/>
    </row>
    <row r="4066" spans="9:11" x14ac:dyDescent="0.3">
      <c r="I4066" s="3"/>
      <c r="J4066" s="2"/>
      <c r="K4066" s="2"/>
    </row>
    <row r="4067" spans="9:11" x14ac:dyDescent="0.3">
      <c r="I4067" s="3"/>
      <c r="J4067" s="2"/>
      <c r="K4067" s="2"/>
    </row>
    <row r="4068" spans="9:11" x14ac:dyDescent="0.3">
      <c r="I4068" s="3"/>
      <c r="J4068" s="2"/>
      <c r="K4068" s="2"/>
    </row>
    <row r="4069" spans="9:11" x14ac:dyDescent="0.3">
      <c r="I4069" s="3"/>
      <c r="J4069" s="2"/>
      <c r="K4069" s="2"/>
    </row>
    <row r="4070" spans="9:11" x14ac:dyDescent="0.3">
      <c r="I4070" s="3"/>
      <c r="J4070" s="2"/>
      <c r="K4070" s="2"/>
    </row>
    <row r="4071" spans="9:11" x14ac:dyDescent="0.3">
      <c r="I4071" s="3"/>
      <c r="J4071" s="2"/>
      <c r="K4071" s="2"/>
    </row>
    <row r="4072" spans="9:11" x14ac:dyDescent="0.3">
      <c r="I4072" s="3"/>
      <c r="J4072" s="2"/>
      <c r="K4072" s="2"/>
    </row>
    <row r="4073" spans="9:11" x14ac:dyDescent="0.3">
      <c r="I4073" s="3"/>
      <c r="J4073" s="2"/>
      <c r="K4073" s="2"/>
    </row>
    <row r="4074" spans="9:11" x14ac:dyDescent="0.3">
      <c r="I4074" s="3"/>
      <c r="J4074" s="2"/>
      <c r="K4074" s="2"/>
    </row>
    <row r="4075" spans="9:11" x14ac:dyDescent="0.3">
      <c r="I4075" s="3"/>
      <c r="J4075" s="2"/>
      <c r="K4075" s="2"/>
    </row>
    <row r="4076" spans="9:11" x14ac:dyDescent="0.3">
      <c r="I4076" s="3"/>
      <c r="J4076" s="2"/>
      <c r="K4076" s="2"/>
    </row>
    <row r="4077" spans="9:11" x14ac:dyDescent="0.3">
      <c r="I4077" s="3"/>
      <c r="J4077" s="2"/>
      <c r="K4077" s="2"/>
    </row>
    <row r="4078" spans="9:11" x14ac:dyDescent="0.3">
      <c r="I4078" s="3"/>
      <c r="J4078" s="2"/>
      <c r="K4078" s="2"/>
    </row>
    <row r="4079" spans="9:11" x14ac:dyDescent="0.3">
      <c r="I4079" s="3"/>
      <c r="J4079" s="2"/>
      <c r="K4079" s="2"/>
    </row>
    <row r="4080" spans="9:11" x14ac:dyDescent="0.3">
      <c r="I4080" s="3"/>
      <c r="J4080" s="2"/>
      <c r="K4080" s="2"/>
    </row>
    <row r="4081" spans="9:11" x14ac:dyDescent="0.3">
      <c r="I4081" s="3"/>
      <c r="J4081" s="2"/>
      <c r="K4081" s="2"/>
    </row>
    <row r="4082" spans="9:11" x14ac:dyDescent="0.3">
      <c r="I4082" s="3"/>
      <c r="J4082" s="2"/>
      <c r="K4082" s="2"/>
    </row>
    <row r="4083" spans="9:11" x14ac:dyDescent="0.3">
      <c r="I4083" s="3"/>
      <c r="J4083" s="2"/>
      <c r="K4083" s="2"/>
    </row>
    <row r="4084" spans="9:11" x14ac:dyDescent="0.3">
      <c r="I4084" s="3"/>
      <c r="J4084" s="2"/>
      <c r="K4084" s="2"/>
    </row>
    <row r="4085" spans="9:11" x14ac:dyDescent="0.3">
      <c r="I4085" s="3"/>
      <c r="J4085" s="2"/>
      <c r="K4085" s="2"/>
    </row>
    <row r="4086" spans="9:11" x14ac:dyDescent="0.3">
      <c r="I4086" s="3"/>
      <c r="J4086" s="2"/>
      <c r="K4086" s="2"/>
    </row>
    <row r="4087" spans="9:11" x14ac:dyDescent="0.3">
      <c r="I4087" s="3"/>
      <c r="J4087" s="2"/>
      <c r="K4087" s="2"/>
    </row>
    <row r="4088" spans="9:11" x14ac:dyDescent="0.3">
      <c r="I4088" s="3"/>
      <c r="J4088" s="2"/>
      <c r="K4088" s="2"/>
    </row>
    <row r="4089" spans="9:11" x14ac:dyDescent="0.3">
      <c r="I4089" s="3"/>
      <c r="J4089" s="2"/>
      <c r="K4089" s="2"/>
    </row>
    <row r="4090" spans="9:11" x14ac:dyDescent="0.3">
      <c r="I4090" s="3"/>
      <c r="J4090" s="2"/>
      <c r="K4090" s="2"/>
    </row>
    <row r="4091" spans="9:11" x14ac:dyDescent="0.3">
      <c r="I4091" s="3"/>
      <c r="J4091" s="2"/>
      <c r="K4091" s="2"/>
    </row>
    <row r="4092" spans="9:11" x14ac:dyDescent="0.3">
      <c r="I4092" s="3"/>
      <c r="J4092" s="2"/>
      <c r="K4092" s="2"/>
    </row>
    <row r="4093" spans="9:11" x14ac:dyDescent="0.3">
      <c r="I4093" s="3"/>
      <c r="J4093" s="2"/>
      <c r="K4093" s="2"/>
    </row>
    <row r="4094" spans="9:11" x14ac:dyDescent="0.3">
      <c r="I4094" s="3"/>
      <c r="J4094" s="2"/>
      <c r="K4094" s="2"/>
    </row>
    <row r="4095" spans="9:11" x14ac:dyDescent="0.3">
      <c r="I4095" s="3"/>
      <c r="J4095" s="2"/>
      <c r="K4095" s="2"/>
    </row>
    <row r="4096" spans="9:11" x14ac:dyDescent="0.3">
      <c r="I4096" s="3"/>
      <c r="J4096" s="2"/>
      <c r="K4096" s="2"/>
    </row>
    <row r="4097" spans="9:11" x14ac:dyDescent="0.3">
      <c r="I4097" s="3"/>
      <c r="J4097" s="2"/>
      <c r="K4097" s="2"/>
    </row>
    <row r="4098" spans="9:11" x14ac:dyDescent="0.3">
      <c r="I4098" s="3"/>
      <c r="J4098" s="2"/>
      <c r="K4098" s="2"/>
    </row>
    <row r="4099" spans="9:11" x14ac:dyDescent="0.3">
      <c r="I4099" s="3"/>
      <c r="J4099" s="2"/>
      <c r="K4099" s="2"/>
    </row>
    <row r="4100" spans="9:11" x14ac:dyDescent="0.3">
      <c r="I4100" s="3"/>
      <c r="J4100" s="2"/>
      <c r="K4100" s="2"/>
    </row>
    <row r="4101" spans="9:11" x14ac:dyDescent="0.3">
      <c r="I4101" s="3"/>
      <c r="J4101" s="2"/>
      <c r="K4101" s="2"/>
    </row>
    <row r="4102" spans="9:11" x14ac:dyDescent="0.3">
      <c r="I4102" s="3"/>
      <c r="J4102" s="2"/>
      <c r="K4102" s="2"/>
    </row>
    <row r="4103" spans="9:11" x14ac:dyDescent="0.3">
      <c r="I4103" s="3"/>
      <c r="J4103" s="2"/>
      <c r="K4103" s="2"/>
    </row>
    <row r="4104" spans="9:11" x14ac:dyDescent="0.3">
      <c r="I4104" s="3"/>
      <c r="J4104" s="2"/>
      <c r="K4104" s="2"/>
    </row>
    <row r="4105" spans="9:11" x14ac:dyDescent="0.3">
      <c r="I4105" s="3"/>
      <c r="J4105" s="2"/>
      <c r="K4105" s="2"/>
    </row>
    <row r="4106" spans="9:11" x14ac:dyDescent="0.3">
      <c r="I4106" s="3"/>
      <c r="J4106" s="2"/>
      <c r="K4106" s="2"/>
    </row>
    <row r="4107" spans="9:11" x14ac:dyDescent="0.3">
      <c r="I4107" s="3"/>
      <c r="J4107" s="2"/>
      <c r="K4107" s="2"/>
    </row>
    <row r="4108" spans="9:11" x14ac:dyDescent="0.3">
      <c r="I4108" s="3"/>
      <c r="J4108" s="2"/>
      <c r="K4108" s="2"/>
    </row>
    <row r="4109" spans="9:11" x14ac:dyDescent="0.3">
      <c r="I4109" s="3"/>
      <c r="J4109" s="2"/>
      <c r="K4109" s="2"/>
    </row>
    <row r="4110" spans="9:11" x14ac:dyDescent="0.3">
      <c r="I4110" s="3"/>
      <c r="J4110" s="2"/>
      <c r="K4110" s="2"/>
    </row>
    <row r="4111" spans="9:11" x14ac:dyDescent="0.3">
      <c r="I4111" s="3"/>
      <c r="J4111" s="2"/>
      <c r="K4111" s="2"/>
    </row>
    <row r="4112" spans="9:11" x14ac:dyDescent="0.3">
      <c r="I4112" s="3"/>
      <c r="J4112" s="2"/>
      <c r="K4112" s="2"/>
    </row>
    <row r="4113" spans="9:11" x14ac:dyDescent="0.3">
      <c r="I4113" s="3"/>
      <c r="J4113" s="2"/>
      <c r="K4113" s="2"/>
    </row>
    <row r="4114" spans="9:11" x14ac:dyDescent="0.3">
      <c r="I4114" s="3"/>
      <c r="J4114" s="2"/>
      <c r="K4114" s="2"/>
    </row>
    <row r="4115" spans="9:11" x14ac:dyDescent="0.3">
      <c r="I4115" s="3"/>
      <c r="J4115" s="2"/>
      <c r="K4115" s="2"/>
    </row>
    <row r="4116" spans="9:11" x14ac:dyDescent="0.3">
      <c r="I4116" s="3"/>
      <c r="J4116" s="2"/>
      <c r="K4116" s="2"/>
    </row>
    <row r="4117" spans="9:11" x14ac:dyDescent="0.3">
      <c r="I4117" s="3"/>
      <c r="J4117" s="2"/>
      <c r="K4117" s="2"/>
    </row>
    <row r="4118" spans="9:11" x14ac:dyDescent="0.3">
      <c r="I4118" s="3"/>
      <c r="J4118" s="2"/>
      <c r="K4118" s="2"/>
    </row>
    <row r="4119" spans="9:11" x14ac:dyDescent="0.3">
      <c r="I4119" s="3"/>
      <c r="J4119" s="2"/>
      <c r="K4119" s="2"/>
    </row>
    <row r="4120" spans="9:11" x14ac:dyDescent="0.3">
      <c r="I4120" s="3"/>
      <c r="J4120" s="2"/>
      <c r="K4120" s="2"/>
    </row>
    <row r="4121" spans="9:11" x14ac:dyDescent="0.3">
      <c r="I4121" s="3"/>
      <c r="J4121" s="2"/>
      <c r="K4121" s="2"/>
    </row>
    <row r="4122" spans="9:11" x14ac:dyDescent="0.3">
      <c r="I4122" s="3"/>
      <c r="J4122" s="2"/>
      <c r="K4122" s="2"/>
    </row>
    <row r="4123" spans="9:11" x14ac:dyDescent="0.3">
      <c r="I4123" s="3"/>
      <c r="J4123" s="2"/>
      <c r="K4123" s="2"/>
    </row>
    <row r="4124" spans="9:11" x14ac:dyDescent="0.3">
      <c r="I4124" s="3"/>
      <c r="J4124" s="2"/>
      <c r="K4124" s="2"/>
    </row>
    <row r="4125" spans="9:11" x14ac:dyDescent="0.3">
      <c r="I4125" s="3"/>
      <c r="J4125" s="2"/>
      <c r="K4125" s="2"/>
    </row>
    <row r="4126" spans="9:11" x14ac:dyDescent="0.3">
      <c r="I4126" s="3"/>
      <c r="J4126" s="2"/>
      <c r="K4126" s="2"/>
    </row>
    <row r="4127" spans="9:11" x14ac:dyDescent="0.3">
      <c r="I4127" s="3"/>
      <c r="J4127" s="2"/>
      <c r="K4127" s="2"/>
    </row>
    <row r="4128" spans="9:11" x14ac:dyDescent="0.3">
      <c r="I4128" s="3"/>
      <c r="J4128" s="2"/>
      <c r="K4128" s="2"/>
    </row>
    <row r="4129" spans="9:11" x14ac:dyDescent="0.3">
      <c r="I4129" s="3"/>
      <c r="J4129" s="2"/>
      <c r="K4129" s="2"/>
    </row>
    <row r="4130" spans="9:11" x14ac:dyDescent="0.3">
      <c r="I4130" s="3"/>
      <c r="J4130" s="2"/>
      <c r="K4130" s="2"/>
    </row>
    <row r="4131" spans="9:11" x14ac:dyDescent="0.3">
      <c r="I4131" s="3"/>
      <c r="J4131" s="2"/>
      <c r="K4131" s="2"/>
    </row>
    <row r="4132" spans="9:11" x14ac:dyDescent="0.3">
      <c r="I4132" s="3"/>
      <c r="J4132" s="2"/>
      <c r="K4132" s="2"/>
    </row>
    <row r="4133" spans="9:11" x14ac:dyDescent="0.3">
      <c r="I4133" s="3"/>
      <c r="J4133" s="2"/>
      <c r="K4133" s="2"/>
    </row>
    <row r="4134" spans="9:11" x14ac:dyDescent="0.3">
      <c r="I4134" s="3"/>
      <c r="J4134" s="2"/>
      <c r="K4134" s="2"/>
    </row>
    <row r="4135" spans="9:11" x14ac:dyDescent="0.3">
      <c r="I4135" s="3"/>
      <c r="J4135" s="2"/>
      <c r="K4135" s="2"/>
    </row>
    <row r="4136" spans="9:11" x14ac:dyDescent="0.3">
      <c r="I4136" s="3"/>
      <c r="J4136" s="2"/>
      <c r="K4136" s="2"/>
    </row>
    <row r="4137" spans="9:11" x14ac:dyDescent="0.3">
      <c r="I4137" s="3"/>
      <c r="J4137" s="2"/>
      <c r="K4137" s="2"/>
    </row>
    <row r="4138" spans="9:11" x14ac:dyDescent="0.3">
      <c r="I4138" s="3"/>
      <c r="J4138" s="2"/>
      <c r="K4138" s="2"/>
    </row>
    <row r="4139" spans="9:11" x14ac:dyDescent="0.3">
      <c r="I4139" s="3"/>
      <c r="J4139" s="2"/>
      <c r="K4139" s="2"/>
    </row>
    <row r="4140" spans="9:11" x14ac:dyDescent="0.3">
      <c r="I4140" s="3"/>
      <c r="J4140" s="2"/>
      <c r="K4140" s="2"/>
    </row>
    <row r="4141" spans="9:11" x14ac:dyDescent="0.3">
      <c r="I4141" s="3"/>
      <c r="J4141" s="2"/>
      <c r="K4141" s="2"/>
    </row>
    <row r="4142" spans="9:11" x14ac:dyDescent="0.3">
      <c r="I4142" s="3"/>
      <c r="J4142" s="2"/>
      <c r="K4142" s="2"/>
    </row>
    <row r="4143" spans="9:11" x14ac:dyDescent="0.3">
      <c r="I4143" s="3"/>
      <c r="J4143" s="2"/>
      <c r="K4143" s="2"/>
    </row>
    <row r="4144" spans="9:11" x14ac:dyDescent="0.3">
      <c r="I4144" s="3"/>
      <c r="J4144" s="2"/>
      <c r="K4144" s="2"/>
    </row>
    <row r="4145" spans="9:11" x14ac:dyDescent="0.3">
      <c r="I4145" s="3"/>
      <c r="J4145" s="2"/>
      <c r="K4145" s="2"/>
    </row>
    <row r="4146" spans="9:11" x14ac:dyDescent="0.3">
      <c r="I4146" s="3"/>
      <c r="J4146" s="2"/>
      <c r="K4146" s="2"/>
    </row>
    <row r="4147" spans="9:11" x14ac:dyDescent="0.3">
      <c r="I4147" s="3"/>
      <c r="J4147" s="2"/>
      <c r="K4147" s="2"/>
    </row>
    <row r="4148" spans="9:11" x14ac:dyDescent="0.3">
      <c r="I4148" s="3"/>
      <c r="J4148" s="2"/>
      <c r="K4148" s="2"/>
    </row>
    <row r="4149" spans="9:11" x14ac:dyDescent="0.3">
      <c r="I4149" s="3"/>
      <c r="J4149" s="2"/>
      <c r="K4149" s="2"/>
    </row>
    <row r="4150" spans="9:11" x14ac:dyDescent="0.3">
      <c r="I4150" s="3"/>
      <c r="J4150" s="2"/>
      <c r="K4150" s="2"/>
    </row>
    <row r="4151" spans="9:11" x14ac:dyDescent="0.3">
      <c r="I4151" s="3"/>
      <c r="J4151" s="2"/>
      <c r="K4151" s="2"/>
    </row>
    <row r="4152" spans="9:11" x14ac:dyDescent="0.3">
      <c r="I4152" s="3"/>
      <c r="J4152" s="2"/>
      <c r="K4152" s="2"/>
    </row>
    <row r="4153" spans="9:11" x14ac:dyDescent="0.3">
      <c r="I4153" s="3"/>
      <c r="J4153" s="2"/>
      <c r="K4153" s="2"/>
    </row>
    <row r="4154" spans="9:11" x14ac:dyDescent="0.3">
      <c r="I4154" s="3"/>
      <c r="J4154" s="2"/>
      <c r="K4154" s="2"/>
    </row>
    <row r="4155" spans="9:11" x14ac:dyDescent="0.3">
      <c r="I4155" s="3"/>
      <c r="J4155" s="2"/>
      <c r="K4155" s="2"/>
    </row>
    <row r="4156" spans="9:11" x14ac:dyDescent="0.3">
      <c r="I4156" s="3"/>
      <c r="J4156" s="2"/>
      <c r="K4156" s="2"/>
    </row>
    <row r="4157" spans="9:11" x14ac:dyDescent="0.3">
      <c r="I4157" s="3"/>
      <c r="J4157" s="2"/>
      <c r="K4157" s="2"/>
    </row>
    <row r="4158" spans="9:11" x14ac:dyDescent="0.3">
      <c r="I4158" s="3"/>
      <c r="J4158" s="2"/>
      <c r="K4158" s="2"/>
    </row>
    <row r="4159" spans="9:11" x14ac:dyDescent="0.3">
      <c r="I4159" s="3"/>
      <c r="J4159" s="2"/>
      <c r="K4159" s="2"/>
    </row>
    <row r="4160" spans="9:11" x14ac:dyDescent="0.3">
      <c r="I4160" s="3"/>
      <c r="J4160" s="2"/>
      <c r="K4160" s="2"/>
    </row>
    <row r="4161" spans="9:11" x14ac:dyDescent="0.3">
      <c r="I4161" s="3"/>
      <c r="J4161" s="2"/>
      <c r="K4161" s="2"/>
    </row>
    <row r="4162" spans="9:11" x14ac:dyDescent="0.3">
      <c r="I4162" s="3"/>
      <c r="J4162" s="2"/>
      <c r="K4162" s="2"/>
    </row>
    <row r="4163" spans="9:11" x14ac:dyDescent="0.3">
      <c r="I4163" s="3"/>
      <c r="J4163" s="2"/>
      <c r="K4163" s="2"/>
    </row>
    <row r="4164" spans="9:11" x14ac:dyDescent="0.3">
      <c r="I4164" s="3"/>
      <c r="J4164" s="2"/>
      <c r="K4164" s="2"/>
    </row>
    <row r="4165" spans="9:11" x14ac:dyDescent="0.3">
      <c r="I4165" s="3"/>
      <c r="J4165" s="2"/>
      <c r="K4165" s="2"/>
    </row>
    <row r="4166" spans="9:11" x14ac:dyDescent="0.3">
      <c r="I4166" s="3"/>
      <c r="J4166" s="2"/>
      <c r="K4166" s="2"/>
    </row>
    <row r="4167" spans="9:11" x14ac:dyDescent="0.3">
      <c r="I4167" s="3"/>
      <c r="J4167" s="2"/>
      <c r="K4167" s="2"/>
    </row>
    <row r="4168" spans="9:11" x14ac:dyDescent="0.3">
      <c r="I4168" s="3"/>
      <c r="J4168" s="2"/>
      <c r="K4168" s="2"/>
    </row>
    <row r="4169" spans="9:11" x14ac:dyDescent="0.3">
      <c r="I4169" s="3"/>
      <c r="J4169" s="2"/>
      <c r="K4169" s="2"/>
    </row>
    <row r="4170" spans="9:11" x14ac:dyDescent="0.3">
      <c r="I4170" s="3"/>
      <c r="J4170" s="2"/>
      <c r="K4170" s="2"/>
    </row>
    <row r="4171" spans="9:11" x14ac:dyDescent="0.3">
      <c r="I4171" s="3"/>
      <c r="J4171" s="2"/>
      <c r="K4171" s="2"/>
    </row>
    <row r="4172" spans="9:11" x14ac:dyDescent="0.3">
      <c r="I4172" s="3"/>
      <c r="J4172" s="2"/>
      <c r="K4172" s="2"/>
    </row>
    <row r="4173" spans="9:11" x14ac:dyDescent="0.3">
      <c r="I4173" s="3"/>
      <c r="J4173" s="2"/>
      <c r="K4173" s="2"/>
    </row>
    <row r="4174" spans="9:11" x14ac:dyDescent="0.3">
      <c r="I4174" s="3"/>
      <c r="J4174" s="2"/>
      <c r="K4174" s="2"/>
    </row>
    <row r="4175" spans="9:11" x14ac:dyDescent="0.3">
      <c r="I4175" s="3"/>
      <c r="J4175" s="2"/>
      <c r="K4175" s="2"/>
    </row>
    <row r="4176" spans="9:11" x14ac:dyDescent="0.3">
      <c r="I4176" s="3"/>
      <c r="J4176" s="2"/>
      <c r="K4176" s="2"/>
    </row>
    <row r="4177" spans="9:11" x14ac:dyDescent="0.3">
      <c r="I4177" s="3"/>
      <c r="J4177" s="2"/>
      <c r="K4177" s="2"/>
    </row>
    <row r="4178" spans="9:11" x14ac:dyDescent="0.3">
      <c r="I4178" s="3"/>
      <c r="J4178" s="2"/>
      <c r="K4178" s="2"/>
    </row>
    <row r="4179" spans="9:11" x14ac:dyDescent="0.3">
      <c r="I4179" s="3"/>
      <c r="J4179" s="2"/>
      <c r="K4179" s="2"/>
    </row>
    <row r="4180" spans="9:11" x14ac:dyDescent="0.3">
      <c r="I4180" s="3"/>
      <c r="J4180" s="2"/>
      <c r="K4180" s="2"/>
    </row>
    <row r="4181" spans="9:11" x14ac:dyDescent="0.3">
      <c r="I4181" s="3"/>
      <c r="J4181" s="2"/>
      <c r="K4181" s="2"/>
    </row>
    <row r="4182" spans="9:11" x14ac:dyDescent="0.3">
      <c r="I4182" s="3"/>
      <c r="J4182" s="2"/>
      <c r="K4182" s="2"/>
    </row>
    <row r="4183" spans="9:11" x14ac:dyDescent="0.3">
      <c r="I4183" s="3"/>
      <c r="J4183" s="2"/>
      <c r="K4183" s="2"/>
    </row>
    <row r="4184" spans="9:11" x14ac:dyDescent="0.3">
      <c r="I4184" s="3"/>
      <c r="J4184" s="2"/>
      <c r="K4184" s="2"/>
    </row>
    <row r="4185" spans="9:11" x14ac:dyDescent="0.3">
      <c r="I4185" s="3"/>
      <c r="J4185" s="2"/>
      <c r="K4185" s="2"/>
    </row>
    <row r="4186" spans="9:11" x14ac:dyDescent="0.3">
      <c r="I4186" s="3"/>
      <c r="J4186" s="2"/>
      <c r="K4186" s="2"/>
    </row>
    <row r="4187" spans="9:11" x14ac:dyDescent="0.3">
      <c r="I4187" s="3"/>
      <c r="J4187" s="2"/>
      <c r="K4187" s="2"/>
    </row>
    <row r="4188" spans="9:11" x14ac:dyDescent="0.3">
      <c r="I4188" s="3"/>
      <c r="J4188" s="2"/>
      <c r="K4188" s="2"/>
    </row>
    <row r="4189" spans="9:11" x14ac:dyDescent="0.3">
      <c r="I4189" s="3"/>
      <c r="J4189" s="2"/>
      <c r="K4189" s="2"/>
    </row>
    <row r="4190" spans="9:11" x14ac:dyDescent="0.3">
      <c r="I4190" s="3"/>
      <c r="J4190" s="2"/>
      <c r="K4190" s="2"/>
    </row>
    <row r="4191" spans="9:11" x14ac:dyDescent="0.3">
      <c r="I4191" s="3"/>
      <c r="J4191" s="2"/>
      <c r="K4191" s="2"/>
    </row>
    <row r="4192" spans="9:11" x14ac:dyDescent="0.3">
      <c r="I4192" s="3"/>
      <c r="J4192" s="2"/>
      <c r="K4192" s="2"/>
    </row>
    <row r="4193" spans="9:11" x14ac:dyDescent="0.3">
      <c r="I4193" s="3"/>
      <c r="J4193" s="2"/>
      <c r="K4193" s="2"/>
    </row>
    <row r="4194" spans="9:11" x14ac:dyDescent="0.3">
      <c r="I4194" s="3"/>
      <c r="J4194" s="2"/>
      <c r="K4194" s="2"/>
    </row>
    <row r="4195" spans="9:11" x14ac:dyDescent="0.3">
      <c r="I4195" s="3"/>
      <c r="J4195" s="2"/>
      <c r="K4195" s="2"/>
    </row>
    <row r="4196" spans="9:11" x14ac:dyDescent="0.3">
      <c r="I4196" s="3"/>
      <c r="J4196" s="2"/>
      <c r="K4196" s="2"/>
    </row>
    <row r="4197" spans="9:11" x14ac:dyDescent="0.3">
      <c r="I4197" s="3"/>
      <c r="J4197" s="2"/>
      <c r="K4197" s="2"/>
    </row>
    <row r="4198" spans="9:11" x14ac:dyDescent="0.3">
      <c r="I4198" s="3"/>
      <c r="J4198" s="2"/>
      <c r="K4198" s="2"/>
    </row>
    <row r="4199" spans="9:11" x14ac:dyDescent="0.3">
      <c r="I4199" s="3"/>
      <c r="J4199" s="2"/>
      <c r="K4199" s="2"/>
    </row>
    <row r="4200" spans="9:11" x14ac:dyDescent="0.3">
      <c r="I4200" s="3"/>
      <c r="J4200" s="2"/>
      <c r="K4200" s="2"/>
    </row>
    <row r="4201" spans="9:11" x14ac:dyDescent="0.3">
      <c r="I4201" s="3"/>
      <c r="J4201" s="2"/>
      <c r="K4201" s="2"/>
    </row>
    <row r="4202" spans="9:11" x14ac:dyDescent="0.3">
      <c r="I4202" s="3"/>
      <c r="J4202" s="2"/>
      <c r="K4202" s="2"/>
    </row>
    <row r="4203" spans="9:11" x14ac:dyDescent="0.3">
      <c r="I4203" s="3"/>
      <c r="J4203" s="2"/>
      <c r="K4203" s="2"/>
    </row>
    <row r="4204" spans="9:11" x14ac:dyDescent="0.3">
      <c r="I4204" s="3"/>
      <c r="J4204" s="2"/>
      <c r="K4204" s="2"/>
    </row>
    <row r="4205" spans="9:11" x14ac:dyDescent="0.3">
      <c r="I4205" s="3"/>
      <c r="J4205" s="2"/>
      <c r="K4205" s="2"/>
    </row>
    <row r="4206" spans="9:11" x14ac:dyDescent="0.3">
      <c r="I4206" s="3"/>
      <c r="J4206" s="2"/>
      <c r="K4206" s="2"/>
    </row>
    <row r="4207" spans="9:11" x14ac:dyDescent="0.3">
      <c r="I4207" s="3"/>
      <c r="J4207" s="2"/>
      <c r="K4207" s="2"/>
    </row>
    <row r="4208" spans="9:11" x14ac:dyDescent="0.3">
      <c r="I4208" s="3"/>
      <c r="J4208" s="2"/>
      <c r="K4208" s="2"/>
    </row>
    <row r="4209" spans="9:11" x14ac:dyDescent="0.3">
      <c r="I4209" s="3"/>
      <c r="J4209" s="2"/>
      <c r="K4209" s="2"/>
    </row>
    <row r="4210" spans="9:11" x14ac:dyDescent="0.3">
      <c r="I4210" s="3"/>
      <c r="J4210" s="2"/>
      <c r="K4210" s="2"/>
    </row>
    <row r="4211" spans="9:11" x14ac:dyDescent="0.3">
      <c r="I4211" s="3"/>
      <c r="J4211" s="2"/>
      <c r="K4211" s="2"/>
    </row>
    <row r="4212" spans="9:11" x14ac:dyDescent="0.3">
      <c r="I4212" s="3"/>
      <c r="J4212" s="2"/>
      <c r="K4212" s="2"/>
    </row>
    <row r="4213" spans="9:11" x14ac:dyDescent="0.3">
      <c r="I4213" s="3"/>
      <c r="J4213" s="2"/>
      <c r="K4213" s="2"/>
    </row>
    <row r="4214" spans="9:11" x14ac:dyDescent="0.3">
      <c r="I4214" s="3"/>
      <c r="J4214" s="2"/>
      <c r="K4214" s="2"/>
    </row>
    <row r="4215" spans="9:11" x14ac:dyDescent="0.3">
      <c r="I4215" s="3"/>
      <c r="J4215" s="2"/>
      <c r="K4215" s="2"/>
    </row>
    <row r="4216" spans="9:11" x14ac:dyDescent="0.3">
      <c r="I4216" s="3"/>
      <c r="J4216" s="2"/>
      <c r="K4216" s="2"/>
    </row>
    <row r="4217" spans="9:11" x14ac:dyDescent="0.3">
      <c r="I4217" s="3"/>
      <c r="J4217" s="2"/>
      <c r="K4217" s="2"/>
    </row>
    <row r="4218" spans="9:11" x14ac:dyDescent="0.3">
      <c r="I4218" s="3"/>
      <c r="J4218" s="2"/>
      <c r="K4218" s="2"/>
    </row>
    <row r="4219" spans="9:11" x14ac:dyDescent="0.3">
      <c r="I4219" s="3"/>
      <c r="J4219" s="2"/>
      <c r="K4219" s="2"/>
    </row>
    <row r="4220" spans="9:11" x14ac:dyDescent="0.3">
      <c r="I4220" s="3"/>
      <c r="J4220" s="2"/>
      <c r="K4220" s="2"/>
    </row>
    <row r="4221" spans="9:11" x14ac:dyDescent="0.3">
      <c r="I4221" s="3"/>
      <c r="J4221" s="2"/>
      <c r="K4221" s="2"/>
    </row>
    <row r="4222" spans="9:11" x14ac:dyDescent="0.3">
      <c r="I4222" s="3"/>
      <c r="J4222" s="2"/>
      <c r="K4222" s="2"/>
    </row>
    <row r="4223" spans="9:11" x14ac:dyDescent="0.3">
      <c r="I4223" s="3"/>
      <c r="J4223" s="2"/>
      <c r="K4223" s="2"/>
    </row>
    <row r="4224" spans="9:11" x14ac:dyDescent="0.3">
      <c r="I4224" s="3"/>
      <c r="J4224" s="2"/>
      <c r="K4224" s="2"/>
    </row>
    <row r="4225" spans="9:11" x14ac:dyDescent="0.3">
      <c r="I4225" s="3"/>
      <c r="J4225" s="2"/>
      <c r="K4225" s="2"/>
    </row>
    <row r="4226" spans="9:11" x14ac:dyDescent="0.3">
      <c r="I4226" s="3"/>
      <c r="J4226" s="2"/>
      <c r="K4226" s="2"/>
    </row>
    <row r="4227" spans="9:11" x14ac:dyDescent="0.3">
      <c r="I4227" s="3"/>
      <c r="J4227" s="2"/>
      <c r="K4227" s="2"/>
    </row>
    <row r="4228" spans="9:11" x14ac:dyDescent="0.3">
      <c r="I4228" s="3"/>
      <c r="J4228" s="2"/>
      <c r="K4228" s="2"/>
    </row>
    <row r="4229" spans="9:11" x14ac:dyDescent="0.3">
      <c r="I4229" s="3"/>
      <c r="J4229" s="2"/>
      <c r="K4229" s="2"/>
    </row>
    <row r="4230" spans="9:11" x14ac:dyDescent="0.3">
      <c r="I4230" s="3"/>
      <c r="J4230" s="2"/>
      <c r="K4230" s="2"/>
    </row>
    <row r="4231" spans="9:11" x14ac:dyDescent="0.3">
      <c r="I4231" s="3"/>
      <c r="J4231" s="2"/>
      <c r="K4231" s="2"/>
    </row>
    <row r="4232" spans="9:11" x14ac:dyDescent="0.3">
      <c r="I4232" s="3"/>
      <c r="J4232" s="2"/>
      <c r="K4232" s="2"/>
    </row>
    <row r="4233" spans="9:11" x14ac:dyDescent="0.3">
      <c r="I4233" s="3"/>
      <c r="J4233" s="2"/>
      <c r="K4233" s="2"/>
    </row>
    <row r="4234" spans="9:11" x14ac:dyDescent="0.3">
      <c r="I4234" s="3"/>
      <c r="J4234" s="2"/>
      <c r="K4234" s="2"/>
    </row>
    <row r="4235" spans="9:11" x14ac:dyDescent="0.3">
      <c r="I4235" s="3"/>
      <c r="J4235" s="2"/>
      <c r="K4235" s="2"/>
    </row>
    <row r="4236" spans="9:11" x14ac:dyDescent="0.3">
      <c r="I4236" s="3"/>
      <c r="J4236" s="2"/>
      <c r="K4236" s="2"/>
    </row>
    <row r="4237" spans="9:11" x14ac:dyDescent="0.3">
      <c r="I4237" s="3"/>
      <c r="J4237" s="2"/>
      <c r="K4237" s="2"/>
    </row>
    <row r="4238" spans="9:11" x14ac:dyDescent="0.3">
      <c r="I4238" s="3"/>
      <c r="J4238" s="2"/>
      <c r="K4238" s="2"/>
    </row>
    <row r="4239" spans="9:11" x14ac:dyDescent="0.3">
      <c r="I4239" s="3"/>
      <c r="J4239" s="2"/>
      <c r="K4239" s="2"/>
    </row>
    <row r="4240" spans="9:11" x14ac:dyDescent="0.3">
      <c r="I4240" s="3"/>
      <c r="J4240" s="2"/>
      <c r="K4240" s="2"/>
    </row>
    <row r="4241" spans="9:11" x14ac:dyDescent="0.3">
      <c r="I4241" s="3"/>
      <c r="J4241" s="2"/>
      <c r="K4241" s="2"/>
    </row>
    <row r="4242" spans="9:11" x14ac:dyDescent="0.3">
      <c r="I4242" s="3"/>
      <c r="J4242" s="2"/>
      <c r="K4242" s="2"/>
    </row>
    <row r="4243" spans="9:11" x14ac:dyDescent="0.3">
      <c r="I4243" s="3"/>
      <c r="J4243" s="2"/>
      <c r="K4243" s="2"/>
    </row>
    <row r="4244" spans="9:11" x14ac:dyDescent="0.3">
      <c r="I4244" s="3"/>
      <c r="J4244" s="2"/>
      <c r="K4244" s="2"/>
    </row>
    <row r="4245" spans="9:11" x14ac:dyDescent="0.3">
      <c r="I4245" s="3"/>
      <c r="J4245" s="2"/>
      <c r="K4245" s="2"/>
    </row>
    <row r="4246" spans="9:11" x14ac:dyDescent="0.3">
      <c r="I4246" s="3"/>
      <c r="J4246" s="2"/>
      <c r="K4246" s="2"/>
    </row>
    <row r="4247" spans="9:11" x14ac:dyDescent="0.3">
      <c r="I4247" s="3"/>
      <c r="J4247" s="2"/>
      <c r="K4247" s="2"/>
    </row>
    <row r="4248" spans="9:11" x14ac:dyDescent="0.3">
      <c r="I4248" s="3"/>
      <c r="J4248" s="2"/>
      <c r="K4248" s="2"/>
    </row>
    <row r="4249" spans="9:11" x14ac:dyDescent="0.3">
      <c r="I4249" s="3"/>
      <c r="J4249" s="2"/>
      <c r="K4249" s="2"/>
    </row>
    <row r="4250" spans="9:11" x14ac:dyDescent="0.3">
      <c r="I4250" s="3"/>
      <c r="J4250" s="2"/>
      <c r="K4250" s="2"/>
    </row>
    <row r="4251" spans="9:11" x14ac:dyDescent="0.3">
      <c r="I4251" s="3"/>
      <c r="J4251" s="2"/>
      <c r="K4251" s="2"/>
    </row>
    <row r="4252" spans="9:11" x14ac:dyDescent="0.3">
      <c r="I4252" s="3"/>
      <c r="J4252" s="2"/>
      <c r="K4252" s="2"/>
    </row>
    <row r="4253" spans="9:11" x14ac:dyDescent="0.3">
      <c r="I4253" s="3"/>
      <c r="J4253" s="2"/>
      <c r="K4253" s="2"/>
    </row>
    <row r="4254" spans="9:11" x14ac:dyDescent="0.3">
      <c r="I4254" s="3"/>
      <c r="J4254" s="2"/>
      <c r="K4254" s="2"/>
    </row>
    <row r="4255" spans="9:11" x14ac:dyDescent="0.3">
      <c r="I4255" s="3"/>
      <c r="J4255" s="2"/>
      <c r="K4255" s="2"/>
    </row>
    <row r="4256" spans="9:11" x14ac:dyDescent="0.3">
      <c r="I4256" s="3"/>
      <c r="J4256" s="2"/>
      <c r="K4256" s="2"/>
    </row>
    <row r="4257" spans="9:11" x14ac:dyDescent="0.3">
      <c r="I4257" s="3"/>
      <c r="J4257" s="2"/>
      <c r="K4257" s="2"/>
    </row>
    <row r="4258" spans="9:11" x14ac:dyDescent="0.3">
      <c r="I4258" s="3"/>
      <c r="J4258" s="2"/>
      <c r="K4258" s="2"/>
    </row>
    <row r="4259" spans="9:11" x14ac:dyDescent="0.3">
      <c r="I4259" s="3"/>
      <c r="J4259" s="2"/>
      <c r="K4259" s="2"/>
    </row>
    <row r="4260" spans="9:11" x14ac:dyDescent="0.3">
      <c r="I4260" s="3"/>
      <c r="J4260" s="2"/>
      <c r="K4260" s="2"/>
    </row>
    <row r="4261" spans="9:11" x14ac:dyDescent="0.3">
      <c r="I4261" s="3"/>
      <c r="J4261" s="2"/>
      <c r="K4261" s="2"/>
    </row>
    <row r="4262" spans="9:11" x14ac:dyDescent="0.3">
      <c r="I4262" s="3"/>
      <c r="J4262" s="2"/>
      <c r="K4262" s="2"/>
    </row>
    <row r="4263" spans="9:11" x14ac:dyDescent="0.3">
      <c r="I4263" s="3"/>
      <c r="J4263" s="2"/>
      <c r="K4263" s="2"/>
    </row>
    <row r="4264" spans="9:11" x14ac:dyDescent="0.3">
      <c r="I4264" s="3"/>
      <c r="J4264" s="2"/>
      <c r="K4264" s="2"/>
    </row>
    <row r="4265" spans="9:11" x14ac:dyDescent="0.3">
      <c r="I4265" s="3"/>
      <c r="J4265" s="2"/>
      <c r="K4265" s="2"/>
    </row>
    <row r="4266" spans="9:11" x14ac:dyDescent="0.3">
      <c r="I4266" s="3"/>
      <c r="J4266" s="2"/>
      <c r="K4266" s="2"/>
    </row>
    <row r="4267" spans="9:11" x14ac:dyDescent="0.3">
      <c r="I4267" s="3"/>
      <c r="J4267" s="2"/>
      <c r="K4267" s="2"/>
    </row>
    <row r="4268" spans="9:11" x14ac:dyDescent="0.3">
      <c r="I4268" s="3"/>
      <c r="J4268" s="2"/>
      <c r="K4268" s="2"/>
    </row>
    <row r="4269" spans="9:11" x14ac:dyDescent="0.3">
      <c r="I4269" s="3"/>
      <c r="J4269" s="2"/>
      <c r="K4269" s="2"/>
    </row>
    <row r="4270" spans="9:11" x14ac:dyDescent="0.3">
      <c r="I4270" s="3"/>
      <c r="J4270" s="2"/>
      <c r="K4270" s="2"/>
    </row>
    <row r="4271" spans="9:11" x14ac:dyDescent="0.3">
      <c r="I4271" s="3"/>
      <c r="J4271" s="2"/>
      <c r="K4271" s="2"/>
    </row>
    <row r="4272" spans="9:11" x14ac:dyDescent="0.3">
      <c r="I4272" s="3"/>
      <c r="J4272" s="2"/>
      <c r="K4272" s="2"/>
    </row>
    <row r="4273" spans="9:11" x14ac:dyDescent="0.3">
      <c r="I4273" s="3"/>
      <c r="J4273" s="2"/>
      <c r="K4273" s="2"/>
    </row>
    <row r="4274" spans="9:11" x14ac:dyDescent="0.3">
      <c r="I4274" s="3"/>
      <c r="J4274" s="2"/>
      <c r="K4274" s="2"/>
    </row>
    <row r="4275" spans="9:11" x14ac:dyDescent="0.3">
      <c r="I4275" s="3"/>
      <c r="J4275" s="2"/>
      <c r="K4275" s="2"/>
    </row>
    <row r="4276" spans="9:11" x14ac:dyDescent="0.3">
      <c r="I4276" s="3"/>
      <c r="J4276" s="2"/>
      <c r="K4276" s="2"/>
    </row>
    <row r="4277" spans="9:11" x14ac:dyDescent="0.3">
      <c r="I4277" s="3"/>
      <c r="J4277" s="2"/>
      <c r="K4277" s="2"/>
    </row>
    <row r="4278" spans="9:11" x14ac:dyDescent="0.3">
      <c r="I4278" s="3"/>
      <c r="J4278" s="2"/>
      <c r="K4278" s="2"/>
    </row>
    <row r="4279" spans="9:11" x14ac:dyDescent="0.3">
      <c r="I4279" s="3"/>
      <c r="J4279" s="2"/>
      <c r="K4279" s="2"/>
    </row>
    <row r="4280" spans="9:11" x14ac:dyDescent="0.3">
      <c r="I4280" s="3"/>
      <c r="J4280" s="2"/>
      <c r="K4280" s="2"/>
    </row>
    <row r="4281" spans="9:11" x14ac:dyDescent="0.3">
      <c r="I4281" s="3"/>
      <c r="J4281" s="2"/>
      <c r="K4281" s="2"/>
    </row>
    <row r="4282" spans="9:11" x14ac:dyDescent="0.3">
      <c r="I4282" s="3"/>
      <c r="J4282" s="2"/>
      <c r="K4282" s="2"/>
    </row>
    <row r="4283" spans="9:11" x14ac:dyDescent="0.3">
      <c r="I4283" s="3"/>
      <c r="J4283" s="2"/>
      <c r="K4283" s="2"/>
    </row>
    <row r="4284" spans="9:11" x14ac:dyDescent="0.3">
      <c r="I4284" s="3"/>
      <c r="J4284" s="2"/>
      <c r="K4284" s="2"/>
    </row>
    <row r="4285" spans="9:11" x14ac:dyDescent="0.3">
      <c r="I4285" s="3"/>
      <c r="J4285" s="2"/>
      <c r="K4285" s="2"/>
    </row>
    <row r="4286" spans="9:11" x14ac:dyDescent="0.3">
      <c r="I4286" s="3"/>
      <c r="J4286" s="2"/>
      <c r="K4286" s="2"/>
    </row>
    <row r="4287" spans="9:11" x14ac:dyDescent="0.3">
      <c r="I4287" s="3"/>
      <c r="J4287" s="2"/>
      <c r="K4287" s="2"/>
    </row>
    <row r="4288" spans="9:11" x14ac:dyDescent="0.3">
      <c r="I4288" s="3"/>
      <c r="J4288" s="2"/>
      <c r="K4288" s="2"/>
    </row>
    <row r="4289" spans="9:11" x14ac:dyDescent="0.3">
      <c r="I4289" s="3"/>
      <c r="J4289" s="2"/>
      <c r="K4289" s="2"/>
    </row>
    <row r="4290" spans="9:11" x14ac:dyDescent="0.3">
      <c r="I4290" s="3"/>
      <c r="J4290" s="2"/>
      <c r="K4290" s="2"/>
    </row>
    <row r="4291" spans="9:11" x14ac:dyDescent="0.3">
      <c r="I4291" s="3"/>
      <c r="J4291" s="2"/>
      <c r="K4291" s="2"/>
    </row>
    <row r="4292" spans="9:11" x14ac:dyDescent="0.3">
      <c r="I4292" s="3"/>
      <c r="J4292" s="2"/>
      <c r="K4292" s="2"/>
    </row>
    <row r="4293" spans="9:11" x14ac:dyDescent="0.3">
      <c r="I4293" s="3"/>
      <c r="J4293" s="2"/>
      <c r="K4293" s="2"/>
    </row>
    <row r="4294" spans="9:11" x14ac:dyDescent="0.3">
      <c r="I4294" s="3"/>
      <c r="J4294" s="2"/>
      <c r="K4294" s="2"/>
    </row>
    <row r="4295" spans="9:11" x14ac:dyDescent="0.3">
      <c r="I4295" s="3"/>
      <c r="J4295" s="2"/>
      <c r="K4295" s="2"/>
    </row>
    <row r="4296" spans="9:11" x14ac:dyDescent="0.3">
      <c r="I4296" s="3"/>
      <c r="J4296" s="2"/>
      <c r="K4296" s="2"/>
    </row>
    <row r="4297" spans="9:11" x14ac:dyDescent="0.3">
      <c r="I4297" s="3"/>
      <c r="J4297" s="2"/>
      <c r="K4297" s="2"/>
    </row>
    <row r="4298" spans="9:11" x14ac:dyDescent="0.3">
      <c r="I4298" s="3"/>
      <c r="J4298" s="2"/>
      <c r="K4298" s="2"/>
    </row>
    <row r="4299" spans="9:11" x14ac:dyDescent="0.3">
      <c r="I4299" s="3"/>
      <c r="J4299" s="2"/>
      <c r="K4299" s="2"/>
    </row>
    <row r="4300" spans="9:11" x14ac:dyDescent="0.3">
      <c r="I4300" s="3"/>
      <c r="J4300" s="2"/>
      <c r="K4300" s="2"/>
    </row>
    <row r="4301" spans="9:11" x14ac:dyDescent="0.3">
      <c r="I4301" s="3"/>
      <c r="J4301" s="2"/>
      <c r="K4301" s="2"/>
    </row>
    <row r="4302" spans="9:11" x14ac:dyDescent="0.3">
      <c r="I4302" s="3"/>
      <c r="J4302" s="2"/>
      <c r="K4302" s="2"/>
    </row>
    <row r="4303" spans="9:11" x14ac:dyDescent="0.3">
      <c r="I4303" s="3"/>
      <c r="J4303" s="2"/>
      <c r="K4303" s="2"/>
    </row>
    <row r="4304" spans="9:11" x14ac:dyDescent="0.3">
      <c r="I4304" s="3"/>
      <c r="J4304" s="2"/>
      <c r="K4304" s="2"/>
    </row>
    <row r="4305" spans="9:11" x14ac:dyDescent="0.3">
      <c r="I4305" s="3"/>
      <c r="J4305" s="2"/>
      <c r="K4305" s="2"/>
    </row>
    <row r="4306" spans="9:11" x14ac:dyDescent="0.3">
      <c r="I4306" s="3"/>
      <c r="J4306" s="2"/>
      <c r="K4306" s="2"/>
    </row>
    <row r="4307" spans="9:11" x14ac:dyDescent="0.3">
      <c r="I4307" s="3"/>
      <c r="J4307" s="2"/>
      <c r="K4307" s="2"/>
    </row>
    <row r="4308" spans="9:11" x14ac:dyDescent="0.3">
      <c r="I4308" s="3"/>
      <c r="J4308" s="2"/>
      <c r="K4308" s="2"/>
    </row>
    <row r="4309" spans="9:11" x14ac:dyDescent="0.3">
      <c r="I4309" s="3"/>
      <c r="J4309" s="2"/>
      <c r="K4309" s="2"/>
    </row>
    <row r="4310" spans="9:11" x14ac:dyDescent="0.3">
      <c r="I4310" s="3"/>
      <c r="J4310" s="2"/>
      <c r="K4310" s="2"/>
    </row>
    <row r="4311" spans="9:11" x14ac:dyDescent="0.3">
      <c r="I4311" s="3"/>
      <c r="J4311" s="2"/>
      <c r="K4311" s="2"/>
    </row>
    <row r="4312" spans="9:11" x14ac:dyDescent="0.3">
      <c r="I4312" s="3"/>
      <c r="J4312" s="2"/>
      <c r="K4312" s="2"/>
    </row>
    <row r="4313" spans="9:11" x14ac:dyDescent="0.3">
      <c r="I4313" s="3"/>
      <c r="J4313" s="2"/>
      <c r="K4313" s="2"/>
    </row>
    <row r="4314" spans="9:11" x14ac:dyDescent="0.3">
      <c r="I4314" s="3"/>
      <c r="J4314" s="2"/>
      <c r="K4314" s="2"/>
    </row>
    <row r="4315" spans="9:11" x14ac:dyDescent="0.3">
      <c r="I4315" s="3"/>
      <c r="J4315" s="2"/>
      <c r="K4315" s="2"/>
    </row>
    <row r="4316" spans="9:11" x14ac:dyDescent="0.3">
      <c r="I4316" s="3"/>
      <c r="J4316" s="2"/>
      <c r="K4316" s="2"/>
    </row>
    <row r="4317" spans="9:11" x14ac:dyDescent="0.3">
      <c r="I4317" s="3"/>
      <c r="J4317" s="2"/>
      <c r="K4317" s="2"/>
    </row>
    <row r="4318" spans="9:11" x14ac:dyDescent="0.3">
      <c r="I4318" s="3"/>
      <c r="J4318" s="2"/>
      <c r="K4318" s="2"/>
    </row>
    <row r="4319" spans="9:11" x14ac:dyDescent="0.3">
      <c r="I4319" s="3"/>
      <c r="J4319" s="2"/>
      <c r="K4319" s="2"/>
    </row>
    <row r="4320" spans="9:11" x14ac:dyDescent="0.3">
      <c r="I4320" s="3"/>
      <c r="J4320" s="2"/>
      <c r="K4320" s="2"/>
    </row>
    <row r="4321" spans="9:11" x14ac:dyDescent="0.3">
      <c r="I4321" s="3"/>
      <c r="J4321" s="2"/>
      <c r="K4321" s="2"/>
    </row>
    <row r="4322" spans="9:11" x14ac:dyDescent="0.3">
      <c r="I4322" s="3"/>
      <c r="J4322" s="2"/>
      <c r="K4322" s="2"/>
    </row>
    <row r="4323" spans="9:11" x14ac:dyDescent="0.3">
      <c r="I4323" s="3"/>
      <c r="J4323" s="2"/>
      <c r="K4323" s="2"/>
    </row>
    <row r="4324" spans="9:11" x14ac:dyDescent="0.3">
      <c r="I4324" s="3"/>
      <c r="J4324" s="2"/>
      <c r="K4324" s="2"/>
    </row>
    <row r="4325" spans="9:11" x14ac:dyDescent="0.3">
      <c r="I4325" s="3"/>
      <c r="J4325" s="2"/>
      <c r="K4325" s="2"/>
    </row>
    <row r="4326" spans="9:11" x14ac:dyDescent="0.3">
      <c r="I4326" s="3"/>
      <c r="J4326" s="2"/>
      <c r="K4326" s="2"/>
    </row>
    <row r="4327" spans="9:11" x14ac:dyDescent="0.3">
      <c r="I4327" s="3"/>
      <c r="J4327" s="2"/>
      <c r="K4327" s="2"/>
    </row>
    <row r="4328" spans="9:11" x14ac:dyDescent="0.3">
      <c r="I4328" s="3"/>
      <c r="J4328" s="2"/>
      <c r="K4328" s="2"/>
    </row>
    <row r="4329" spans="9:11" x14ac:dyDescent="0.3">
      <c r="I4329" s="3"/>
      <c r="J4329" s="2"/>
      <c r="K4329" s="2"/>
    </row>
    <row r="4330" spans="9:11" x14ac:dyDescent="0.3">
      <c r="I4330" s="3"/>
      <c r="J4330" s="2"/>
      <c r="K4330" s="2"/>
    </row>
    <row r="4331" spans="9:11" x14ac:dyDescent="0.3">
      <c r="I4331" s="3"/>
      <c r="J4331" s="2"/>
      <c r="K4331" s="2"/>
    </row>
    <row r="4332" spans="9:11" x14ac:dyDescent="0.3">
      <c r="I4332" s="3"/>
      <c r="J4332" s="2"/>
      <c r="K4332" s="2"/>
    </row>
    <row r="4333" spans="9:11" x14ac:dyDescent="0.3">
      <c r="I4333" s="3"/>
      <c r="J4333" s="2"/>
      <c r="K4333" s="2"/>
    </row>
    <row r="4334" spans="9:11" x14ac:dyDescent="0.3">
      <c r="I4334" s="3"/>
      <c r="J4334" s="2"/>
      <c r="K4334" s="2"/>
    </row>
    <row r="4335" spans="9:11" x14ac:dyDescent="0.3">
      <c r="I4335" s="3"/>
      <c r="J4335" s="2"/>
      <c r="K4335" s="2"/>
    </row>
    <row r="4336" spans="9:11" x14ac:dyDescent="0.3">
      <c r="I4336" s="3"/>
      <c r="J4336" s="2"/>
      <c r="K4336" s="2"/>
    </row>
    <row r="4337" spans="9:11" x14ac:dyDescent="0.3">
      <c r="I4337" s="3"/>
      <c r="J4337" s="2"/>
      <c r="K4337" s="2"/>
    </row>
    <row r="4338" spans="9:11" x14ac:dyDescent="0.3">
      <c r="I4338" s="3"/>
      <c r="J4338" s="2"/>
      <c r="K4338" s="2"/>
    </row>
    <row r="4339" spans="9:11" x14ac:dyDescent="0.3">
      <c r="I4339" s="3"/>
      <c r="J4339" s="2"/>
      <c r="K4339" s="2"/>
    </row>
    <row r="4340" spans="9:11" x14ac:dyDescent="0.3">
      <c r="I4340" s="3"/>
      <c r="J4340" s="2"/>
      <c r="K4340" s="2"/>
    </row>
    <row r="4341" spans="9:11" x14ac:dyDescent="0.3">
      <c r="I4341" s="3"/>
      <c r="J4341" s="2"/>
      <c r="K4341" s="2"/>
    </row>
    <row r="4342" spans="9:11" x14ac:dyDescent="0.3">
      <c r="I4342" s="3"/>
      <c r="J4342" s="2"/>
      <c r="K4342" s="2"/>
    </row>
    <row r="4343" spans="9:11" x14ac:dyDescent="0.3">
      <c r="I4343" s="3"/>
      <c r="J4343" s="2"/>
      <c r="K4343" s="2"/>
    </row>
    <row r="4344" spans="9:11" x14ac:dyDescent="0.3">
      <c r="I4344" s="3"/>
      <c r="J4344" s="2"/>
      <c r="K4344" s="2"/>
    </row>
    <row r="4345" spans="9:11" x14ac:dyDescent="0.3">
      <c r="I4345" s="3"/>
      <c r="J4345" s="2"/>
      <c r="K4345" s="2"/>
    </row>
    <row r="4346" spans="9:11" x14ac:dyDescent="0.3">
      <c r="I4346" s="3"/>
      <c r="J4346" s="2"/>
      <c r="K4346" s="2"/>
    </row>
    <row r="4347" spans="9:11" x14ac:dyDescent="0.3">
      <c r="I4347" s="3"/>
      <c r="J4347" s="2"/>
      <c r="K4347" s="2"/>
    </row>
    <row r="4348" spans="9:11" x14ac:dyDescent="0.3">
      <c r="I4348" s="3"/>
      <c r="J4348" s="2"/>
      <c r="K4348" s="2"/>
    </row>
    <row r="4349" spans="9:11" x14ac:dyDescent="0.3">
      <c r="I4349" s="3"/>
      <c r="J4349" s="2"/>
      <c r="K4349" s="2"/>
    </row>
    <row r="4350" spans="9:11" x14ac:dyDescent="0.3">
      <c r="I4350" s="3"/>
      <c r="J4350" s="2"/>
      <c r="K4350" s="2"/>
    </row>
    <row r="4351" spans="9:11" x14ac:dyDescent="0.3">
      <c r="I4351" s="3"/>
      <c r="J4351" s="2"/>
      <c r="K4351" s="2"/>
    </row>
    <row r="4352" spans="9:11" x14ac:dyDescent="0.3">
      <c r="I4352" s="3"/>
      <c r="J4352" s="2"/>
      <c r="K4352" s="2"/>
    </row>
    <row r="4353" spans="9:11" x14ac:dyDescent="0.3">
      <c r="I4353" s="3"/>
      <c r="J4353" s="2"/>
      <c r="K4353" s="2"/>
    </row>
    <row r="4354" spans="9:11" x14ac:dyDescent="0.3">
      <c r="I4354" s="3"/>
      <c r="J4354" s="2"/>
      <c r="K4354" s="2"/>
    </row>
    <row r="4355" spans="9:11" x14ac:dyDescent="0.3">
      <c r="I4355" s="3"/>
      <c r="J4355" s="2"/>
      <c r="K4355" s="2"/>
    </row>
    <row r="4356" spans="9:11" x14ac:dyDescent="0.3">
      <c r="I4356" s="3"/>
      <c r="J4356" s="2"/>
      <c r="K4356" s="2"/>
    </row>
    <row r="4357" spans="9:11" x14ac:dyDescent="0.3">
      <c r="I4357" s="3"/>
      <c r="J4357" s="2"/>
      <c r="K4357" s="2"/>
    </row>
    <row r="4358" spans="9:11" x14ac:dyDescent="0.3">
      <c r="I4358" s="3"/>
      <c r="J4358" s="2"/>
      <c r="K4358" s="2"/>
    </row>
    <row r="4359" spans="9:11" x14ac:dyDescent="0.3">
      <c r="I4359" s="3"/>
      <c r="J4359" s="2"/>
      <c r="K4359" s="2"/>
    </row>
    <row r="4360" spans="9:11" x14ac:dyDescent="0.3">
      <c r="I4360" s="3"/>
      <c r="J4360" s="2"/>
      <c r="K4360" s="2"/>
    </row>
    <row r="4361" spans="9:11" x14ac:dyDescent="0.3">
      <c r="I4361" s="3"/>
      <c r="J4361" s="2"/>
      <c r="K4361" s="2"/>
    </row>
    <row r="4362" spans="9:11" x14ac:dyDescent="0.3">
      <c r="I4362" s="3"/>
      <c r="J4362" s="2"/>
      <c r="K4362" s="2"/>
    </row>
    <row r="4363" spans="9:11" x14ac:dyDescent="0.3">
      <c r="I4363" s="3"/>
      <c r="J4363" s="2"/>
      <c r="K4363" s="2"/>
    </row>
    <row r="4364" spans="9:11" x14ac:dyDescent="0.3">
      <c r="I4364" s="3"/>
      <c r="J4364" s="2"/>
      <c r="K4364" s="2"/>
    </row>
    <row r="4365" spans="9:11" x14ac:dyDescent="0.3">
      <c r="I4365" s="3"/>
      <c r="J4365" s="2"/>
      <c r="K4365" s="2"/>
    </row>
    <row r="4366" spans="9:11" x14ac:dyDescent="0.3">
      <c r="I4366" s="3"/>
      <c r="J4366" s="2"/>
      <c r="K4366" s="2"/>
    </row>
    <row r="4367" spans="9:11" x14ac:dyDescent="0.3">
      <c r="I4367" s="3"/>
      <c r="J4367" s="2"/>
      <c r="K4367" s="2"/>
    </row>
    <row r="4368" spans="9:11" x14ac:dyDescent="0.3">
      <c r="I4368" s="3"/>
      <c r="J4368" s="2"/>
      <c r="K4368" s="2"/>
    </row>
    <row r="4369" spans="9:11" x14ac:dyDescent="0.3">
      <c r="I4369" s="3"/>
      <c r="J4369" s="2"/>
      <c r="K4369" s="2"/>
    </row>
    <row r="4370" spans="9:11" x14ac:dyDescent="0.3">
      <c r="I4370" s="3"/>
      <c r="J4370" s="2"/>
      <c r="K4370" s="2"/>
    </row>
    <row r="4371" spans="9:11" x14ac:dyDescent="0.3">
      <c r="I4371" s="3"/>
      <c r="J4371" s="2"/>
      <c r="K4371" s="2"/>
    </row>
    <row r="4372" spans="9:11" x14ac:dyDescent="0.3">
      <c r="I4372" s="3"/>
      <c r="J4372" s="2"/>
      <c r="K4372" s="2"/>
    </row>
    <row r="4373" spans="9:11" x14ac:dyDescent="0.3">
      <c r="I4373" s="3"/>
      <c r="J4373" s="2"/>
      <c r="K4373" s="2"/>
    </row>
    <row r="4374" spans="9:11" x14ac:dyDescent="0.3">
      <c r="I4374" s="3"/>
      <c r="J4374" s="2"/>
      <c r="K4374" s="2"/>
    </row>
    <row r="4375" spans="9:11" x14ac:dyDescent="0.3">
      <c r="I4375" s="3"/>
      <c r="J4375" s="2"/>
      <c r="K4375" s="2"/>
    </row>
    <row r="4376" spans="9:11" x14ac:dyDescent="0.3">
      <c r="I4376" s="3"/>
      <c r="J4376" s="2"/>
      <c r="K4376" s="2"/>
    </row>
    <row r="4377" spans="9:11" x14ac:dyDescent="0.3">
      <c r="I4377" s="3"/>
      <c r="J4377" s="2"/>
      <c r="K4377" s="2"/>
    </row>
    <row r="4378" spans="9:11" x14ac:dyDescent="0.3">
      <c r="I4378" s="3"/>
      <c r="J4378" s="2"/>
      <c r="K4378" s="2"/>
    </row>
    <row r="4379" spans="9:11" x14ac:dyDescent="0.3">
      <c r="I4379" s="3"/>
      <c r="J4379" s="2"/>
      <c r="K4379" s="2"/>
    </row>
    <row r="4380" spans="9:11" x14ac:dyDescent="0.3">
      <c r="I4380" s="3"/>
      <c r="J4380" s="2"/>
      <c r="K4380" s="2"/>
    </row>
    <row r="4381" spans="9:11" x14ac:dyDescent="0.3">
      <c r="I4381" s="3"/>
      <c r="J4381" s="2"/>
      <c r="K4381" s="2"/>
    </row>
    <row r="4382" spans="9:11" x14ac:dyDescent="0.3">
      <c r="I4382" s="3"/>
      <c r="J4382" s="2"/>
      <c r="K4382" s="2"/>
    </row>
    <row r="4383" spans="9:11" x14ac:dyDescent="0.3">
      <c r="I4383" s="3"/>
      <c r="J4383" s="2"/>
      <c r="K4383" s="2"/>
    </row>
    <row r="4384" spans="9:11" x14ac:dyDescent="0.3">
      <c r="I4384" s="3"/>
      <c r="J4384" s="2"/>
      <c r="K4384" s="2"/>
    </row>
    <row r="4385" spans="9:11" x14ac:dyDescent="0.3">
      <c r="I4385" s="3"/>
      <c r="J4385" s="2"/>
      <c r="K4385" s="2"/>
    </row>
    <row r="4386" spans="9:11" x14ac:dyDescent="0.3">
      <c r="I4386" s="3"/>
      <c r="J4386" s="2"/>
      <c r="K4386" s="2"/>
    </row>
    <row r="4387" spans="9:11" x14ac:dyDescent="0.3">
      <c r="I4387" s="3"/>
      <c r="J4387" s="2"/>
      <c r="K4387" s="2"/>
    </row>
    <row r="4388" spans="9:11" x14ac:dyDescent="0.3">
      <c r="I4388" s="3"/>
      <c r="J4388" s="2"/>
      <c r="K4388" s="2"/>
    </row>
    <row r="4389" spans="9:11" x14ac:dyDescent="0.3">
      <c r="I4389" s="3"/>
      <c r="J4389" s="2"/>
      <c r="K4389" s="2"/>
    </row>
    <row r="4390" spans="9:11" x14ac:dyDescent="0.3">
      <c r="I4390" s="3"/>
      <c r="J4390" s="2"/>
      <c r="K4390" s="2"/>
    </row>
    <row r="4391" spans="9:11" x14ac:dyDescent="0.3">
      <c r="I4391" s="3"/>
      <c r="J4391" s="2"/>
      <c r="K4391" s="2"/>
    </row>
    <row r="4392" spans="9:11" x14ac:dyDescent="0.3">
      <c r="I4392" s="3"/>
      <c r="J4392" s="2"/>
      <c r="K4392" s="2"/>
    </row>
    <row r="4393" spans="9:11" x14ac:dyDescent="0.3">
      <c r="I4393" s="3"/>
      <c r="J4393" s="2"/>
      <c r="K4393" s="2"/>
    </row>
    <row r="4394" spans="9:11" x14ac:dyDescent="0.3">
      <c r="I4394" s="3"/>
      <c r="J4394" s="2"/>
      <c r="K4394" s="2"/>
    </row>
    <row r="4395" spans="9:11" x14ac:dyDescent="0.3">
      <c r="I4395" s="3"/>
      <c r="J4395" s="2"/>
      <c r="K4395" s="2"/>
    </row>
    <row r="4396" spans="9:11" x14ac:dyDescent="0.3">
      <c r="I4396" s="3"/>
      <c r="J4396" s="2"/>
      <c r="K4396" s="2"/>
    </row>
    <row r="4397" spans="9:11" x14ac:dyDescent="0.3">
      <c r="I4397" s="3"/>
      <c r="J4397" s="2"/>
      <c r="K4397" s="2"/>
    </row>
    <row r="4398" spans="9:11" x14ac:dyDescent="0.3">
      <c r="I4398" s="3"/>
      <c r="J4398" s="2"/>
      <c r="K4398" s="2"/>
    </row>
    <row r="4399" spans="9:11" x14ac:dyDescent="0.3">
      <c r="I4399" s="3"/>
      <c r="J4399" s="2"/>
      <c r="K4399" s="2"/>
    </row>
    <row r="4400" spans="9:11" x14ac:dyDescent="0.3">
      <c r="I4400" s="3"/>
      <c r="J4400" s="2"/>
      <c r="K4400" s="2"/>
    </row>
    <row r="4401" spans="9:11" x14ac:dyDescent="0.3">
      <c r="I4401" s="3"/>
      <c r="J4401" s="2"/>
      <c r="K4401" s="2"/>
    </row>
    <row r="4402" spans="9:11" x14ac:dyDescent="0.3">
      <c r="I4402" s="3"/>
      <c r="J4402" s="2"/>
      <c r="K4402" s="2"/>
    </row>
    <row r="4403" spans="9:11" x14ac:dyDescent="0.3">
      <c r="I4403" s="3"/>
      <c r="J4403" s="2"/>
      <c r="K4403" s="2"/>
    </row>
    <row r="4404" spans="9:11" x14ac:dyDescent="0.3">
      <c r="I4404" s="3"/>
      <c r="J4404" s="2"/>
      <c r="K4404" s="2"/>
    </row>
    <row r="4405" spans="9:11" x14ac:dyDescent="0.3">
      <c r="I4405" s="3"/>
      <c r="J4405" s="2"/>
      <c r="K4405" s="2"/>
    </row>
    <row r="4406" spans="9:11" x14ac:dyDescent="0.3">
      <c r="I4406" s="3"/>
      <c r="J4406" s="2"/>
      <c r="K4406" s="2"/>
    </row>
    <row r="4407" spans="9:11" x14ac:dyDescent="0.3">
      <c r="I4407" s="3"/>
      <c r="J4407" s="2"/>
      <c r="K4407" s="2"/>
    </row>
    <row r="4408" spans="9:11" x14ac:dyDescent="0.3">
      <c r="I4408" s="3"/>
      <c r="J4408" s="2"/>
      <c r="K4408" s="2"/>
    </row>
    <row r="4409" spans="9:11" x14ac:dyDescent="0.3">
      <c r="I4409" s="3"/>
      <c r="J4409" s="2"/>
      <c r="K4409" s="2"/>
    </row>
    <row r="4410" spans="9:11" x14ac:dyDescent="0.3">
      <c r="I4410" s="3"/>
      <c r="J4410" s="2"/>
      <c r="K4410" s="2"/>
    </row>
    <row r="4411" spans="9:11" x14ac:dyDescent="0.3">
      <c r="I4411" s="3"/>
      <c r="J4411" s="2"/>
      <c r="K4411" s="2"/>
    </row>
    <row r="4412" spans="9:11" x14ac:dyDescent="0.3">
      <c r="I4412" s="3"/>
      <c r="J4412" s="2"/>
      <c r="K4412" s="2"/>
    </row>
    <row r="4413" spans="9:11" x14ac:dyDescent="0.3">
      <c r="I4413" s="3"/>
      <c r="J4413" s="2"/>
      <c r="K4413" s="2"/>
    </row>
    <row r="4414" spans="9:11" x14ac:dyDescent="0.3">
      <c r="I4414" s="3"/>
      <c r="J4414" s="2"/>
      <c r="K4414" s="2"/>
    </row>
    <row r="4415" spans="9:11" x14ac:dyDescent="0.3">
      <c r="I4415" s="3"/>
      <c r="J4415" s="2"/>
      <c r="K4415" s="2"/>
    </row>
    <row r="4416" spans="9:11" x14ac:dyDescent="0.3">
      <c r="I4416" s="3"/>
      <c r="J4416" s="2"/>
      <c r="K4416" s="2"/>
    </row>
    <row r="4417" spans="9:11" x14ac:dyDescent="0.3">
      <c r="I4417" s="3"/>
      <c r="J4417" s="2"/>
      <c r="K4417" s="2"/>
    </row>
    <row r="4418" spans="9:11" x14ac:dyDescent="0.3">
      <c r="I4418" s="3"/>
      <c r="J4418" s="2"/>
      <c r="K4418" s="2"/>
    </row>
    <row r="4419" spans="9:11" x14ac:dyDescent="0.3">
      <c r="I4419" s="3"/>
      <c r="J4419" s="2"/>
      <c r="K4419" s="2"/>
    </row>
    <row r="4420" spans="9:11" x14ac:dyDescent="0.3">
      <c r="I4420" s="3"/>
      <c r="J4420" s="2"/>
      <c r="K4420" s="2"/>
    </row>
    <row r="4421" spans="9:11" x14ac:dyDescent="0.3">
      <c r="I4421" s="3"/>
      <c r="J4421" s="2"/>
      <c r="K4421" s="2"/>
    </row>
    <row r="4422" spans="9:11" x14ac:dyDescent="0.3">
      <c r="I4422" s="3"/>
      <c r="J4422" s="2"/>
      <c r="K4422" s="2"/>
    </row>
    <row r="4423" spans="9:11" x14ac:dyDescent="0.3">
      <c r="I4423" s="3"/>
      <c r="J4423" s="2"/>
      <c r="K4423" s="2"/>
    </row>
    <row r="4424" spans="9:11" x14ac:dyDescent="0.3">
      <c r="I4424" s="3"/>
      <c r="J4424" s="2"/>
      <c r="K4424" s="2"/>
    </row>
    <row r="4425" spans="9:11" x14ac:dyDescent="0.3">
      <c r="I4425" s="3"/>
      <c r="J4425" s="2"/>
      <c r="K4425" s="2"/>
    </row>
    <row r="4426" spans="9:11" x14ac:dyDescent="0.3">
      <c r="I4426" s="3"/>
      <c r="J4426" s="2"/>
      <c r="K4426" s="2"/>
    </row>
    <row r="4427" spans="9:11" x14ac:dyDescent="0.3">
      <c r="I4427" s="3"/>
      <c r="J4427" s="2"/>
      <c r="K4427" s="2"/>
    </row>
    <row r="4428" spans="9:11" x14ac:dyDescent="0.3">
      <c r="I4428" s="3"/>
      <c r="J4428" s="2"/>
      <c r="K4428" s="2"/>
    </row>
    <row r="4429" spans="9:11" x14ac:dyDescent="0.3">
      <c r="I4429" s="3"/>
      <c r="J4429" s="2"/>
      <c r="K4429" s="2"/>
    </row>
    <row r="4430" spans="9:11" x14ac:dyDescent="0.3">
      <c r="I4430" s="3"/>
      <c r="J4430" s="2"/>
      <c r="K4430" s="2"/>
    </row>
    <row r="4431" spans="9:11" x14ac:dyDescent="0.3">
      <c r="I4431" s="3"/>
      <c r="J4431" s="2"/>
      <c r="K4431" s="2"/>
    </row>
    <row r="4432" spans="9:11" x14ac:dyDescent="0.3">
      <c r="I4432" s="3"/>
      <c r="J4432" s="2"/>
      <c r="K4432" s="2"/>
    </row>
    <row r="4433" spans="9:11" x14ac:dyDescent="0.3">
      <c r="I4433" s="3"/>
      <c r="J4433" s="2"/>
      <c r="K4433" s="2"/>
    </row>
    <row r="4434" spans="9:11" x14ac:dyDescent="0.3">
      <c r="I4434" s="3"/>
      <c r="J4434" s="2"/>
      <c r="K4434" s="2"/>
    </row>
    <row r="4435" spans="9:11" x14ac:dyDescent="0.3">
      <c r="I4435" s="3"/>
      <c r="J4435" s="2"/>
      <c r="K4435" s="2"/>
    </row>
    <row r="4436" spans="9:11" x14ac:dyDescent="0.3">
      <c r="I4436" s="3"/>
      <c r="J4436" s="2"/>
      <c r="K4436" s="2"/>
    </row>
    <row r="4437" spans="9:11" x14ac:dyDescent="0.3">
      <c r="I4437" s="3"/>
      <c r="J4437" s="2"/>
      <c r="K4437" s="2"/>
    </row>
    <row r="4438" spans="9:11" x14ac:dyDescent="0.3">
      <c r="I4438" s="3"/>
      <c r="J4438" s="2"/>
      <c r="K4438" s="2"/>
    </row>
    <row r="4439" spans="9:11" x14ac:dyDescent="0.3">
      <c r="I4439" s="3"/>
      <c r="J4439" s="2"/>
      <c r="K4439" s="2"/>
    </row>
    <row r="4440" spans="9:11" x14ac:dyDescent="0.3">
      <c r="I4440" s="3"/>
      <c r="J4440" s="2"/>
      <c r="K4440" s="2"/>
    </row>
    <row r="4441" spans="9:11" x14ac:dyDescent="0.3">
      <c r="I4441" s="3"/>
      <c r="J4441" s="2"/>
      <c r="K4441" s="2"/>
    </row>
    <row r="4442" spans="9:11" x14ac:dyDescent="0.3">
      <c r="I4442" s="3"/>
      <c r="J4442" s="2"/>
      <c r="K4442" s="2"/>
    </row>
    <row r="4443" spans="9:11" x14ac:dyDescent="0.3">
      <c r="I4443" s="3"/>
      <c r="J4443" s="2"/>
      <c r="K4443" s="2"/>
    </row>
    <row r="4444" spans="9:11" x14ac:dyDescent="0.3">
      <c r="I4444" s="3"/>
      <c r="J4444" s="2"/>
      <c r="K4444" s="2"/>
    </row>
    <row r="4445" spans="9:11" x14ac:dyDescent="0.3">
      <c r="I4445" s="3"/>
      <c r="J4445" s="2"/>
      <c r="K4445" s="2"/>
    </row>
    <row r="4446" spans="9:11" x14ac:dyDescent="0.3">
      <c r="I4446" s="3"/>
      <c r="J4446" s="2"/>
      <c r="K4446" s="2"/>
    </row>
    <row r="4447" spans="9:11" x14ac:dyDescent="0.3">
      <c r="I4447" s="3"/>
      <c r="J4447" s="2"/>
      <c r="K4447" s="2"/>
    </row>
    <row r="4448" spans="9:11" x14ac:dyDescent="0.3">
      <c r="I4448" s="3"/>
      <c r="J4448" s="2"/>
      <c r="K4448" s="2"/>
    </row>
    <row r="4449" spans="9:11" x14ac:dyDescent="0.3">
      <c r="I4449" s="3"/>
      <c r="J4449" s="2"/>
      <c r="K4449" s="2"/>
    </row>
    <row r="4450" spans="9:11" x14ac:dyDescent="0.3">
      <c r="I4450" s="3"/>
      <c r="J4450" s="2"/>
      <c r="K4450" s="2"/>
    </row>
    <row r="4451" spans="9:11" x14ac:dyDescent="0.3">
      <c r="I4451" s="3"/>
      <c r="J4451" s="2"/>
      <c r="K4451" s="2"/>
    </row>
    <row r="4452" spans="9:11" x14ac:dyDescent="0.3">
      <c r="I4452" s="3"/>
      <c r="J4452" s="2"/>
      <c r="K4452" s="2"/>
    </row>
    <row r="4453" spans="9:11" x14ac:dyDescent="0.3">
      <c r="I4453" s="3"/>
      <c r="J4453" s="2"/>
      <c r="K4453" s="2"/>
    </row>
    <row r="4454" spans="9:11" x14ac:dyDescent="0.3">
      <c r="I4454" s="3"/>
      <c r="J4454" s="2"/>
      <c r="K4454" s="2"/>
    </row>
    <row r="4455" spans="9:11" x14ac:dyDescent="0.3">
      <c r="I4455" s="3"/>
      <c r="J4455" s="2"/>
      <c r="K4455" s="2"/>
    </row>
    <row r="4456" spans="9:11" x14ac:dyDescent="0.3">
      <c r="I4456" s="3"/>
      <c r="J4456" s="2"/>
      <c r="K4456" s="2"/>
    </row>
    <row r="4457" spans="9:11" x14ac:dyDescent="0.3">
      <c r="I4457" s="3"/>
      <c r="J4457" s="2"/>
      <c r="K4457" s="2"/>
    </row>
    <row r="4458" spans="9:11" x14ac:dyDescent="0.3">
      <c r="I4458" s="3"/>
      <c r="J4458" s="2"/>
      <c r="K4458" s="2"/>
    </row>
    <row r="4459" spans="9:11" x14ac:dyDescent="0.3">
      <c r="I4459" s="3"/>
      <c r="J4459" s="2"/>
      <c r="K4459" s="2"/>
    </row>
    <row r="4460" spans="9:11" x14ac:dyDescent="0.3">
      <c r="I4460" s="3"/>
      <c r="J4460" s="2"/>
      <c r="K4460" s="2"/>
    </row>
    <row r="4461" spans="9:11" x14ac:dyDescent="0.3">
      <c r="I4461" s="3"/>
      <c r="J4461" s="2"/>
      <c r="K4461" s="2"/>
    </row>
    <row r="4462" spans="9:11" x14ac:dyDescent="0.3">
      <c r="I4462" s="3"/>
      <c r="J4462" s="2"/>
      <c r="K4462" s="2"/>
    </row>
    <row r="4463" spans="9:11" x14ac:dyDescent="0.3">
      <c r="I4463" s="3"/>
      <c r="J4463" s="2"/>
      <c r="K4463" s="2"/>
    </row>
    <row r="4464" spans="9:11" x14ac:dyDescent="0.3">
      <c r="I4464" s="3"/>
      <c r="J4464" s="2"/>
      <c r="K4464" s="2"/>
    </row>
    <row r="4465" spans="9:11" x14ac:dyDescent="0.3">
      <c r="I4465" s="3"/>
      <c r="J4465" s="2"/>
      <c r="K4465" s="2"/>
    </row>
    <row r="4466" spans="9:11" x14ac:dyDescent="0.3">
      <c r="I4466" s="3"/>
      <c r="J4466" s="2"/>
      <c r="K4466" s="2"/>
    </row>
    <row r="4467" spans="9:11" x14ac:dyDescent="0.3">
      <c r="I4467" s="3"/>
      <c r="J4467" s="2"/>
      <c r="K4467" s="2"/>
    </row>
    <row r="4468" spans="9:11" x14ac:dyDescent="0.3">
      <c r="I4468" s="3"/>
      <c r="J4468" s="2"/>
      <c r="K4468" s="2"/>
    </row>
    <row r="4469" spans="9:11" x14ac:dyDescent="0.3">
      <c r="I4469" s="3"/>
      <c r="J4469" s="2"/>
      <c r="K4469" s="2"/>
    </row>
    <row r="4470" spans="9:11" x14ac:dyDescent="0.3">
      <c r="I4470" s="3"/>
      <c r="J4470" s="2"/>
      <c r="K4470" s="2"/>
    </row>
    <row r="4471" spans="9:11" x14ac:dyDescent="0.3">
      <c r="I4471" s="3"/>
      <c r="J4471" s="2"/>
      <c r="K4471" s="2"/>
    </row>
    <row r="4472" spans="9:11" x14ac:dyDescent="0.3">
      <c r="I4472" s="3"/>
      <c r="J4472" s="2"/>
      <c r="K4472" s="2"/>
    </row>
    <row r="4473" spans="9:11" x14ac:dyDescent="0.3">
      <c r="I4473" s="3"/>
      <c r="J4473" s="2"/>
      <c r="K4473" s="2"/>
    </row>
    <row r="4474" spans="9:11" x14ac:dyDescent="0.3">
      <c r="I4474" s="3"/>
      <c r="J4474" s="2"/>
      <c r="K4474" s="2"/>
    </row>
    <row r="4475" spans="9:11" x14ac:dyDescent="0.3">
      <c r="I4475" s="3"/>
      <c r="J4475" s="2"/>
      <c r="K4475" s="2"/>
    </row>
    <row r="4476" spans="9:11" x14ac:dyDescent="0.3">
      <c r="I4476" s="3"/>
      <c r="J4476" s="2"/>
      <c r="K4476" s="2"/>
    </row>
    <row r="4477" spans="9:11" x14ac:dyDescent="0.3">
      <c r="I4477" s="3"/>
      <c r="J4477" s="2"/>
      <c r="K4477" s="2"/>
    </row>
    <row r="4478" spans="9:11" x14ac:dyDescent="0.3">
      <c r="I4478" s="3"/>
      <c r="J4478" s="2"/>
      <c r="K4478" s="2"/>
    </row>
    <row r="4479" spans="9:11" x14ac:dyDescent="0.3">
      <c r="I4479" s="3"/>
      <c r="J4479" s="2"/>
      <c r="K4479" s="2"/>
    </row>
    <row r="4480" spans="9:11" x14ac:dyDescent="0.3">
      <c r="I4480" s="3"/>
      <c r="J4480" s="2"/>
      <c r="K4480" s="2"/>
    </row>
    <row r="4481" spans="9:11" x14ac:dyDescent="0.3">
      <c r="I4481" s="3"/>
      <c r="J4481" s="2"/>
      <c r="K4481" s="2"/>
    </row>
    <row r="4482" spans="9:11" x14ac:dyDescent="0.3">
      <c r="I4482" s="3"/>
      <c r="J4482" s="2"/>
      <c r="K4482" s="2"/>
    </row>
    <row r="4483" spans="9:11" x14ac:dyDescent="0.3">
      <c r="I4483" s="3"/>
      <c r="J4483" s="2"/>
      <c r="K4483" s="2"/>
    </row>
    <row r="4484" spans="9:11" x14ac:dyDescent="0.3">
      <c r="I4484" s="3"/>
      <c r="J4484" s="2"/>
      <c r="K4484" s="2"/>
    </row>
    <row r="4485" spans="9:11" x14ac:dyDescent="0.3">
      <c r="I4485" s="3"/>
      <c r="J4485" s="2"/>
      <c r="K4485" s="2"/>
    </row>
    <row r="4486" spans="9:11" x14ac:dyDescent="0.3">
      <c r="I4486" s="3"/>
      <c r="J4486" s="2"/>
      <c r="K4486" s="2"/>
    </row>
    <row r="4487" spans="9:11" x14ac:dyDescent="0.3">
      <c r="I4487" s="3"/>
      <c r="J4487" s="2"/>
      <c r="K4487" s="2"/>
    </row>
    <row r="4488" spans="9:11" x14ac:dyDescent="0.3">
      <c r="I4488" s="3"/>
      <c r="J4488" s="2"/>
      <c r="K4488" s="2"/>
    </row>
    <row r="4489" spans="9:11" x14ac:dyDescent="0.3">
      <c r="I4489" s="3"/>
      <c r="J4489" s="2"/>
      <c r="K4489" s="2"/>
    </row>
    <row r="4490" spans="9:11" x14ac:dyDescent="0.3">
      <c r="I4490" s="3"/>
      <c r="J4490" s="2"/>
      <c r="K4490" s="2"/>
    </row>
    <row r="4491" spans="9:11" x14ac:dyDescent="0.3">
      <c r="I4491" s="3"/>
      <c r="J4491" s="2"/>
      <c r="K4491" s="2"/>
    </row>
    <row r="4492" spans="9:11" x14ac:dyDescent="0.3">
      <c r="I4492" s="3"/>
      <c r="J4492" s="2"/>
      <c r="K4492" s="2"/>
    </row>
    <row r="4493" spans="9:11" x14ac:dyDescent="0.3">
      <c r="I4493" s="3"/>
      <c r="J4493" s="2"/>
      <c r="K4493" s="2"/>
    </row>
    <row r="4494" spans="9:11" x14ac:dyDescent="0.3">
      <c r="I4494" s="3"/>
      <c r="J4494" s="2"/>
      <c r="K4494" s="2"/>
    </row>
    <row r="4495" spans="9:11" x14ac:dyDescent="0.3">
      <c r="I4495" s="3"/>
      <c r="J4495" s="2"/>
      <c r="K4495" s="2"/>
    </row>
    <row r="4496" spans="9:11" x14ac:dyDescent="0.3">
      <c r="I4496" s="3"/>
      <c r="J4496" s="2"/>
      <c r="K4496" s="2"/>
    </row>
    <row r="4497" spans="9:11" x14ac:dyDescent="0.3">
      <c r="I4497" s="3"/>
      <c r="J4497" s="2"/>
      <c r="K4497" s="2"/>
    </row>
    <row r="4498" spans="9:11" x14ac:dyDescent="0.3">
      <c r="I4498" s="3"/>
      <c r="J4498" s="2"/>
      <c r="K4498" s="2"/>
    </row>
    <row r="4499" spans="9:11" x14ac:dyDescent="0.3">
      <c r="I4499" s="3"/>
      <c r="J4499" s="2"/>
      <c r="K4499" s="2"/>
    </row>
    <row r="4500" spans="9:11" x14ac:dyDescent="0.3">
      <c r="I4500" s="3"/>
      <c r="J4500" s="2"/>
      <c r="K4500" s="2"/>
    </row>
    <row r="4501" spans="9:11" x14ac:dyDescent="0.3">
      <c r="I4501" s="3"/>
      <c r="J4501" s="2"/>
      <c r="K4501" s="2"/>
    </row>
    <row r="4502" spans="9:11" x14ac:dyDescent="0.3">
      <c r="I4502" s="3"/>
      <c r="J4502" s="2"/>
      <c r="K4502" s="2"/>
    </row>
    <row r="4503" spans="9:11" x14ac:dyDescent="0.3">
      <c r="I4503" s="3"/>
      <c r="J4503" s="2"/>
      <c r="K4503" s="2"/>
    </row>
    <row r="4504" spans="9:11" x14ac:dyDescent="0.3">
      <c r="I4504" s="3"/>
      <c r="J4504" s="2"/>
      <c r="K4504" s="2"/>
    </row>
    <row r="4505" spans="9:11" x14ac:dyDescent="0.3">
      <c r="I4505" s="3"/>
      <c r="J4505" s="2"/>
      <c r="K4505" s="2"/>
    </row>
    <row r="4506" spans="9:11" x14ac:dyDescent="0.3">
      <c r="I4506" s="3"/>
      <c r="J4506" s="2"/>
      <c r="K4506" s="2"/>
    </row>
    <row r="4507" spans="9:11" x14ac:dyDescent="0.3">
      <c r="I4507" s="3"/>
      <c r="J4507" s="2"/>
      <c r="K4507" s="2"/>
    </row>
    <row r="4508" spans="9:11" x14ac:dyDescent="0.3">
      <c r="I4508" s="3"/>
      <c r="J4508" s="2"/>
      <c r="K4508" s="2"/>
    </row>
    <row r="4509" spans="9:11" x14ac:dyDescent="0.3">
      <c r="I4509" s="3"/>
      <c r="J4509" s="2"/>
      <c r="K4509" s="2"/>
    </row>
    <row r="4510" spans="9:11" x14ac:dyDescent="0.3">
      <c r="I4510" s="3"/>
      <c r="J4510" s="2"/>
      <c r="K4510" s="2"/>
    </row>
    <row r="4511" spans="9:11" x14ac:dyDescent="0.3">
      <c r="I4511" s="3"/>
      <c r="J4511" s="2"/>
      <c r="K4511" s="2"/>
    </row>
    <row r="4512" spans="9:11" x14ac:dyDescent="0.3">
      <c r="I4512" s="3"/>
      <c r="J4512" s="2"/>
      <c r="K4512" s="2"/>
    </row>
    <row r="4513" spans="9:11" x14ac:dyDescent="0.3">
      <c r="I4513" s="3"/>
      <c r="J4513" s="2"/>
      <c r="K4513" s="2"/>
    </row>
    <row r="4514" spans="9:11" x14ac:dyDescent="0.3">
      <c r="I4514" s="3"/>
      <c r="J4514" s="2"/>
      <c r="K4514" s="2"/>
    </row>
    <row r="4515" spans="9:11" x14ac:dyDescent="0.3">
      <c r="I4515" s="3"/>
      <c r="J4515" s="2"/>
      <c r="K4515" s="2"/>
    </row>
    <row r="4516" spans="9:11" x14ac:dyDescent="0.3">
      <c r="I4516" s="3"/>
      <c r="J4516" s="2"/>
      <c r="K4516" s="2"/>
    </row>
    <row r="4517" spans="9:11" x14ac:dyDescent="0.3">
      <c r="I4517" s="3"/>
      <c r="J4517" s="2"/>
      <c r="K4517" s="2"/>
    </row>
    <row r="4518" spans="9:11" x14ac:dyDescent="0.3">
      <c r="I4518" s="3"/>
      <c r="J4518" s="2"/>
      <c r="K4518" s="2"/>
    </row>
    <row r="4519" spans="9:11" x14ac:dyDescent="0.3">
      <c r="I4519" s="3"/>
      <c r="J4519" s="2"/>
      <c r="K4519" s="2"/>
    </row>
    <row r="4520" spans="9:11" x14ac:dyDescent="0.3">
      <c r="I4520" s="3"/>
      <c r="J4520" s="2"/>
      <c r="K4520" s="2"/>
    </row>
    <row r="4521" spans="9:11" x14ac:dyDescent="0.3">
      <c r="I4521" s="3"/>
      <c r="J4521" s="2"/>
      <c r="K4521" s="2"/>
    </row>
    <row r="4522" spans="9:11" x14ac:dyDescent="0.3">
      <c r="I4522" s="3"/>
      <c r="J4522" s="2"/>
      <c r="K4522" s="2"/>
    </row>
    <row r="4523" spans="9:11" x14ac:dyDescent="0.3">
      <c r="I4523" s="3"/>
      <c r="J4523" s="2"/>
      <c r="K4523" s="2"/>
    </row>
    <row r="4524" spans="9:11" x14ac:dyDescent="0.3">
      <c r="I4524" s="3"/>
      <c r="J4524" s="2"/>
      <c r="K4524" s="2"/>
    </row>
    <row r="4525" spans="9:11" x14ac:dyDescent="0.3">
      <c r="I4525" s="3"/>
      <c r="J4525" s="2"/>
      <c r="K4525" s="2"/>
    </row>
    <row r="4526" spans="9:11" x14ac:dyDescent="0.3">
      <c r="I4526" s="3"/>
      <c r="J4526" s="2"/>
      <c r="K4526" s="2"/>
    </row>
    <row r="4527" spans="9:11" x14ac:dyDescent="0.3">
      <c r="I4527" s="3"/>
      <c r="J4527" s="2"/>
      <c r="K4527" s="2"/>
    </row>
    <row r="4528" spans="9:11" x14ac:dyDescent="0.3">
      <c r="I4528" s="3"/>
      <c r="J4528" s="2"/>
      <c r="K4528" s="2"/>
    </row>
    <row r="4529" spans="9:11" x14ac:dyDescent="0.3">
      <c r="I4529" s="3"/>
      <c r="J4529" s="2"/>
      <c r="K4529" s="2"/>
    </row>
    <row r="4530" spans="9:11" x14ac:dyDescent="0.3">
      <c r="I4530" s="3"/>
      <c r="J4530" s="2"/>
      <c r="K4530" s="2"/>
    </row>
    <row r="4531" spans="9:11" x14ac:dyDescent="0.3">
      <c r="I4531" s="3"/>
      <c r="J4531" s="2"/>
      <c r="K4531" s="2"/>
    </row>
    <row r="4532" spans="9:11" x14ac:dyDescent="0.3">
      <c r="I4532" s="3"/>
      <c r="J4532" s="2"/>
      <c r="K4532" s="2"/>
    </row>
    <row r="4533" spans="9:11" x14ac:dyDescent="0.3">
      <c r="I4533" s="3"/>
      <c r="J4533" s="2"/>
      <c r="K4533" s="2"/>
    </row>
    <row r="4534" spans="9:11" x14ac:dyDescent="0.3">
      <c r="I4534" s="3"/>
      <c r="J4534" s="2"/>
      <c r="K4534" s="2"/>
    </row>
    <row r="4535" spans="9:11" x14ac:dyDescent="0.3">
      <c r="I4535" s="3"/>
      <c r="J4535" s="2"/>
      <c r="K4535" s="2"/>
    </row>
    <row r="4536" spans="9:11" x14ac:dyDescent="0.3">
      <c r="I4536" s="3"/>
      <c r="J4536" s="2"/>
      <c r="K4536" s="2"/>
    </row>
    <row r="4537" spans="9:11" x14ac:dyDescent="0.3">
      <c r="I4537" s="3"/>
      <c r="J4537" s="2"/>
      <c r="K4537" s="2"/>
    </row>
    <row r="4538" spans="9:11" x14ac:dyDescent="0.3">
      <c r="I4538" s="3"/>
      <c r="J4538" s="2"/>
      <c r="K4538" s="2"/>
    </row>
    <row r="4539" spans="9:11" x14ac:dyDescent="0.3">
      <c r="I4539" s="3"/>
      <c r="J4539" s="2"/>
      <c r="K4539" s="2"/>
    </row>
    <row r="4540" spans="9:11" x14ac:dyDescent="0.3">
      <c r="I4540" s="3"/>
      <c r="J4540" s="2"/>
      <c r="K4540" s="2"/>
    </row>
    <row r="4541" spans="9:11" x14ac:dyDescent="0.3">
      <c r="I4541" s="3"/>
      <c r="J4541" s="2"/>
      <c r="K4541" s="2"/>
    </row>
    <row r="4542" spans="9:11" x14ac:dyDescent="0.3">
      <c r="I4542" s="3"/>
      <c r="J4542" s="2"/>
      <c r="K4542" s="2"/>
    </row>
    <row r="4543" spans="9:11" x14ac:dyDescent="0.3">
      <c r="I4543" s="3"/>
      <c r="J4543" s="2"/>
      <c r="K4543" s="2"/>
    </row>
    <row r="4544" spans="9:11" x14ac:dyDescent="0.3">
      <c r="I4544" s="3"/>
      <c r="J4544" s="2"/>
      <c r="K4544" s="2"/>
    </row>
    <row r="4545" spans="9:11" x14ac:dyDescent="0.3">
      <c r="I4545" s="3"/>
      <c r="J4545" s="2"/>
      <c r="K4545" s="2"/>
    </row>
    <row r="4546" spans="9:11" x14ac:dyDescent="0.3">
      <c r="I4546" s="3"/>
      <c r="J4546" s="2"/>
      <c r="K4546" s="2"/>
    </row>
    <row r="4547" spans="9:11" x14ac:dyDescent="0.3">
      <c r="I4547" s="3"/>
      <c r="J4547" s="2"/>
      <c r="K4547" s="2"/>
    </row>
    <row r="4548" spans="9:11" x14ac:dyDescent="0.3">
      <c r="I4548" s="3"/>
      <c r="J4548" s="2"/>
      <c r="K4548" s="2"/>
    </row>
    <row r="4549" spans="9:11" x14ac:dyDescent="0.3">
      <c r="I4549" s="3"/>
      <c r="J4549" s="2"/>
      <c r="K4549" s="2"/>
    </row>
    <row r="4550" spans="9:11" x14ac:dyDescent="0.3">
      <c r="I4550" s="3"/>
      <c r="J4550" s="2"/>
      <c r="K4550" s="2"/>
    </row>
    <row r="4551" spans="9:11" x14ac:dyDescent="0.3">
      <c r="I4551" s="3"/>
      <c r="J4551" s="2"/>
      <c r="K4551" s="2"/>
    </row>
    <row r="4552" spans="9:11" x14ac:dyDescent="0.3">
      <c r="I4552" s="3"/>
      <c r="J4552" s="2"/>
      <c r="K4552" s="2"/>
    </row>
    <row r="4553" spans="9:11" x14ac:dyDescent="0.3">
      <c r="I4553" s="3"/>
      <c r="J4553" s="2"/>
      <c r="K4553" s="2"/>
    </row>
    <row r="4554" spans="9:11" x14ac:dyDescent="0.3">
      <c r="I4554" s="3"/>
      <c r="J4554" s="2"/>
      <c r="K4554" s="2"/>
    </row>
    <row r="4555" spans="9:11" x14ac:dyDescent="0.3">
      <c r="I4555" s="3"/>
      <c r="J4555" s="2"/>
      <c r="K4555" s="2"/>
    </row>
    <row r="4556" spans="9:11" x14ac:dyDescent="0.3">
      <c r="I4556" s="3"/>
      <c r="J4556" s="2"/>
      <c r="K4556" s="2"/>
    </row>
    <row r="4557" spans="9:11" x14ac:dyDescent="0.3">
      <c r="I4557" s="3"/>
      <c r="J4557" s="2"/>
      <c r="K4557" s="2"/>
    </row>
    <row r="4558" spans="9:11" x14ac:dyDescent="0.3">
      <c r="I4558" s="3"/>
      <c r="J4558" s="2"/>
      <c r="K4558" s="2"/>
    </row>
    <row r="4559" spans="9:11" x14ac:dyDescent="0.3">
      <c r="I4559" s="3"/>
      <c r="J4559" s="2"/>
      <c r="K4559" s="2"/>
    </row>
    <row r="4560" spans="9:11" x14ac:dyDescent="0.3">
      <c r="I4560" s="3"/>
      <c r="J4560" s="2"/>
      <c r="K4560" s="2"/>
    </row>
    <row r="4561" spans="9:11" x14ac:dyDescent="0.3">
      <c r="I4561" s="3"/>
      <c r="J4561" s="2"/>
      <c r="K4561" s="2"/>
    </row>
    <row r="4562" spans="9:11" x14ac:dyDescent="0.3">
      <c r="I4562" s="3"/>
      <c r="J4562" s="2"/>
      <c r="K4562" s="2"/>
    </row>
    <row r="4563" spans="9:11" x14ac:dyDescent="0.3">
      <c r="I4563" s="3"/>
      <c r="J4563" s="2"/>
      <c r="K4563" s="2"/>
    </row>
    <row r="4564" spans="9:11" x14ac:dyDescent="0.3">
      <c r="I4564" s="3"/>
      <c r="J4564" s="2"/>
      <c r="K4564" s="2"/>
    </row>
    <row r="4565" spans="9:11" x14ac:dyDescent="0.3">
      <c r="I4565" s="3"/>
      <c r="J4565" s="2"/>
      <c r="K4565" s="2"/>
    </row>
    <row r="4566" spans="9:11" x14ac:dyDescent="0.3">
      <c r="I4566" s="3"/>
      <c r="J4566" s="2"/>
      <c r="K4566" s="2"/>
    </row>
    <row r="4567" spans="9:11" x14ac:dyDescent="0.3">
      <c r="I4567" s="3"/>
      <c r="J4567" s="2"/>
      <c r="K4567" s="2"/>
    </row>
    <row r="4568" spans="9:11" x14ac:dyDescent="0.3">
      <c r="I4568" s="3"/>
      <c r="J4568" s="2"/>
      <c r="K4568" s="2"/>
    </row>
    <row r="4569" spans="9:11" x14ac:dyDescent="0.3">
      <c r="I4569" s="3"/>
      <c r="J4569" s="2"/>
      <c r="K4569" s="2"/>
    </row>
    <row r="4570" spans="9:11" x14ac:dyDescent="0.3">
      <c r="I4570" s="3"/>
      <c r="J4570" s="2"/>
      <c r="K4570" s="2"/>
    </row>
    <row r="4571" spans="9:11" x14ac:dyDescent="0.3">
      <c r="I4571" s="3"/>
      <c r="J4571" s="2"/>
      <c r="K4571" s="2"/>
    </row>
    <row r="4572" spans="9:11" x14ac:dyDescent="0.3">
      <c r="I4572" s="3"/>
      <c r="J4572" s="2"/>
      <c r="K4572" s="2"/>
    </row>
    <row r="4573" spans="9:11" x14ac:dyDescent="0.3">
      <c r="I4573" s="3"/>
      <c r="J4573" s="2"/>
      <c r="K4573" s="2"/>
    </row>
    <row r="4574" spans="9:11" x14ac:dyDescent="0.3">
      <c r="I4574" s="3"/>
      <c r="J4574" s="2"/>
      <c r="K4574" s="2"/>
    </row>
    <row r="4575" spans="9:11" x14ac:dyDescent="0.3">
      <c r="I4575" s="3"/>
      <c r="J4575" s="2"/>
      <c r="K4575" s="2"/>
    </row>
    <row r="4576" spans="9:11" x14ac:dyDescent="0.3">
      <c r="I4576" s="3"/>
      <c r="J4576" s="2"/>
      <c r="K4576" s="2"/>
    </row>
    <row r="4577" spans="9:11" x14ac:dyDescent="0.3">
      <c r="I4577" s="3"/>
      <c r="J4577" s="2"/>
      <c r="K4577" s="2"/>
    </row>
    <row r="4578" spans="9:11" x14ac:dyDescent="0.3">
      <c r="I4578" s="3"/>
      <c r="J4578" s="2"/>
      <c r="K4578" s="2"/>
    </row>
    <row r="4579" spans="9:11" x14ac:dyDescent="0.3">
      <c r="I4579" s="3"/>
      <c r="J4579" s="2"/>
      <c r="K4579" s="2"/>
    </row>
    <row r="4580" spans="9:11" x14ac:dyDescent="0.3">
      <c r="I4580" s="3"/>
      <c r="J4580" s="2"/>
      <c r="K4580" s="2"/>
    </row>
    <row r="4581" spans="9:11" x14ac:dyDescent="0.3">
      <c r="I4581" s="3"/>
      <c r="J4581" s="2"/>
      <c r="K4581" s="2"/>
    </row>
    <row r="4582" spans="9:11" x14ac:dyDescent="0.3">
      <c r="I4582" s="3"/>
      <c r="J4582" s="2"/>
      <c r="K4582" s="2"/>
    </row>
    <row r="4583" spans="9:11" x14ac:dyDescent="0.3">
      <c r="I4583" s="3"/>
      <c r="J4583" s="2"/>
      <c r="K4583" s="2"/>
    </row>
    <row r="4584" spans="9:11" x14ac:dyDescent="0.3">
      <c r="I4584" s="3"/>
      <c r="J4584" s="2"/>
      <c r="K4584" s="2"/>
    </row>
    <row r="4585" spans="9:11" x14ac:dyDescent="0.3">
      <c r="I4585" s="3"/>
      <c r="J4585" s="2"/>
      <c r="K4585" s="2"/>
    </row>
    <row r="4586" spans="9:11" x14ac:dyDescent="0.3">
      <c r="I4586" s="3"/>
      <c r="J4586" s="2"/>
      <c r="K4586" s="2"/>
    </row>
    <row r="4587" spans="9:11" x14ac:dyDescent="0.3">
      <c r="I4587" s="3"/>
      <c r="J4587" s="2"/>
      <c r="K4587" s="2"/>
    </row>
    <row r="4588" spans="9:11" x14ac:dyDescent="0.3">
      <c r="I4588" s="3"/>
      <c r="J4588" s="2"/>
      <c r="K4588" s="2"/>
    </row>
    <row r="4589" spans="9:11" x14ac:dyDescent="0.3">
      <c r="I4589" s="3"/>
      <c r="J4589" s="2"/>
      <c r="K4589" s="2"/>
    </row>
    <row r="4590" spans="9:11" x14ac:dyDescent="0.3">
      <c r="I4590" s="3"/>
      <c r="J4590" s="2"/>
      <c r="K4590" s="2"/>
    </row>
    <row r="4591" spans="9:11" x14ac:dyDescent="0.3">
      <c r="I4591" s="3"/>
      <c r="J4591" s="2"/>
      <c r="K4591" s="2"/>
    </row>
    <row r="4592" spans="9:11" x14ac:dyDescent="0.3">
      <c r="I4592" s="3"/>
      <c r="J4592" s="2"/>
      <c r="K4592" s="2"/>
    </row>
    <row r="4593" spans="9:11" x14ac:dyDescent="0.3">
      <c r="I4593" s="3"/>
      <c r="J4593" s="2"/>
      <c r="K4593" s="2"/>
    </row>
    <row r="4594" spans="9:11" x14ac:dyDescent="0.3">
      <c r="I4594" s="3"/>
      <c r="J4594" s="2"/>
      <c r="K4594" s="2"/>
    </row>
    <row r="4595" spans="9:11" x14ac:dyDescent="0.3">
      <c r="I4595" s="3"/>
      <c r="J4595" s="2"/>
      <c r="K4595" s="2"/>
    </row>
    <row r="4596" spans="9:11" x14ac:dyDescent="0.3">
      <c r="I4596" s="3"/>
      <c r="J4596" s="2"/>
      <c r="K4596" s="2"/>
    </row>
    <row r="4597" spans="9:11" x14ac:dyDescent="0.3">
      <c r="I4597" s="3"/>
      <c r="J4597" s="2"/>
      <c r="K4597" s="2"/>
    </row>
    <row r="4598" spans="9:11" x14ac:dyDescent="0.3">
      <c r="I4598" s="3"/>
      <c r="J4598" s="2"/>
      <c r="K4598" s="2"/>
    </row>
    <row r="4599" spans="9:11" x14ac:dyDescent="0.3">
      <c r="I4599" s="3"/>
      <c r="J4599" s="2"/>
      <c r="K4599" s="2"/>
    </row>
    <row r="4600" spans="9:11" x14ac:dyDescent="0.3">
      <c r="I4600" s="3"/>
      <c r="J4600" s="2"/>
      <c r="K4600" s="2"/>
    </row>
    <row r="4601" spans="9:11" x14ac:dyDescent="0.3">
      <c r="I4601" s="3"/>
      <c r="J4601" s="2"/>
      <c r="K4601" s="2"/>
    </row>
    <row r="4602" spans="9:11" x14ac:dyDescent="0.3">
      <c r="I4602" s="3"/>
      <c r="J4602" s="2"/>
      <c r="K4602" s="2"/>
    </row>
    <row r="4603" spans="9:11" x14ac:dyDescent="0.3">
      <c r="I4603" s="3"/>
      <c r="J4603" s="2"/>
      <c r="K4603" s="2"/>
    </row>
    <row r="4604" spans="9:11" x14ac:dyDescent="0.3">
      <c r="I4604" s="3"/>
      <c r="J4604" s="2"/>
      <c r="K4604" s="2"/>
    </row>
    <row r="4605" spans="9:11" x14ac:dyDescent="0.3">
      <c r="I4605" s="3"/>
      <c r="J4605" s="2"/>
      <c r="K4605" s="2"/>
    </row>
    <row r="4606" spans="9:11" x14ac:dyDescent="0.3">
      <c r="I4606" s="3"/>
      <c r="J4606" s="2"/>
      <c r="K4606" s="2"/>
    </row>
    <row r="4607" spans="9:11" x14ac:dyDescent="0.3">
      <c r="I4607" s="3"/>
      <c r="J4607" s="2"/>
      <c r="K4607" s="2"/>
    </row>
    <row r="4608" spans="9:11" x14ac:dyDescent="0.3">
      <c r="I4608" s="3"/>
      <c r="J4608" s="2"/>
      <c r="K4608" s="2"/>
    </row>
    <row r="4609" spans="9:11" x14ac:dyDescent="0.3">
      <c r="I4609" s="3"/>
      <c r="J4609" s="2"/>
      <c r="K4609" s="2"/>
    </row>
    <row r="4610" spans="9:11" x14ac:dyDescent="0.3">
      <c r="I4610" s="3"/>
      <c r="J4610" s="2"/>
      <c r="K4610" s="2"/>
    </row>
    <row r="4611" spans="9:11" x14ac:dyDescent="0.3">
      <c r="I4611" s="3"/>
      <c r="J4611" s="2"/>
      <c r="K4611" s="2"/>
    </row>
    <row r="4612" spans="9:11" x14ac:dyDescent="0.3">
      <c r="I4612" s="3"/>
      <c r="J4612" s="2"/>
      <c r="K4612" s="2"/>
    </row>
    <row r="4613" spans="9:11" x14ac:dyDescent="0.3">
      <c r="I4613" s="3"/>
      <c r="J4613" s="2"/>
      <c r="K4613" s="2"/>
    </row>
    <row r="4614" spans="9:11" x14ac:dyDescent="0.3">
      <c r="I4614" s="3"/>
      <c r="J4614" s="2"/>
      <c r="K4614" s="2"/>
    </row>
    <row r="4615" spans="9:11" x14ac:dyDescent="0.3">
      <c r="I4615" s="3"/>
      <c r="J4615" s="2"/>
      <c r="K4615" s="2"/>
    </row>
    <row r="4616" spans="9:11" x14ac:dyDescent="0.3">
      <c r="I4616" s="3"/>
      <c r="J4616" s="2"/>
      <c r="K4616" s="2"/>
    </row>
    <row r="4617" spans="9:11" x14ac:dyDescent="0.3">
      <c r="I4617" s="3"/>
      <c r="J4617" s="2"/>
      <c r="K4617" s="2"/>
    </row>
    <row r="4618" spans="9:11" x14ac:dyDescent="0.3">
      <c r="I4618" s="3"/>
      <c r="J4618" s="2"/>
      <c r="K4618" s="2"/>
    </row>
    <row r="4619" spans="9:11" x14ac:dyDescent="0.3">
      <c r="I4619" s="3"/>
      <c r="J4619" s="2"/>
      <c r="K4619" s="2"/>
    </row>
    <row r="4620" spans="9:11" x14ac:dyDescent="0.3">
      <c r="I4620" s="3"/>
      <c r="J4620" s="2"/>
      <c r="K4620" s="2"/>
    </row>
    <row r="4621" spans="9:11" x14ac:dyDescent="0.3">
      <c r="I4621" s="3"/>
      <c r="J4621" s="2"/>
      <c r="K4621" s="2"/>
    </row>
    <row r="4622" spans="9:11" x14ac:dyDescent="0.3">
      <c r="I4622" s="3"/>
      <c r="J4622" s="2"/>
      <c r="K4622" s="2"/>
    </row>
    <row r="4623" spans="9:11" x14ac:dyDescent="0.3">
      <c r="I4623" s="3"/>
      <c r="J4623" s="2"/>
      <c r="K4623" s="2"/>
    </row>
    <row r="4624" spans="9:11" x14ac:dyDescent="0.3">
      <c r="I4624" s="3"/>
      <c r="J4624" s="2"/>
      <c r="K4624" s="2"/>
    </row>
    <row r="4625" spans="9:11" x14ac:dyDescent="0.3">
      <c r="I4625" s="3"/>
      <c r="J4625" s="2"/>
      <c r="K4625" s="2"/>
    </row>
    <row r="4626" spans="9:11" x14ac:dyDescent="0.3">
      <c r="I4626" s="3"/>
      <c r="J4626" s="2"/>
      <c r="K4626" s="2"/>
    </row>
    <row r="4627" spans="9:11" x14ac:dyDescent="0.3">
      <c r="I4627" s="3"/>
      <c r="J4627" s="2"/>
      <c r="K4627" s="2"/>
    </row>
    <row r="4628" spans="9:11" x14ac:dyDescent="0.3">
      <c r="I4628" s="3"/>
      <c r="J4628" s="2"/>
      <c r="K4628" s="2"/>
    </row>
    <row r="4629" spans="9:11" x14ac:dyDescent="0.3">
      <c r="I4629" s="3"/>
      <c r="J4629" s="2"/>
      <c r="K4629" s="2"/>
    </row>
    <row r="4630" spans="9:11" x14ac:dyDescent="0.3">
      <c r="I4630" s="3"/>
      <c r="J4630" s="2"/>
      <c r="K4630" s="2"/>
    </row>
    <row r="4631" spans="9:11" x14ac:dyDescent="0.3">
      <c r="I4631" s="3"/>
      <c r="J4631" s="2"/>
      <c r="K4631" s="2"/>
    </row>
    <row r="4632" spans="9:11" x14ac:dyDescent="0.3">
      <c r="I4632" s="3"/>
      <c r="J4632" s="2"/>
      <c r="K4632" s="2"/>
    </row>
    <row r="4633" spans="9:11" x14ac:dyDescent="0.3">
      <c r="I4633" s="3"/>
      <c r="J4633" s="2"/>
      <c r="K4633" s="2"/>
    </row>
    <row r="4634" spans="9:11" x14ac:dyDescent="0.3">
      <c r="I4634" s="3"/>
      <c r="J4634" s="2"/>
      <c r="K4634" s="2"/>
    </row>
    <row r="4635" spans="9:11" x14ac:dyDescent="0.3">
      <c r="I4635" s="3"/>
      <c r="J4635" s="2"/>
      <c r="K4635" s="2"/>
    </row>
    <row r="4636" spans="9:11" x14ac:dyDescent="0.3">
      <c r="I4636" s="3"/>
      <c r="J4636" s="2"/>
      <c r="K4636" s="2"/>
    </row>
    <row r="4637" spans="9:11" x14ac:dyDescent="0.3">
      <c r="I4637" s="3"/>
      <c r="J4637" s="2"/>
      <c r="K4637" s="2"/>
    </row>
    <row r="4638" spans="9:11" x14ac:dyDescent="0.3">
      <c r="I4638" s="3"/>
      <c r="J4638" s="2"/>
      <c r="K4638" s="2"/>
    </row>
    <row r="4639" spans="9:11" x14ac:dyDescent="0.3">
      <c r="I4639" s="3"/>
      <c r="J4639" s="2"/>
      <c r="K4639" s="2"/>
    </row>
    <row r="4640" spans="9:11" x14ac:dyDescent="0.3">
      <c r="I4640" s="3"/>
      <c r="J4640" s="2"/>
      <c r="K4640" s="2"/>
    </row>
    <row r="4641" spans="9:11" x14ac:dyDescent="0.3">
      <c r="I4641" s="3"/>
      <c r="J4641" s="2"/>
      <c r="K4641" s="2"/>
    </row>
    <row r="4642" spans="9:11" x14ac:dyDescent="0.3">
      <c r="I4642" s="3"/>
      <c r="J4642" s="2"/>
      <c r="K4642" s="2"/>
    </row>
    <row r="4643" spans="9:11" x14ac:dyDescent="0.3">
      <c r="I4643" s="3"/>
      <c r="J4643" s="2"/>
      <c r="K4643" s="2"/>
    </row>
    <row r="4644" spans="9:11" x14ac:dyDescent="0.3">
      <c r="I4644" s="3"/>
      <c r="J4644" s="2"/>
      <c r="K4644" s="2"/>
    </row>
    <row r="4645" spans="9:11" x14ac:dyDescent="0.3">
      <c r="I4645" s="3"/>
      <c r="J4645" s="2"/>
      <c r="K4645" s="2"/>
    </row>
    <row r="4646" spans="9:11" x14ac:dyDescent="0.3">
      <c r="I4646" s="3"/>
      <c r="J4646" s="2"/>
      <c r="K4646" s="2"/>
    </row>
    <row r="4647" spans="9:11" x14ac:dyDescent="0.3">
      <c r="I4647" s="3"/>
      <c r="J4647" s="2"/>
      <c r="K4647" s="2"/>
    </row>
    <row r="4648" spans="9:11" x14ac:dyDescent="0.3">
      <c r="I4648" s="3"/>
      <c r="J4648" s="2"/>
      <c r="K4648" s="2"/>
    </row>
    <row r="4649" spans="9:11" x14ac:dyDescent="0.3">
      <c r="I4649" s="3"/>
      <c r="J4649" s="2"/>
      <c r="K4649" s="2"/>
    </row>
    <row r="4650" spans="9:11" x14ac:dyDescent="0.3">
      <c r="I4650" s="3"/>
      <c r="J4650" s="2"/>
      <c r="K4650" s="2"/>
    </row>
    <row r="4651" spans="9:11" x14ac:dyDescent="0.3">
      <c r="I4651" s="3"/>
      <c r="J4651" s="2"/>
      <c r="K4651" s="2"/>
    </row>
    <row r="4652" spans="9:11" x14ac:dyDescent="0.3">
      <c r="I4652" s="3"/>
      <c r="J4652" s="2"/>
      <c r="K4652" s="2"/>
    </row>
    <row r="4653" spans="9:11" x14ac:dyDescent="0.3">
      <c r="I4653" s="3"/>
      <c r="J4653" s="2"/>
      <c r="K4653" s="2"/>
    </row>
    <row r="4654" spans="9:11" x14ac:dyDescent="0.3">
      <c r="I4654" s="3"/>
      <c r="J4654" s="2"/>
      <c r="K4654" s="2"/>
    </row>
    <row r="4655" spans="9:11" x14ac:dyDescent="0.3">
      <c r="I4655" s="3"/>
      <c r="J4655" s="2"/>
      <c r="K4655" s="2"/>
    </row>
    <row r="4656" spans="9:11" x14ac:dyDescent="0.3">
      <c r="I4656" s="3"/>
      <c r="J4656" s="2"/>
      <c r="K4656" s="2"/>
    </row>
    <row r="4657" spans="9:11" x14ac:dyDescent="0.3">
      <c r="I4657" s="3"/>
      <c r="J4657" s="2"/>
      <c r="K4657" s="2"/>
    </row>
    <row r="4658" spans="9:11" x14ac:dyDescent="0.3">
      <c r="I4658" s="3"/>
      <c r="J4658" s="2"/>
      <c r="K4658" s="2"/>
    </row>
    <row r="4659" spans="9:11" x14ac:dyDescent="0.3">
      <c r="I4659" s="3"/>
      <c r="J4659" s="2"/>
      <c r="K4659" s="2"/>
    </row>
    <row r="4660" spans="9:11" x14ac:dyDescent="0.3">
      <c r="I4660" s="3"/>
      <c r="J4660" s="2"/>
      <c r="K4660" s="2"/>
    </row>
    <row r="4661" spans="9:11" x14ac:dyDescent="0.3">
      <c r="I4661" s="3"/>
      <c r="J4661" s="2"/>
      <c r="K4661" s="2"/>
    </row>
    <row r="4662" spans="9:11" x14ac:dyDescent="0.3">
      <c r="I4662" s="3"/>
      <c r="J4662" s="2"/>
      <c r="K4662" s="2"/>
    </row>
    <row r="4663" spans="9:11" x14ac:dyDescent="0.3">
      <c r="I4663" s="3"/>
      <c r="J4663" s="2"/>
      <c r="K4663" s="2"/>
    </row>
    <row r="4664" spans="9:11" x14ac:dyDescent="0.3">
      <c r="I4664" s="3"/>
      <c r="J4664" s="2"/>
      <c r="K4664" s="2"/>
    </row>
    <row r="4665" spans="9:11" x14ac:dyDescent="0.3">
      <c r="I4665" s="3"/>
      <c r="J4665" s="2"/>
      <c r="K4665" s="2"/>
    </row>
    <row r="4666" spans="9:11" x14ac:dyDescent="0.3">
      <c r="I4666" s="3"/>
      <c r="J4666" s="2"/>
      <c r="K4666" s="2"/>
    </row>
    <row r="4667" spans="9:11" x14ac:dyDescent="0.3">
      <c r="I4667" s="3"/>
      <c r="J4667" s="2"/>
      <c r="K4667" s="2"/>
    </row>
    <row r="4668" spans="9:11" x14ac:dyDescent="0.3">
      <c r="I4668" s="3"/>
      <c r="J4668" s="2"/>
      <c r="K4668" s="2"/>
    </row>
    <row r="4669" spans="9:11" x14ac:dyDescent="0.3">
      <c r="I4669" s="3"/>
      <c r="J4669" s="2"/>
      <c r="K4669" s="2"/>
    </row>
    <row r="4670" spans="9:11" x14ac:dyDescent="0.3">
      <c r="I4670" s="3"/>
      <c r="J4670" s="2"/>
      <c r="K4670" s="2"/>
    </row>
    <row r="4671" spans="9:11" x14ac:dyDescent="0.3">
      <c r="I4671" s="3"/>
      <c r="J4671" s="2"/>
      <c r="K4671" s="2"/>
    </row>
    <row r="4672" spans="9:11" x14ac:dyDescent="0.3">
      <c r="I4672" s="3"/>
      <c r="J4672" s="2"/>
      <c r="K4672" s="2"/>
    </row>
    <row r="4673" spans="9:11" x14ac:dyDescent="0.3">
      <c r="I4673" s="3"/>
      <c r="J4673" s="2"/>
      <c r="K4673" s="2"/>
    </row>
    <row r="4674" spans="9:11" x14ac:dyDescent="0.3">
      <c r="I4674" s="3"/>
      <c r="J4674" s="2"/>
      <c r="K4674" s="2"/>
    </row>
    <row r="4675" spans="9:11" x14ac:dyDescent="0.3">
      <c r="I4675" s="3"/>
      <c r="J4675" s="2"/>
      <c r="K4675" s="2"/>
    </row>
    <row r="4676" spans="9:11" x14ac:dyDescent="0.3">
      <c r="I4676" s="3"/>
      <c r="J4676" s="2"/>
      <c r="K4676" s="2"/>
    </row>
    <row r="4677" spans="9:11" x14ac:dyDescent="0.3">
      <c r="I4677" s="3"/>
      <c r="J4677" s="2"/>
      <c r="K4677" s="2"/>
    </row>
    <row r="4678" spans="9:11" x14ac:dyDescent="0.3">
      <c r="I4678" s="3"/>
      <c r="J4678" s="2"/>
      <c r="K4678" s="2"/>
    </row>
    <row r="4679" spans="9:11" x14ac:dyDescent="0.3">
      <c r="I4679" s="3"/>
      <c r="J4679" s="2"/>
      <c r="K4679" s="2"/>
    </row>
    <row r="4680" spans="9:11" x14ac:dyDescent="0.3">
      <c r="I4680" s="3"/>
      <c r="J4680" s="2"/>
      <c r="K4680" s="2"/>
    </row>
    <row r="4681" spans="9:11" x14ac:dyDescent="0.3">
      <c r="I4681" s="3"/>
      <c r="J4681" s="2"/>
      <c r="K4681" s="2"/>
    </row>
    <row r="4682" spans="9:11" x14ac:dyDescent="0.3">
      <c r="I4682" s="3"/>
      <c r="J4682" s="2"/>
      <c r="K4682" s="2"/>
    </row>
    <row r="4683" spans="9:11" x14ac:dyDescent="0.3">
      <c r="I4683" s="3"/>
      <c r="J4683" s="2"/>
      <c r="K4683" s="2"/>
    </row>
    <row r="4684" spans="9:11" x14ac:dyDescent="0.3">
      <c r="I4684" s="3"/>
      <c r="J4684" s="2"/>
      <c r="K4684" s="2"/>
    </row>
    <row r="4685" spans="9:11" x14ac:dyDescent="0.3">
      <c r="I4685" s="3"/>
      <c r="J4685" s="2"/>
      <c r="K4685" s="2"/>
    </row>
    <row r="4686" spans="9:11" x14ac:dyDescent="0.3">
      <c r="I4686" s="3"/>
      <c r="J4686" s="2"/>
      <c r="K4686" s="2"/>
    </row>
    <row r="4687" spans="9:11" x14ac:dyDescent="0.3">
      <c r="I4687" s="3"/>
      <c r="J4687" s="2"/>
      <c r="K4687" s="2"/>
    </row>
    <row r="4688" spans="9:11" x14ac:dyDescent="0.3">
      <c r="I4688" s="3"/>
      <c r="J4688" s="2"/>
      <c r="K4688" s="2"/>
    </row>
    <row r="4689" spans="9:11" x14ac:dyDescent="0.3">
      <c r="I4689" s="3"/>
      <c r="J4689" s="2"/>
      <c r="K4689" s="2"/>
    </row>
    <row r="4690" spans="9:11" x14ac:dyDescent="0.3">
      <c r="I4690" s="3"/>
      <c r="J4690" s="2"/>
      <c r="K4690" s="2"/>
    </row>
    <row r="4691" spans="9:11" x14ac:dyDescent="0.3">
      <c r="I4691" s="3"/>
      <c r="J4691" s="2"/>
      <c r="K4691" s="2"/>
    </row>
    <row r="4692" spans="9:11" x14ac:dyDescent="0.3">
      <c r="I4692" s="3"/>
      <c r="J4692" s="2"/>
      <c r="K4692" s="2"/>
    </row>
    <row r="4693" spans="9:11" x14ac:dyDescent="0.3">
      <c r="I4693" s="3"/>
      <c r="J4693" s="2"/>
      <c r="K4693" s="2"/>
    </row>
    <row r="4694" spans="9:11" x14ac:dyDescent="0.3">
      <c r="I4694" s="3"/>
      <c r="J4694" s="2"/>
      <c r="K4694" s="2"/>
    </row>
    <row r="4695" spans="9:11" x14ac:dyDescent="0.3">
      <c r="I4695" s="3"/>
      <c r="J4695" s="2"/>
      <c r="K4695" s="2"/>
    </row>
    <row r="4696" spans="9:11" x14ac:dyDescent="0.3">
      <c r="I4696" s="3"/>
      <c r="J4696" s="2"/>
      <c r="K4696" s="2"/>
    </row>
    <row r="4697" spans="9:11" x14ac:dyDescent="0.3">
      <c r="I4697" s="3"/>
      <c r="J4697" s="2"/>
      <c r="K4697" s="2"/>
    </row>
    <row r="4698" spans="9:11" x14ac:dyDescent="0.3">
      <c r="I4698" s="3"/>
      <c r="J4698" s="2"/>
      <c r="K4698" s="2"/>
    </row>
    <row r="4699" spans="9:11" x14ac:dyDescent="0.3">
      <c r="I4699" s="3"/>
      <c r="J4699" s="2"/>
      <c r="K4699" s="2"/>
    </row>
    <row r="4700" spans="9:11" x14ac:dyDescent="0.3">
      <c r="I4700" s="3"/>
      <c r="J4700" s="2"/>
      <c r="K4700" s="2"/>
    </row>
    <row r="4701" spans="9:11" x14ac:dyDescent="0.3">
      <c r="I4701" s="3"/>
      <c r="J4701" s="2"/>
      <c r="K4701" s="2"/>
    </row>
    <row r="4702" spans="9:11" x14ac:dyDescent="0.3">
      <c r="I4702" s="3"/>
      <c r="J4702" s="2"/>
      <c r="K4702" s="2"/>
    </row>
    <row r="4703" spans="9:11" x14ac:dyDescent="0.3">
      <c r="I4703" s="3"/>
      <c r="J4703" s="2"/>
      <c r="K4703" s="2"/>
    </row>
    <row r="4704" spans="9:11" x14ac:dyDescent="0.3">
      <c r="I4704" s="3"/>
      <c r="J4704" s="2"/>
      <c r="K4704" s="2"/>
    </row>
    <row r="4705" spans="9:11" x14ac:dyDescent="0.3">
      <c r="I4705" s="3"/>
      <c r="J4705" s="2"/>
      <c r="K4705" s="2"/>
    </row>
    <row r="4706" spans="9:11" x14ac:dyDescent="0.3">
      <c r="I4706" s="3"/>
      <c r="J4706" s="2"/>
      <c r="K4706" s="2"/>
    </row>
    <row r="4707" spans="9:11" x14ac:dyDescent="0.3">
      <c r="I4707" s="3"/>
      <c r="J4707" s="2"/>
      <c r="K4707" s="2"/>
    </row>
    <row r="4708" spans="9:11" x14ac:dyDescent="0.3">
      <c r="I4708" s="3"/>
      <c r="J4708" s="2"/>
      <c r="K4708" s="2"/>
    </row>
    <row r="4709" spans="9:11" x14ac:dyDescent="0.3">
      <c r="I4709" s="3"/>
      <c r="J4709" s="2"/>
      <c r="K4709" s="2"/>
    </row>
    <row r="4710" spans="9:11" x14ac:dyDescent="0.3">
      <c r="I4710" s="3"/>
      <c r="J4710" s="2"/>
      <c r="K4710" s="2"/>
    </row>
    <row r="4711" spans="9:11" x14ac:dyDescent="0.3">
      <c r="I4711" s="3"/>
      <c r="J4711" s="2"/>
      <c r="K4711" s="2"/>
    </row>
    <row r="4712" spans="9:11" x14ac:dyDescent="0.3">
      <c r="I4712" s="3"/>
      <c r="J4712" s="2"/>
      <c r="K4712" s="2"/>
    </row>
    <row r="4713" spans="9:11" x14ac:dyDescent="0.3">
      <c r="I4713" s="3"/>
      <c r="J4713" s="2"/>
      <c r="K4713" s="2"/>
    </row>
    <row r="4714" spans="9:11" x14ac:dyDescent="0.3">
      <c r="I4714" s="3"/>
      <c r="J4714" s="2"/>
      <c r="K4714" s="2"/>
    </row>
    <row r="4715" spans="9:11" x14ac:dyDescent="0.3">
      <c r="I4715" s="3"/>
      <c r="J4715" s="2"/>
      <c r="K4715" s="2"/>
    </row>
    <row r="4716" spans="9:11" x14ac:dyDescent="0.3">
      <c r="I4716" s="3"/>
      <c r="J4716" s="2"/>
      <c r="K4716" s="2"/>
    </row>
    <row r="4717" spans="9:11" x14ac:dyDescent="0.3">
      <c r="I4717" s="3"/>
      <c r="J4717" s="2"/>
      <c r="K4717" s="2"/>
    </row>
    <row r="4718" spans="9:11" x14ac:dyDescent="0.3">
      <c r="I4718" s="3"/>
      <c r="J4718" s="2"/>
      <c r="K4718" s="2"/>
    </row>
    <row r="4719" spans="9:11" x14ac:dyDescent="0.3">
      <c r="I4719" s="3"/>
      <c r="J4719" s="2"/>
      <c r="K4719" s="2"/>
    </row>
    <row r="4720" spans="9:11" x14ac:dyDescent="0.3">
      <c r="I4720" s="3"/>
      <c r="J4720" s="2"/>
      <c r="K4720" s="2"/>
    </row>
    <row r="4721" spans="9:11" x14ac:dyDescent="0.3">
      <c r="I4721" s="3"/>
      <c r="J4721" s="2"/>
      <c r="K4721" s="2"/>
    </row>
    <row r="4722" spans="9:11" x14ac:dyDescent="0.3">
      <c r="I4722" s="3"/>
      <c r="J4722" s="2"/>
      <c r="K4722" s="2"/>
    </row>
    <row r="4723" spans="9:11" x14ac:dyDescent="0.3">
      <c r="I4723" s="3"/>
      <c r="J4723" s="2"/>
      <c r="K4723" s="2"/>
    </row>
    <row r="4724" spans="9:11" x14ac:dyDescent="0.3">
      <c r="I4724" s="3"/>
      <c r="J4724" s="2"/>
      <c r="K4724" s="2"/>
    </row>
    <row r="4725" spans="9:11" x14ac:dyDescent="0.3">
      <c r="I4725" s="3"/>
      <c r="J4725" s="2"/>
      <c r="K4725" s="2"/>
    </row>
    <row r="4726" spans="9:11" x14ac:dyDescent="0.3">
      <c r="I4726" s="3"/>
      <c r="J4726" s="2"/>
      <c r="K4726" s="2"/>
    </row>
    <row r="4727" spans="9:11" x14ac:dyDescent="0.3">
      <c r="I4727" s="3"/>
      <c r="J4727" s="2"/>
      <c r="K4727" s="2"/>
    </row>
    <row r="4728" spans="9:11" x14ac:dyDescent="0.3">
      <c r="I4728" s="3"/>
      <c r="J4728" s="2"/>
      <c r="K4728" s="2"/>
    </row>
    <row r="4729" spans="9:11" x14ac:dyDescent="0.3">
      <c r="I4729" s="3"/>
      <c r="J4729" s="2"/>
      <c r="K4729" s="2"/>
    </row>
    <row r="4730" spans="9:11" x14ac:dyDescent="0.3">
      <c r="I4730" s="3"/>
      <c r="J4730" s="2"/>
      <c r="K4730" s="2"/>
    </row>
    <row r="4731" spans="9:11" x14ac:dyDescent="0.3">
      <c r="I4731" s="3"/>
      <c r="J4731" s="2"/>
      <c r="K4731" s="2"/>
    </row>
    <row r="4732" spans="9:11" x14ac:dyDescent="0.3">
      <c r="I4732" s="3"/>
      <c r="J4732" s="2"/>
      <c r="K4732" s="2"/>
    </row>
    <row r="4733" spans="9:11" x14ac:dyDescent="0.3">
      <c r="I4733" s="3"/>
      <c r="J4733" s="2"/>
      <c r="K4733" s="2"/>
    </row>
    <row r="4734" spans="9:11" x14ac:dyDescent="0.3">
      <c r="I4734" s="3"/>
      <c r="J4734" s="2"/>
      <c r="K4734" s="2"/>
    </row>
    <row r="4735" spans="9:11" x14ac:dyDescent="0.3">
      <c r="I4735" s="3"/>
      <c r="J4735" s="2"/>
      <c r="K4735" s="2"/>
    </row>
    <row r="4736" spans="9:11" x14ac:dyDescent="0.3">
      <c r="I4736" s="3"/>
      <c r="J4736" s="2"/>
      <c r="K4736" s="2"/>
    </row>
    <row r="4737" spans="9:11" x14ac:dyDescent="0.3">
      <c r="I4737" s="3"/>
      <c r="J4737" s="2"/>
      <c r="K4737" s="2"/>
    </row>
    <row r="4738" spans="9:11" x14ac:dyDescent="0.3">
      <c r="I4738" s="3"/>
      <c r="J4738" s="2"/>
      <c r="K4738" s="2"/>
    </row>
    <row r="4739" spans="9:11" x14ac:dyDescent="0.3">
      <c r="I4739" s="3"/>
      <c r="J4739" s="2"/>
      <c r="K4739" s="2"/>
    </row>
    <row r="4740" spans="9:11" x14ac:dyDescent="0.3">
      <c r="I4740" s="3"/>
      <c r="J4740" s="2"/>
      <c r="K4740" s="2"/>
    </row>
    <row r="4741" spans="9:11" x14ac:dyDescent="0.3">
      <c r="I4741" s="3"/>
      <c r="J4741" s="2"/>
      <c r="K4741" s="2"/>
    </row>
    <row r="4742" spans="9:11" x14ac:dyDescent="0.3">
      <c r="I4742" s="3"/>
      <c r="J4742" s="2"/>
      <c r="K4742" s="2"/>
    </row>
    <row r="4743" spans="9:11" x14ac:dyDescent="0.3">
      <c r="I4743" s="3"/>
      <c r="J4743" s="2"/>
      <c r="K4743" s="2"/>
    </row>
    <row r="4744" spans="9:11" x14ac:dyDescent="0.3">
      <c r="I4744" s="3"/>
      <c r="J4744" s="2"/>
      <c r="K4744" s="2"/>
    </row>
    <row r="4745" spans="9:11" x14ac:dyDescent="0.3">
      <c r="I4745" s="3"/>
      <c r="J4745" s="2"/>
      <c r="K4745" s="2"/>
    </row>
    <row r="4746" spans="9:11" x14ac:dyDescent="0.3">
      <c r="I4746" s="3"/>
      <c r="J4746" s="2"/>
      <c r="K4746" s="2"/>
    </row>
    <row r="4747" spans="9:11" x14ac:dyDescent="0.3">
      <c r="I4747" s="3"/>
      <c r="J4747" s="2"/>
      <c r="K4747" s="2"/>
    </row>
    <row r="4748" spans="9:11" x14ac:dyDescent="0.3">
      <c r="I4748" s="3"/>
      <c r="J4748" s="2"/>
      <c r="K4748" s="2"/>
    </row>
    <row r="4749" spans="9:11" x14ac:dyDescent="0.3">
      <c r="I4749" s="3"/>
      <c r="J4749" s="2"/>
      <c r="K4749" s="2"/>
    </row>
    <row r="4750" spans="9:11" x14ac:dyDescent="0.3">
      <c r="I4750" s="3"/>
      <c r="J4750" s="2"/>
      <c r="K4750" s="2"/>
    </row>
    <row r="4751" spans="9:11" x14ac:dyDescent="0.3">
      <c r="I4751" s="3"/>
      <c r="J4751" s="2"/>
      <c r="K4751" s="2"/>
    </row>
    <row r="4752" spans="9:11" x14ac:dyDescent="0.3">
      <c r="I4752" s="3"/>
      <c r="J4752" s="2"/>
      <c r="K4752" s="2"/>
    </row>
    <row r="4753" spans="9:11" x14ac:dyDescent="0.3">
      <c r="I4753" s="3"/>
      <c r="J4753" s="2"/>
      <c r="K4753" s="2"/>
    </row>
    <row r="4754" spans="9:11" x14ac:dyDescent="0.3">
      <c r="I4754" s="3"/>
      <c r="J4754" s="2"/>
      <c r="K4754" s="2"/>
    </row>
    <row r="4755" spans="9:11" x14ac:dyDescent="0.3">
      <c r="I4755" s="3"/>
      <c r="J4755" s="2"/>
      <c r="K4755" s="2"/>
    </row>
    <row r="4756" spans="9:11" x14ac:dyDescent="0.3">
      <c r="I4756" s="3"/>
      <c r="J4756" s="2"/>
      <c r="K4756" s="2"/>
    </row>
    <row r="4757" spans="9:11" x14ac:dyDescent="0.3">
      <c r="I4757" s="3"/>
      <c r="J4757" s="2"/>
      <c r="K4757" s="2"/>
    </row>
    <row r="4758" spans="9:11" x14ac:dyDescent="0.3">
      <c r="I4758" s="3"/>
      <c r="J4758" s="2"/>
      <c r="K4758" s="2"/>
    </row>
    <row r="4759" spans="9:11" x14ac:dyDescent="0.3">
      <c r="I4759" s="3"/>
      <c r="J4759" s="2"/>
      <c r="K4759" s="2"/>
    </row>
    <row r="4760" spans="9:11" x14ac:dyDescent="0.3">
      <c r="I4760" s="3"/>
      <c r="J4760" s="2"/>
      <c r="K4760" s="2"/>
    </row>
    <row r="4761" spans="9:11" x14ac:dyDescent="0.3">
      <c r="I4761" s="3"/>
      <c r="J4761" s="2"/>
      <c r="K4761" s="2"/>
    </row>
    <row r="4762" spans="9:11" x14ac:dyDescent="0.3">
      <c r="I4762" s="3"/>
      <c r="J4762" s="2"/>
      <c r="K4762" s="2"/>
    </row>
    <row r="4763" spans="9:11" x14ac:dyDescent="0.3">
      <c r="I4763" s="3"/>
      <c r="J4763" s="2"/>
      <c r="K4763" s="2"/>
    </row>
    <row r="4764" spans="9:11" x14ac:dyDescent="0.3">
      <c r="I4764" s="3"/>
      <c r="J4764" s="2"/>
      <c r="K4764" s="2"/>
    </row>
    <row r="4765" spans="9:11" x14ac:dyDescent="0.3">
      <c r="I4765" s="3"/>
      <c r="J4765" s="2"/>
      <c r="K4765" s="2"/>
    </row>
    <row r="4766" spans="9:11" x14ac:dyDescent="0.3">
      <c r="I4766" s="3"/>
      <c r="J4766" s="2"/>
      <c r="K4766" s="2"/>
    </row>
    <row r="4767" spans="9:11" x14ac:dyDescent="0.3">
      <c r="I4767" s="3"/>
      <c r="J4767" s="2"/>
      <c r="K4767" s="2"/>
    </row>
    <row r="4768" spans="9:11" x14ac:dyDescent="0.3">
      <c r="I4768" s="3"/>
      <c r="J4768" s="2"/>
      <c r="K4768" s="2"/>
    </row>
    <row r="4769" spans="9:11" x14ac:dyDescent="0.3">
      <c r="I4769" s="3"/>
      <c r="J4769" s="2"/>
      <c r="K4769" s="2"/>
    </row>
    <row r="4770" spans="9:11" x14ac:dyDescent="0.3">
      <c r="I4770" s="3"/>
      <c r="J4770" s="2"/>
      <c r="K4770" s="2"/>
    </row>
    <row r="4771" spans="9:11" x14ac:dyDescent="0.3">
      <c r="I4771" s="3"/>
      <c r="J4771" s="2"/>
      <c r="K4771" s="2"/>
    </row>
    <row r="4772" spans="9:11" x14ac:dyDescent="0.3">
      <c r="I4772" s="3"/>
      <c r="J4772" s="2"/>
      <c r="K4772" s="2"/>
    </row>
    <row r="4773" spans="9:11" x14ac:dyDescent="0.3">
      <c r="I4773" s="3"/>
      <c r="J4773" s="2"/>
      <c r="K4773" s="2"/>
    </row>
    <row r="4774" spans="9:11" x14ac:dyDescent="0.3">
      <c r="I4774" s="3"/>
      <c r="J4774" s="2"/>
      <c r="K4774" s="2"/>
    </row>
    <row r="4775" spans="9:11" x14ac:dyDescent="0.3">
      <c r="I4775" s="3"/>
      <c r="J4775" s="2"/>
      <c r="K4775" s="2"/>
    </row>
    <row r="4776" spans="9:11" x14ac:dyDescent="0.3">
      <c r="I4776" s="3"/>
      <c r="J4776" s="2"/>
      <c r="K4776" s="2"/>
    </row>
    <row r="4777" spans="9:11" x14ac:dyDescent="0.3">
      <c r="I4777" s="3"/>
      <c r="J4777" s="2"/>
      <c r="K4777" s="2"/>
    </row>
    <row r="4778" spans="9:11" x14ac:dyDescent="0.3">
      <c r="I4778" s="3"/>
      <c r="J4778" s="2"/>
      <c r="K4778" s="2"/>
    </row>
    <row r="4779" spans="9:11" x14ac:dyDescent="0.3">
      <c r="I4779" s="3"/>
      <c r="J4779" s="2"/>
      <c r="K4779" s="2"/>
    </row>
    <row r="4780" spans="9:11" x14ac:dyDescent="0.3">
      <c r="I4780" s="3"/>
      <c r="J4780" s="2"/>
      <c r="K4780" s="2"/>
    </row>
    <row r="4781" spans="9:11" x14ac:dyDescent="0.3">
      <c r="I4781" s="3"/>
      <c r="J4781" s="2"/>
      <c r="K4781" s="2"/>
    </row>
    <row r="4782" spans="9:11" x14ac:dyDescent="0.3">
      <c r="I4782" s="3"/>
      <c r="J4782" s="2"/>
      <c r="K4782" s="2"/>
    </row>
    <row r="4783" spans="9:11" x14ac:dyDescent="0.3">
      <c r="I4783" s="3"/>
      <c r="J4783" s="2"/>
      <c r="K4783" s="2"/>
    </row>
    <row r="4784" spans="9:11" x14ac:dyDescent="0.3">
      <c r="I4784" s="3"/>
      <c r="J4784" s="2"/>
      <c r="K4784" s="2"/>
    </row>
    <row r="4785" spans="9:11" x14ac:dyDescent="0.3">
      <c r="I4785" s="3"/>
      <c r="J4785" s="2"/>
      <c r="K4785" s="2"/>
    </row>
    <row r="4786" spans="9:11" x14ac:dyDescent="0.3">
      <c r="I4786" s="3"/>
      <c r="J4786" s="2"/>
      <c r="K4786" s="2"/>
    </row>
    <row r="4787" spans="9:11" x14ac:dyDescent="0.3">
      <c r="I4787" s="3"/>
      <c r="J4787" s="2"/>
      <c r="K4787" s="2"/>
    </row>
    <row r="4788" spans="9:11" x14ac:dyDescent="0.3">
      <c r="I4788" s="3"/>
      <c r="J4788" s="2"/>
      <c r="K4788" s="2"/>
    </row>
    <row r="4789" spans="9:11" x14ac:dyDescent="0.3">
      <c r="I4789" s="3"/>
      <c r="J4789" s="2"/>
      <c r="K4789" s="2"/>
    </row>
    <row r="4790" spans="9:11" x14ac:dyDescent="0.3">
      <c r="I4790" s="3"/>
      <c r="J4790" s="2"/>
      <c r="K4790" s="2"/>
    </row>
    <row r="4791" spans="9:11" x14ac:dyDescent="0.3">
      <c r="I4791" s="3"/>
      <c r="J4791" s="2"/>
      <c r="K4791" s="2"/>
    </row>
    <row r="4792" spans="9:11" x14ac:dyDescent="0.3">
      <c r="I4792" s="3"/>
      <c r="J4792" s="2"/>
      <c r="K4792" s="2"/>
    </row>
    <row r="4793" spans="9:11" x14ac:dyDescent="0.3">
      <c r="I4793" s="3"/>
      <c r="J4793" s="2"/>
      <c r="K4793" s="2"/>
    </row>
    <row r="4794" spans="9:11" x14ac:dyDescent="0.3">
      <c r="I4794" s="3"/>
      <c r="J4794" s="2"/>
      <c r="K4794" s="2"/>
    </row>
    <row r="4795" spans="9:11" x14ac:dyDescent="0.3">
      <c r="I4795" s="3"/>
      <c r="J4795" s="2"/>
      <c r="K4795" s="2"/>
    </row>
    <row r="4796" spans="9:11" x14ac:dyDescent="0.3">
      <c r="I4796" s="3"/>
      <c r="J4796" s="2"/>
      <c r="K4796" s="2"/>
    </row>
    <row r="4797" spans="9:11" x14ac:dyDescent="0.3">
      <c r="I4797" s="3"/>
      <c r="J4797" s="2"/>
      <c r="K4797" s="2"/>
    </row>
    <row r="4798" spans="9:11" x14ac:dyDescent="0.3">
      <c r="I4798" s="3"/>
      <c r="J4798" s="2"/>
      <c r="K4798" s="2"/>
    </row>
    <row r="4799" spans="9:11" x14ac:dyDescent="0.3">
      <c r="I4799" s="3"/>
      <c r="J4799" s="2"/>
      <c r="K4799" s="2"/>
    </row>
    <row r="4800" spans="9:11" x14ac:dyDescent="0.3">
      <c r="I4800" s="3"/>
      <c r="J4800" s="2"/>
      <c r="K4800" s="2"/>
    </row>
    <row r="4801" spans="9:11" x14ac:dyDescent="0.3">
      <c r="I4801" s="3"/>
      <c r="J4801" s="2"/>
      <c r="K4801" s="2"/>
    </row>
    <row r="4802" spans="9:11" x14ac:dyDescent="0.3">
      <c r="I4802" s="3"/>
      <c r="J4802" s="2"/>
      <c r="K4802" s="2"/>
    </row>
    <row r="4803" spans="9:11" x14ac:dyDescent="0.3">
      <c r="I4803" s="3"/>
      <c r="J4803" s="2"/>
      <c r="K4803" s="2"/>
    </row>
    <row r="4804" spans="9:11" x14ac:dyDescent="0.3">
      <c r="I4804" s="3"/>
      <c r="J4804" s="2"/>
      <c r="K4804" s="2"/>
    </row>
    <row r="4805" spans="9:11" x14ac:dyDescent="0.3">
      <c r="I4805" s="3"/>
      <c r="J4805" s="2"/>
      <c r="K4805" s="2"/>
    </row>
    <row r="4806" spans="9:11" x14ac:dyDescent="0.3">
      <c r="I4806" s="3"/>
      <c r="J4806" s="2"/>
      <c r="K4806" s="2"/>
    </row>
    <row r="4807" spans="9:11" x14ac:dyDescent="0.3">
      <c r="I4807" s="3"/>
      <c r="J4807" s="2"/>
      <c r="K4807" s="2"/>
    </row>
    <row r="4808" spans="9:11" x14ac:dyDescent="0.3">
      <c r="I4808" s="3"/>
      <c r="J4808" s="2"/>
      <c r="K4808" s="2"/>
    </row>
    <row r="4809" spans="9:11" x14ac:dyDescent="0.3">
      <c r="I4809" s="3"/>
      <c r="J4809" s="2"/>
      <c r="K4809" s="2"/>
    </row>
    <row r="4810" spans="9:11" x14ac:dyDescent="0.3">
      <c r="I4810" s="3"/>
      <c r="J4810" s="2"/>
      <c r="K4810" s="2"/>
    </row>
    <row r="4811" spans="9:11" x14ac:dyDescent="0.3">
      <c r="I4811" s="3"/>
      <c r="J4811" s="2"/>
      <c r="K4811" s="2"/>
    </row>
    <row r="4812" spans="9:11" x14ac:dyDescent="0.3">
      <c r="I4812" s="3"/>
      <c r="J4812" s="2"/>
      <c r="K4812" s="2"/>
    </row>
    <row r="4813" spans="9:11" x14ac:dyDescent="0.3">
      <c r="I4813" s="3"/>
      <c r="J4813" s="2"/>
      <c r="K4813" s="2"/>
    </row>
    <row r="4814" spans="9:11" x14ac:dyDescent="0.3">
      <c r="I4814" s="3"/>
      <c r="J4814" s="2"/>
      <c r="K4814" s="2"/>
    </row>
    <row r="4815" spans="9:11" x14ac:dyDescent="0.3">
      <c r="I4815" s="3"/>
      <c r="J4815" s="2"/>
      <c r="K4815" s="2"/>
    </row>
    <row r="4816" spans="9:11" x14ac:dyDescent="0.3">
      <c r="I4816" s="3"/>
      <c r="J4816" s="2"/>
      <c r="K4816" s="2"/>
    </row>
    <row r="4817" spans="9:11" x14ac:dyDescent="0.3">
      <c r="I4817" s="3"/>
      <c r="J4817" s="2"/>
      <c r="K4817" s="2"/>
    </row>
    <row r="4818" spans="9:11" x14ac:dyDescent="0.3">
      <c r="I4818" s="3"/>
      <c r="J4818" s="2"/>
      <c r="K4818" s="2"/>
    </row>
    <row r="4819" spans="9:11" x14ac:dyDescent="0.3">
      <c r="I4819" s="3"/>
      <c r="J4819" s="2"/>
      <c r="K4819" s="2"/>
    </row>
    <row r="4820" spans="9:11" x14ac:dyDescent="0.3">
      <c r="I4820" s="3"/>
      <c r="J4820" s="2"/>
      <c r="K4820" s="2"/>
    </row>
    <row r="4821" spans="9:11" x14ac:dyDescent="0.3">
      <c r="I4821" s="3"/>
      <c r="J4821" s="2"/>
      <c r="K4821" s="2"/>
    </row>
    <row r="4822" spans="9:11" x14ac:dyDescent="0.3">
      <c r="I4822" s="3"/>
      <c r="J4822" s="2"/>
      <c r="K4822" s="2"/>
    </row>
    <row r="4823" spans="9:11" x14ac:dyDescent="0.3">
      <c r="I4823" s="3"/>
      <c r="J4823" s="2"/>
      <c r="K4823" s="2"/>
    </row>
    <row r="4824" spans="9:11" x14ac:dyDescent="0.3">
      <c r="I4824" s="3"/>
      <c r="J4824" s="2"/>
      <c r="K4824" s="2"/>
    </row>
    <row r="4825" spans="9:11" x14ac:dyDescent="0.3">
      <c r="I4825" s="3"/>
      <c r="J4825" s="2"/>
      <c r="K4825" s="2"/>
    </row>
    <row r="4826" spans="9:11" x14ac:dyDescent="0.3">
      <c r="I4826" s="3"/>
      <c r="J4826" s="2"/>
      <c r="K4826" s="2"/>
    </row>
    <row r="4827" spans="9:11" x14ac:dyDescent="0.3">
      <c r="I4827" s="3"/>
      <c r="J4827" s="2"/>
      <c r="K4827" s="2"/>
    </row>
    <row r="4828" spans="9:11" x14ac:dyDescent="0.3">
      <c r="I4828" s="3"/>
      <c r="J4828" s="2"/>
      <c r="K4828" s="2"/>
    </row>
    <row r="4829" spans="9:11" x14ac:dyDescent="0.3">
      <c r="I4829" s="3"/>
      <c r="J4829" s="2"/>
      <c r="K4829" s="2"/>
    </row>
    <row r="4830" spans="9:11" x14ac:dyDescent="0.3">
      <c r="I4830" s="3"/>
      <c r="J4830" s="2"/>
      <c r="K4830" s="2"/>
    </row>
    <row r="4831" spans="9:11" x14ac:dyDescent="0.3">
      <c r="I4831" s="3"/>
      <c r="J4831" s="2"/>
      <c r="K4831" s="2"/>
    </row>
    <row r="4832" spans="9:11" x14ac:dyDescent="0.3">
      <c r="I4832" s="3"/>
      <c r="J4832" s="2"/>
      <c r="K4832" s="2"/>
    </row>
    <row r="4833" spans="9:11" x14ac:dyDescent="0.3">
      <c r="I4833" s="3"/>
      <c r="J4833" s="2"/>
      <c r="K4833" s="2"/>
    </row>
    <row r="4834" spans="9:11" x14ac:dyDescent="0.3">
      <c r="I4834" s="3"/>
      <c r="J4834" s="2"/>
      <c r="K4834" s="2"/>
    </row>
    <row r="4835" spans="9:11" x14ac:dyDescent="0.3">
      <c r="I4835" s="3"/>
      <c r="J4835" s="2"/>
      <c r="K4835" s="2"/>
    </row>
    <row r="4836" spans="9:11" x14ac:dyDescent="0.3">
      <c r="I4836" s="3"/>
      <c r="J4836" s="2"/>
      <c r="K4836" s="2"/>
    </row>
    <row r="4837" spans="9:11" x14ac:dyDescent="0.3">
      <c r="I4837" s="3"/>
      <c r="J4837" s="2"/>
      <c r="K4837" s="2"/>
    </row>
    <row r="4838" spans="9:11" x14ac:dyDescent="0.3">
      <c r="I4838" s="3"/>
      <c r="J4838" s="2"/>
      <c r="K4838" s="2"/>
    </row>
    <row r="4839" spans="9:11" x14ac:dyDescent="0.3">
      <c r="I4839" s="3"/>
      <c r="J4839" s="2"/>
      <c r="K4839" s="2"/>
    </row>
    <row r="4840" spans="9:11" x14ac:dyDescent="0.3">
      <c r="I4840" s="3"/>
      <c r="J4840" s="2"/>
      <c r="K4840" s="2"/>
    </row>
    <row r="4841" spans="9:11" x14ac:dyDescent="0.3">
      <c r="I4841" s="3"/>
      <c r="J4841" s="2"/>
      <c r="K4841" s="2"/>
    </row>
    <row r="4842" spans="9:11" x14ac:dyDescent="0.3">
      <c r="I4842" s="3"/>
      <c r="J4842" s="2"/>
      <c r="K4842" s="2"/>
    </row>
    <row r="4843" spans="9:11" x14ac:dyDescent="0.3">
      <c r="I4843" s="3"/>
      <c r="J4843" s="2"/>
      <c r="K4843" s="2"/>
    </row>
    <row r="4844" spans="9:11" x14ac:dyDescent="0.3">
      <c r="I4844" s="3"/>
      <c r="J4844" s="2"/>
      <c r="K4844" s="2"/>
    </row>
    <row r="4845" spans="9:11" x14ac:dyDescent="0.3">
      <c r="I4845" s="3"/>
      <c r="J4845" s="2"/>
      <c r="K4845" s="2"/>
    </row>
    <row r="4846" spans="9:11" x14ac:dyDescent="0.3">
      <c r="I4846" s="3"/>
      <c r="J4846" s="2"/>
      <c r="K4846" s="2"/>
    </row>
    <row r="4847" spans="9:11" x14ac:dyDescent="0.3">
      <c r="I4847" s="3"/>
      <c r="J4847" s="2"/>
      <c r="K4847" s="2"/>
    </row>
    <row r="4848" spans="9:11" x14ac:dyDescent="0.3">
      <c r="I4848" s="3"/>
      <c r="J4848" s="2"/>
      <c r="K4848" s="2"/>
    </row>
    <row r="4849" spans="9:11" x14ac:dyDescent="0.3">
      <c r="I4849" s="3"/>
      <c r="J4849" s="2"/>
      <c r="K4849" s="2"/>
    </row>
    <row r="4850" spans="9:11" x14ac:dyDescent="0.3">
      <c r="I4850" s="3"/>
      <c r="J4850" s="2"/>
      <c r="K4850" s="2"/>
    </row>
    <row r="4851" spans="9:11" x14ac:dyDescent="0.3">
      <c r="I4851" s="3"/>
      <c r="J4851" s="2"/>
      <c r="K4851" s="2"/>
    </row>
    <row r="4852" spans="9:11" x14ac:dyDescent="0.3">
      <c r="I4852" s="3"/>
      <c r="J4852" s="2"/>
      <c r="K4852" s="2"/>
    </row>
    <row r="4853" spans="9:11" x14ac:dyDescent="0.3">
      <c r="I4853" s="3"/>
      <c r="J4853" s="2"/>
      <c r="K4853" s="2"/>
    </row>
    <row r="4854" spans="9:11" x14ac:dyDescent="0.3">
      <c r="I4854" s="3"/>
      <c r="J4854" s="2"/>
      <c r="K4854" s="2"/>
    </row>
    <row r="4855" spans="9:11" x14ac:dyDescent="0.3">
      <c r="I4855" s="3"/>
      <c r="J4855" s="2"/>
      <c r="K4855" s="2"/>
    </row>
    <row r="4856" spans="9:11" x14ac:dyDescent="0.3">
      <c r="I4856" s="3"/>
      <c r="J4856" s="2"/>
      <c r="K4856" s="2"/>
    </row>
    <row r="4857" spans="9:11" x14ac:dyDescent="0.3">
      <c r="I4857" s="3"/>
      <c r="J4857" s="2"/>
      <c r="K4857" s="2"/>
    </row>
    <row r="4858" spans="9:11" x14ac:dyDescent="0.3">
      <c r="I4858" s="3"/>
      <c r="J4858" s="2"/>
      <c r="K4858" s="2"/>
    </row>
    <row r="4859" spans="9:11" x14ac:dyDescent="0.3">
      <c r="I4859" s="3"/>
      <c r="J4859" s="2"/>
      <c r="K4859" s="2"/>
    </row>
    <row r="4860" spans="9:11" x14ac:dyDescent="0.3">
      <c r="I4860" s="3"/>
      <c r="J4860" s="2"/>
      <c r="K4860" s="2"/>
    </row>
    <row r="4861" spans="9:11" x14ac:dyDescent="0.3">
      <c r="I4861" s="3"/>
      <c r="J4861" s="2"/>
      <c r="K4861" s="2"/>
    </row>
    <row r="4862" spans="9:11" x14ac:dyDescent="0.3">
      <c r="I4862" s="3"/>
      <c r="J4862" s="2"/>
      <c r="K4862" s="2"/>
    </row>
    <row r="4863" spans="9:11" x14ac:dyDescent="0.3">
      <c r="I4863" s="3"/>
      <c r="J4863" s="2"/>
      <c r="K4863" s="2"/>
    </row>
    <row r="4864" spans="9:11" x14ac:dyDescent="0.3">
      <c r="I4864" s="3"/>
      <c r="J4864" s="2"/>
      <c r="K4864" s="2"/>
    </row>
    <row r="4865" spans="9:11" x14ac:dyDescent="0.3">
      <c r="I4865" s="3"/>
      <c r="J4865" s="2"/>
      <c r="K4865" s="2"/>
    </row>
    <row r="4866" spans="9:11" x14ac:dyDescent="0.3">
      <c r="I4866" s="3"/>
      <c r="J4866" s="2"/>
      <c r="K4866" s="2"/>
    </row>
    <row r="4867" spans="9:11" x14ac:dyDescent="0.3">
      <c r="I4867" s="3"/>
      <c r="J4867" s="2"/>
      <c r="K4867" s="2"/>
    </row>
    <row r="4868" spans="9:11" x14ac:dyDescent="0.3">
      <c r="I4868" s="3"/>
      <c r="J4868" s="2"/>
      <c r="K4868" s="2"/>
    </row>
    <row r="4869" spans="9:11" x14ac:dyDescent="0.3">
      <c r="I4869" s="3"/>
      <c r="J4869" s="2"/>
      <c r="K4869" s="2"/>
    </row>
    <row r="4870" spans="9:11" x14ac:dyDescent="0.3">
      <c r="I4870" s="3"/>
      <c r="J4870" s="2"/>
      <c r="K4870" s="2"/>
    </row>
    <row r="4871" spans="9:11" x14ac:dyDescent="0.3">
      <c r="I4871" s="3"/>
      <c r="J4871" s="2"/>
      <c r="K4871" s="2"/>
    </row>
    <row r="4872" spans="9:11" x14ac:dyDescent="0.3">
      <c r="I4872" s="3"/>
      <c r="J4872" s="2"/>
      <c r="K4872" s="2"/>
    </row>
    <row r="4873" spans="9:11" x14ac:dyDescent="0.3">
      <c r="I4873" s="3"/>
      <c r="J4873" s="2"/>
      <c r="K4873" s="2"/>
    </row>
    <row r="4874" spans="9:11" x14ac:dyDescent="0.3">
      <c r="I4874" s="3"/>
      <c r="J4874" s="2"/>
      <c r="K4874" s="2"/>
    </row>
    <row r="4875" spans="9:11" x14ac:dyDescent="0.3">
      <c r="I4875" s="3"/>
      <c r="J4875" s="2"/>
      <c r="K4875" s="2"/>
    </row>
    <row r="4876" spans="9:11" x14ac:dyDescent="0.3">
      <c r="I4876" s="3"/>
      <c r="J4876" s="2"/>
      <c r="K4876" s="2"/>
    </row>
    <row r="4877" spans="9:11" x14ac:dyDescent="0.3">
      <c r="I4877" s="3"/>
      <c r="J4877" s="2"/>
      <c r="K4877" s="2"/>
    </row>
    <row r="4878" spans="9:11" x14ac:dyDescent="0.3">
      <c r="I4878" s="3"/>
      <c r="J4878" s="2"/>
      <c r="K4878" s="2"/>
    </row>
    <row r="4879" spans="9:11" x14ac:dyDescent="0.3">
      <c r="I4879" s="3"/>
      <c r="J4879" s="2"/>
      <c r="K4879" s="2"/>
    </row>
    <row r="4880" spans="9:11" x14ac:dyDescent="0.3">
      <c r="I4880" s="3"/>
      <c r="J4880" s="2"/>
      <c r="K4880" s="2"/>
    </row>
    <row r="4881" spans="9:11" x14ac:dyDescent="0.3">
      <c r="I4881" s="3"/>
      <c r="J4881" s="2"/>
      <c r="K4881" s="2"/>
    </row>
    <row r="4882" spans="9:11" x14ac:dyDescent="0.3">
      <c r="I4882" s="3"/>
      <c r="J4882" s="2"/>
      <c r="K4882" s="2"/>
    </row>
    <row r="4883" spans="9:11" x14ac:dyDescent="0.3">
      <c r="I4883" s="3"/>
      <c r="J4883" s="2"/>
      <c r="K4883" s="2"/>
    </row>
    <row r="4884" spans="9:11" x14ac:dyDescent="0.3">
      <c r="I4884" s="3"/>
      <c r="J4884" s="2"/>
      <c r="K4884" s="2"/>
    </row>
    <row r="4885" spans="9:11" x14ac:dyDescent="0.3">
      <c r="I4885" s="3"/>
      <c r="J4885" s="2"/>
      <c r="K4885" s="2"/>
    </row>
    <row r="4886" spans="9:11" x14ac:dyDescent="0.3">
      <c r="I4886" s="3"/>
      <c r="J4886" s="2"/>
      <c r="K4886" s="2"/>
    </row>
    <row r="4887" spans="9:11" x14ac:dyDescent="0.3">
      <c r="I4887" s="3"/>
      <c r="J4887" s="2"/>
      <c r="K4887" s="2"/>
    </row>
    <row r="4888" spans="9:11" x14ac:dyDescent="0.3">
      <c r="I4888" s="3"/>
      <c r="J4888" s="2"/>
      <c r="K4888" s="2"/>
    </row>
    <row r="4889" spans="9:11" x14ac:dyDescent="0.3">
      <c r="I4889" s="3"/>
      <c r="J4889" s="2"/>
      <c r="K4889" s="2"/>
    </row>
    <row r="4890" spans="9:11" x14ac:dyDescent="0.3">
      <c r="I4890" s="3"/>
      <c r="J4890" s="2"/>
      <c r="K4890" s="2"/>
    </row>
    <row r="4891" spans="9:11" x14ac:dyDescent="0.3">
      <c r="I4891" s="3"/>
      <c r="J4891" s="2"/>
      <c r="K4891" s="2"/>
    </row>
    <row r="4892" spans="9:11" x14ac:dyDescent="0.3">
      <c r="I4892" s="3"/>
      <c r="J4892" s="2"/>
      <c r="K4892" s="2"/>
    </row>
    <row r="4893" spans="9:11" x14ac:dyDescent="0.3">
      <c r="I4893" s="3"/>
      <c r="J4893" s="2"/>
      <c r="K4893" s="2"/>
    </row>
    <row r="4894" spans="9:11" x14ac:dyDescent="0.3">
      <c r="I4894" s="3"/>
      <c r="J4894" s="2"/>
      <c r="K4894" s="2"/>
    </row>
    <row r="4895" spans="9:11" x14ac:dyDescent="0.3">
      <c r="I4895" s="3"/>
      <c r="J4895" s="2"/>
      <c r="K4895" s="2"/>
    </row>
    <row r="4896" spans="9:11" x14ac:dyDescent="0.3">
      <c r="I4896" s="3"/>
      <c r="J4896" s="2"/>
      <c r="K4896" s="2"/>
    </row>
    <row r="4897" spans="9:11" x14ac:dyDescent="0.3">
      <c r="I4897" s="3"/>
      <c r="J4897" s="2"/>
      <c r="K4897" s="2"/>
    </row>
    <row r="4898" spans="9:11" x14ac:dyDescent="0.3">
      <c r="I4898" s="3"/>
      <c r="J4898" s="2"/>
      <c r="K4898" s="2"/>
    </row>
    <row r="4899" spans="9:11" x14ac:dyDescent="0.3">
      <c r="I4899" s="3"/>
      <c r="J4899" s="2"/>
      <c r="K4899" s="2"/>
    </row>
    <row r="4900" spans="9:11" x14ac:dyDescent="0.3">
      <c r="I4900" s="3"/>
      <c r="J4900" s="2"/>
      <c r="K4900" s="2"/>
    </row>
    <row r="4901" spans="9:11" x14ac:dyDescent="0.3">
      <c r="I4901" s="3"/>
      <c r="J4901" s="2"/>
      <c r="K4901" s="2"/>
    </row>
    <row r="4902" spans="9:11" x14ac:dyDescent="0.3">
      <c r="I4902" s="3"/>
      <c r="J4902" s="2"/>
      <c r="K4902" s="2"/>
    </row>
    <row r="4903" spans="9:11" x14ac:dyDescent="0.3">
      <c r="I4903" s="3"/>
      <c r="J4903" s="2"/>
      <c r="K4903" s="2"/>
    </row>
    <row r="4904" spans="9:11" x14ac:dyDescent="0.3">
      <c r="I4904" s="3"/>
      <c r="J4904" s="2"/>
      <c r="K4904" s="2"/>
    </row>
    <row r="4905" spans="9:11" x14ac:dyDescent="0.3">
      <c r="I4905" s="3"/>
      <c r="J4905" s="2"/>
      <c r="K4905" s="2"/>
    </row>
    <row r="4906" spans="9:11" x14ac:dyDescent="0.3">
      <c r="I4906" s="3"/>
      <c r="J4906" s="2"/>
      <c r="K4906" s="2"/>
    </row>
    <row r="4907" spans="9:11" x14ac:dyDescent="0.3">
      <c r="I4907" s="3"/>
      <c r="J4907" s="2"/>
      <c r="K4907" s="2"/>
    </row>
    <row r="4908" spans="9:11" x14ac:dyDescent="0.3">
      <c r="I4908" s="3"/>
      <c r="J4908" s="2"/>
      <c r="K4908" s="2"/>
    </row>
    <row r="4909" spans="9:11" x14ac:dyDescent="0.3">
      <c r="I4909" s="3"/>
      <c r="J4909" s="2"/>
      <c r="K4909" s="2"/>
    </row>
    <row r="4910" spans="9:11" x14ac:dyDescent="0.3">
      <c r="I4910" s="3"/>
      <c r="J4910" s="2"/>
      <c r="K4910" s="2"/>
    </row>
    <row r="4911" spans="9:11" x14ac:dyDescent="0.3">
      <c r="I4911" s="3"/>
      <c r="J4911" s="2"/>
      <c r="K4911" s="2"/>
    </row>
    <row r="4912" spans="9:11" x14ac:dyDescent="0.3">
      <c r="I4912" s="3"/>
      <c r="J4912" s="2"/>
      <c r="K4912" s="2"/>
    </row>
    <row r="4913" spans="9:11" x14ac:dyDescent="0.3">
      <c r="I4913" s="3"/>
      <c r="J4913" s="2"/>
      <c r="K4913" s="2"/>
    </row>
    <row r="4914" spans="9:11" x14ac:dyDescent="0.3">
      <c r="I4914" s="3"/>
      <c r="J4914" s="2"/>
      <c r="K4914" s="2"/>
    </row>
    <row r="4915" spans="9:11" x14ac:dyDescent="0.3">
      <c r="I4915" s="3"/>
      <c r="J4915" s="2"/>
      <c r="K4915" s="2"/>
    </row>
    <row r="4916" spans="9:11" x14ac:dyDescent="0.3">
      <c r="I4916" s="3"/>
      <c r="J4916" s="2"/>
      <c r="K4916" s="2"/>
    </row>
    <row r="4917" spans="9:11" x14ac:dyDescent="0.3">
      <c r="I4917" s="3"/>
      <c r="J4917" s="2"/>
      <c r="K4917" s="2"/>
    </row>
    <row r="4918" spans="9:11" x14ac:dyDescent="0.3">
      <c r="I4918" s="3"/>
      <c r="J4918" s="2"/>
      <c r="K4918" s="2"/>
    </row>
    <row r="4919" spans="9:11" x14ac:dyDescent="0.3">
      <c r="I4919" s="3"/>
      <c r="J4919" s="2"/>
      <c r="K4919" s="2"/>
    </row>
    <row r="4920" spans="9:11" x14ac:dyDescent="0.3">
      <c r="I4920" s="3"/>
      <c r="J4920" s="2"/>
      <c r="K4920" s="2"/>
    </row>
    <row r="4921" spans="9:11" x14ac:dyDescent="0.3">
      <c r="I4921" s="3"/>
      <c r="J4921" s="2"/>
      <c r="K4921" s="2"/>
    </row>
    <row r="4922" spans="9:11" x14ac:dyDescent="0.3">
      <c r="I4922" s="3"/>
      <c r="J4922" s="2"/>
      <c r="K4922" s="2"/>
    </row>
    <row r="4923" spans="9:11" x14ac:dyDescent="0.3">
      <c r="I4923" s="3"/>
      <c r="J4923" s="2"/>
      <c r="K4923" s="2"/>
    </row>
    <row r="4924" spans="9:11" x14ac:dyDescent="0.3">
      <c r="I4924" s="3"/>
      <c r="J4924" s="2"/>
      <c r="K4924" s="2"/>
    </row>
    <row r="4925" spans="9:11" x14ac:dyDescent="0.3">
      <c r="I4925" s="3"/>
      <c r="J4925" s="2"/>
      <c r="K4925" s="2"/>
    </row>
    <row r="4926" spans="9:11" x14ac:dyDescent="0.3">
      <c r="I4926" s="3"/>
      <c r="J4926" s="2"/>
      <c r="K4926" s="2"/>
    </row>
    <row r="4927" spans="9:11" x14ac:dyDescent="0.3">
      <c r="I4927" s="3"/>
      <c r="J4927" s="2"/>
      <c r="K4927" s="2"/>
    </row>
    <row r="4928" spans="9:11" x14ac:dyDescent="0.3">
      <c r="I4928" s="3"/>
      <c r="J4928" s="2"/>
      <c r="K4928" s="2"/>
    </row>
    <row r="4929" spans="9:11" x14ac:dyDescent="0.3">
      <c r="I4929" s="3"/>
      <c r="J4929" s="2"/>
      <c r="K4929" s="2"/>
    </row>
    <row r="4930" spans="9:11" x14ac:dyDescent="0.3">
      <c r="I4930" s="3"/>
      <c r="J4930" s="2"/>
      <c r="K4930" s="2"/>
    </row>
    <row r="4931" spans="9:11" x14ac:dyDescent="0.3">
      <c r="I4931" s="3"/>
      <c r="J4931" s="2"/>
      <c r="K4931" s="2"/>
    </row>
    <row r="4932" spans="9:11" x14ac:dyDescent="0.3">
      <c r="I4932" s="3"/>
      <c r="J4932" s="2"/>
      <c r="K4932" s="2"/>
    </row>
    <row r="4933" spans="9:11" x14ac:dyDescent="0.3">
      <c r="I4933" s="3"/>
      <c r="J4933" s="2"/>
      <c r="K4933" s="2"/>
    </row>
    <row r="4934" spans="9:11" x14ac:dyDescent="0.3">
      <c r="I4934" s="3"/>
      <c r="J4934" s="2"/>
      <c r="K4934" s="2"/>
    </row>
    <row r="4935" spans="9:11" x14ac:dyDescent="0.3">
      <c r="I4935" s="3"/>
      <c r="J4935" s="2"/>
      <c r="K4935" s="2"/>
    </row>
    <row r="4936" spans="9:11" x14ac:dyDescent="0.3">
      <c r="I4936" s="3"/>
      <c r="J4936" s="2"/>
      <c r="K4936" s="2"/>
    </row>
    <row r="4937" spans="9:11" x14ac:dyDescent="0.3">
      <c r="I4937" s="3"/>
      <c r="J4937" s="2"/>
      <c r="K4937" s="2"/>
    </row>
    <row r="4938" spans="9:11" x14ac:dyDescent="0.3">
      <c r="I4938" s="3"/>
      <c r="J4938" s="2"/>
      <c r="K4938" s="2"/>
    </row>
    <row r="4939" spans="9:11" x14ac:dyDescent="0.3">
      <c r="I4939" s="3"/>
      <c r="J4939" s="2"/>
      <c r="K4939" s="2"/>
    </row>
    <row r="4940" spans="9:11" x14ac:dyDescent="0.3">
      <c r="I4940" s="3"/>
      <c r="J4940" s="2"/>
      <c r="K4940" s="2"/>
    </row>
    <row r="4941" spans="9:11" x14ac:dyDescent="0.3">
      <c r="I4941" s="3"/>
      <c r="J4941" s="2"/>
      <c r="K4941" s="2"/>
    </row>
    <row r="4942" spans="9:11" x14ac:dyDescent="0.3">
      <c r="I4942" s="3"/>
      <c r="J4942" s="2"/>
      <c r="K4942" s="2"/>
    </row>
    <row r="4943" spans="9:11" x14ac:dyDescent="0.3">
      <c r="I4943" s="3"/>
      <c r="J4943" s="2"/>
      <c r="K4943" s="2"/>
    </row>
    <row r="4944" spans="9:11" x14ac:dyDescent="0.3">
      <c r="I4944" s="3"/>
      <c r="J4944" s="2"/>
      <c r="K4944" s="2"/>
    </row>
    <row r="4945" spans="9:11" x14ac:dyDescent="0.3">
      <c r="I4945" s="3"/>
      <c r="J4945" s="2"/>
      <c r="K4945" s="2"/>
    </row>
    <row r="4946" spans="9:11" x14ac:dyDescent="0.3">
      <c r="I4946" s="3"/>
      <c r="J4946" s="2"/>
      <c r="K4946" s="2"/>
    </row>
    <row r="4947" spans="9:11" x14ac:dyDescent="0.3">
      <c r="I4947" s="3"/>
      <c r="J4947" s="2"/>
      <c r="K4947" s="2"/>
    </row>
    <row r="4948" spans="9:11" x14ac:dyDescent="0.3">
      <c r="I4948" s="3"/>
      <c r="J4948" s="2"/>
      <c r="K4948" s="2"/>
    </row>
    <row r="4949" spans="9:11" x14ac:dyDescent="0.3">
      <c r="I4949" s="3"/>
      <c r="J4949" s="2"/>
      <c r="K4949" s="2"/>
    </row>
    <row r="4950" spans="9:11" x14ac:dyDescent="0.3">
      <c r="I4950" s="3"/>
      <c r="J4950" s="2"/>
      <c r="K4950" s="2"/>
    </row>
    <row r="4951" spans="9:11" x14ac:dyDescent="0.3">
      <c r="I4951" s="3"/>
      <c r="J4951" s="2"/>
      <c r="K4951" s="2"/>
    </row>
    <row r="4952" spans="9:11" x14ac:dyDescent="0.3">
      <c r="I4952" s="3"/>
      <c r="J4952" s="2"/>
      <c r="K4952" s="2"/>
    </row>
    <row r="4953" spans="9:11" x14ac:dyDescent="0.3">
      <c r="I4953" s="3"/>
      <c r="J4953" s="2"/>
      <c r="K4953" s="2"/>
    </row>
    <row r="4954" spans="9:11" x14ac:dyDescent="0.3">
      <c r="I4954" s="3"/>
      <c r="J4954" s="2"/>
      <c r="K4954" s="2"/>
    </row>
    <row r="4955" spans="9:11" x14ac:dyDescent="0.3">
      <c r="I4955" s="3"/>
      <c r="J4955" s="2"/>
      <c r="K4955" s="2"/>
    </row>
    <row r="4956" spans="9:11" x14ac:dyDescent="0.3">
      <c r="I4956" s="3"/>
      <c r="J4956" s="2"/>
      <c r="K4956" s="2"/>
    </row>
    <row r="4957" spans="9:11" x14ac:dyDescent="0.3">
      <c r="I4957" s="3"/>
      <c r="J4957" s="2"/>
      <c r="K4957" s="2"/>
    </row>
    <row r="4958" spans="9:11" x14ac:dyDescent="0.3">
      <c r="I4958" s="3"/>
      <c r="J4958" s="2"/>
      <c r="K4958" s="2"/>
    </row>
    <row r="4959" spans="9:11" x14ac:dyDescent="0.3">
      <c r="I4959" s="3"/>
      <c r="J4959" s="2"/>
      <c r="K4959" s="2"/>
    </row>
    <row r="4960" spans="9:11" x14ac:dyDescent="0.3">
      <c r="I4960" s="3"/>
      <c r="J4960" s="2"/>
      <c r="K4960" s="2"/>
    </row>
    <row r="4961" spans="9:11" x14ac:dyDescent="0.3">
      <c r="I4961" s="3"/>
      <c r="J4961" s="2"/>
      <c r="K4961" s="2"/>
    </row>
    <row r="4962" spans="9:11" x14ac:dyDescent="0.3">
      <c r="I4962" s="3"/>
      <c r="J4962" s="2"/>
      <c r="K4962" s="2"/>
    </row>
    <row r="4963" spans="9:11" x14ac:dyDescent="0.3">
      <c r="I4963" s="3"/>
      <c r="J4963" s="2"/>
      <c r="K4963" s="2"/>
    </row>
    <row r="4964" spans="9:11" x14ac:dyDescent="0.3">
      <c r="I4964" s="3"/>
      <c r="J4964" s="2"/>
      <c r="K4964" s="2"/>
    </row>
    <row r="4965" spans="9:11" x14ac:dyDescent="0.3">
      <c r="I4965" s="3"/>
      <c r="J4965" s="2"/>
      <c r="K4965" s="2"/>
    </row>
    <row r="4966" spans="9:11" x14ac:dyDescent="0.3">
      <c r="I4966" s="3"/>
      <c r="J4966" s="2"/>
      <c r="K4966" s="2"/>
    </row>
    <row r="4967" spans="9:11" x14ac:dyDescent="0.3">
      <c r="I4967" s="3"/>
      <c r="J4967" s="2"/>
      <c r="K4967" s="2"/>
    </row>
    <row r="4968" spans="9:11" x14ac:dyDescent="0.3">
      <c r="I4968" s="3"/>
      <c r="J4968" s="2"/>
      <c r="K4968" s="2"/>
    </row>
    <row r="4969" spans="9:11" x14ac:dyDescent="0.3">
      <c r="I4969" s="3"/>
      <c r="J4969" s="2"/>
      <c r="K4969" s="2"/>
    </row>
    <row r="4970" spans="9:11" x14ac:dyDescent="0.3">
      <c r="I4970" s="3"/>
      <c r="J4970" s="2"/>
      <c r="K4970" s="2"/>
    </row>
    <row r="4971" spans="9:11" x14ac:dyDescent="0.3">
      <c r="I4971" s="3"/>
      <c r="J4971" s="2"/>
      <c r="K4971" s="2"/>
    </row>
    <row r="4972" spans="9:11" x14ac:dyDescent="0.3">
      <c r="I4972" s="3"/>
      <c r="J4972" s="2"/>
      <c r="K4972" s="2"/>
    </row>
    <row r="4973" spans="9:11" x14ac:dyDescent="0.3">
      <c r="I4973" s="3"/>
      <c r="J4973" s="2"/>
      <c r="K4973" s="2"/>
    </row>
    <row r="4974" spans="9:11" x14ac:dyDescent="0.3">
      <c r="I4974" s="3"/>
      <c r="J4974" s="2"/>
      <c r="K4974" s="2"/>
    </row>
    <row r="4975" spans="9:11" x14ac:dyDescent="0.3">
      <c r="I4975" s="3"/>
      <c r="J4975" s="2"/>
      <c r="K4975" s="2"/>
    </row>
    <row r="4976" spans="9:11" x14ac:dyDescent="0.3">
      <c r="I4976" s="3"/>
      <c r="J4976" s="2"/>
      <c r="K4976" s="2"/>
    </row>
    <row r="4977" spans="9:11" x14ac:dyDescent="0.3">
      <c r="I4977" s="3"/>
      <c r="J4977" s="2"/>
      <c r="K4977" s="2"/>
    </row>
    <row r="4978" spans="9:11" x14ac:dyDescent="0.3">
      <c r="I4978" s="3"/>
      <c r="J4978" s="2"/>
      <c r="K4978" s="2"/>
    </row>
    <row r="4979" spans="9:11" x14ac:dyDescent="0.3">
      <c r="I4979" s="3"/>
      <c r="J4979" s="2"/>
      <c r="K4979" s="2"/>
    </row>
    <row r="4980" spans="9:11" x14ac:dyDescent="0.3">
      <c r="I4980" s="3"/>
      <c r="J4980" s="2"/>
      <c r="K4980" s="2"/>
    </row>
    <row r="4981" spans="9:11" x14ac:dyDescent="0.3">
      <c r="I4981" s="3"/>
      <c r="J4981" s="2"/>
      <c r="K4981" s="2"/>
    </row>
    <row r="4982" spans="9:11" x14ac:dyDescent="0.3">
      <c r="I4982" s="3"/>
      <c r="J4982" s="2"/>
      <c r="K4982" s="2"/>
    </row>
    <row r="4983" spans="9:11" x14ac:dyDescent="0.3">
      <c r="I4983" s="3"/>
      <c r="J4983" s="2"/>
      <c r="K4983" s="2"/>
    </row>
    <row r="4984" spans="9:11" x14ac:dyDescent="0.3">
      <c r="I4984" s="3"/>
      <c r="J4984" s="2"/>
      <c r="K4984" s="2"/>
    </row>
    <row r="4985" spans="9:11" x14ac:dyDescent="0.3">
      <c r="I4985" s="3"/>
      <c r="J4985" s="2"/>
      <c r="K4985" s="2"/>
    </row>
    <row r="4986" spans="9:11" x14ac:dyDescent="0.3">
      <c r="I4986" s="3"/>
      <c r="J4986" s="2"/>
      <c r="K4986" s="2"/>
    </row>
    <row r="4987" spans="9:11" x14ac:dyDescent="0.3">
      <c r="I4987" s="3"/>
      <c r="J4987" s="2"/>
      <c r="K4987" s="2"/>
    </row>
    <row r="4988" spans="9:11" x14ac:dyDescent="0.3">
      <c r="I4988" s="3"/>
      <c r="J4988" s="2"/>
      <c r="K4988" s="2"/>
    </row>
    <row r="4989" spans="9:11" x14ac:dyDescent="0.3">
      <c r="I4989" s="3"/>
      <c r="J4989" s="2"/>
      <c r="K4989" s="2"/>
    </row>
    <row r="4990" spans="9:11" x14ac:dyDescent="0.3">
      <c r="I4990" s="3"/>
      <c r="J4990" s="2"/>
      <c r="K4990" s="2"/>
    </row>
    <row r="4991" spans="9:11" x14ac:dyDescent="0.3">
      <c r="I4991" s="3"/>
      <c r="J4991" s="2"/>
      <c r="K4991" s="2"/>
    </row>
    <row r="4992" spans="9:11" x14ac:dyDescent="0.3">
      <c r="I4992" s="3"/>
      <c r="J4992" s="2"/>
      <c r="K4992" s="2"/>
    </row>
    <row r="4993" spans="9:11" x14ac:dyDescent="0.3">
      <c r="I4993" s="3"/>
      <c r="J4993" s="2"/>
      <c r="K4993" s="2"/>
    </row>
    <row r="4994" spans="9:11" x14ac:dyDescent="0.3">
      <c r="I4994" s="3"/>
      <c r="J4994" s="2"/>
      <c r="K4994" s="2"/>
    </row>
    <row r="4995" spans="9:11" x14ac:dyDescent="0.3">
      <c r="I4995" s="3"/>
      <c r="J4995" s="2"/>
      <c r="K4995" s="2"/>
    </row>
    <row r="4996" spans="9:11" x14ac:dyDescent="0.3">
      <c r="I4996" s="3"/>
      <c r="J4996" s="2"/>
      <c r="K4996" s="2"/>
    </row>
    <row r="4997" spans="9:11" x14ac:dyDescent="0.3">
      <c r="I4997" s="3"/>
      <c r="J4997" s="2"/>
      <c r="K4997" s="2"/>
    </row>
    <row r="4998" spans="9:11" x14ac:dyDescent="0.3">
      <c r="I4998" s="3"/>
      <c r="J4998" s="2"/>
      <c r="K4998" s="2"/>
    </row>
    <row r="4999" spans="9:11" x14ac:dyDescent="0.3">
      <c r="I4999" s="3"/>
      <c r="J4999" s="2"/>
      <c r="K4999" s="2"/>
    </row>
    <row r="5000" spans="9:11" x14ac:dyDescent="0.3">
      <c r="I5000" s="3"/>
      <c r="J5000" s="2"/>
      <c r="K5000" s="2"/>
    </row>
    <row r="5001" spans="9:11" x14ac:dyDescent="0.3">
      <c r="I5001" s="3"/>
      <c r="J5001" s="2"/>
      <c r="K5001" s="2"/>
    </row>
    <row r="5002" spans="9:11" x14ac:dyDescent="0.3">
      <c r="I5002" s="3"/>
      <c r="J5002" s="2"/>
      <c r="K5002" s="2"/>
    </row>
    <row r="5003" spans="9:11" x14ac:dyDescent="0.3">
      <c r="I5003" s="3"/>
      <c r="J5003" s="2"/>
      <c r="K5003" s="2"/>
    </row>
    <row r="5004" spans="9:11" x14ac:dyDescent="0.3">
      <c r="I5004" s="3"/>
      <c r="J5004" s="2"/>
      <c r="K5004" s="2"/>
    </row>
    <row r="5005" spans="9:11" x14ac:dyDescent="0.3">
      <c r="I5005" s="3"/>
      <c r="J5005" s="2"/>
      <c r="K5005" s="2"/>
    </row>
    <row r="5006" spans="9:11" x14ac:dyDescent="0.3">
      <c r="I5006" s="3"/>
      <c r="J5006" s="2"/>
      <c r="K5006" s="2"/>
    </row>
    <row r="5007" spans="9:11" x14ac:dyDescent="0.3">
      <c r="I5007" s="3"/>
      <c r="J5007" s="2"/>
      <c r="K5007" s="2"/>
    </row>
    <row r="5008" spans="9:11" x14ac:dyDescent="0.3">
      <c r="I5008" s="3"/>
      <c r="J5008" s="2"/>
      <c r="K5008" s="2"/>
    </row>
    <row r="5009" spans="9:11" x14ac:dyDescent="0.3">
      <c r="I5009" s="3"/>
      <c r="J5009" s="2"/>
      <c r="K5009" s="2"/>
    </row>
    <row r="5010" spans="9:11" x14ac:dyDescent="0.3">
      <c r="I5010" s="3"/>
      <c r="J5010" s="2"/>
      <c r="K5010" s="2"/>
    </row>
    <row r="5011" spans="9:11" x14ac:dyDescent="0.3">
      <c r="I5011" s="3"/>
      <c r="J5011" s="2"/>
      <c r="K5011" s="2"/>
    </row>
    <row r="5012" spans="9:11" x14ac:dyDescent="0.3">
      <c r="I5012" s="3"/>
      <c r="J5012" s="2"/>
      <c r="K5012" s="2"/>
    </row>
    <row r="5013" spans="9:11" x14ac:dyDescent="0.3">
      <c r="I5013" s="3"/>
      <c r="J5013" s="2"/>
      <c r="K5013" s="2"/>
    </row>
    <row r="5014" spans="9:11" x14ac:dyDescent="0.3">
      <c r="I5014" s="3"/>
      <c r="J5014" s="2"/>
      <c r="K5014" s="2"/>
    </row>
    <row r="5015" spans="9:11" x14ac:dyDescent="0.3">
      <c r="I5015" s="3"/>
      <c r="J5015" s="2"/>
      <c r="K5015" s="2"/>
    </row>
    <row r="5016" spans="9:11" x14ac:dyDescent="0.3">
      <c r="I5016" s="3"/>
      <c r="J5016" s="2"/>
      <c r="K5016" s="2"/>
    </row>
    <row r="5017" spans="9:11" x14ac:dyDescent="0.3">
      <c r="I5017" s="3"/>
      <c r="J5017" s="2"/>
      <c r="K5017" s="2"/>
    </row>
    <row r="5018" spans="9:11" x14ac:dyDescent="0.3">
      <c r="I5018" s="3"/>
      <c r="J5018" s="2"/>
      <c r="K5018" s="2"/>
    </row>
    <row r="5019" spans="9:11" x14ac:dyDescent="0.3">
      <c r="I5019" s="3"/>
      <c r="J5019" s="2"/>
      <c r="K5019" s="2"/>
    </row>
    <row r="5020" spans="9:11" x14ac:dyDescent="0.3">
      <c r="I5020" s="3"/>
      <c r="J5020" s="2"/>
      <c r="K5020" s="2"/>
    </row>
    <row r="5021" spans="9:11" x14ac:dyDescent="0.3">
      <c r="I5021" s="3"/>
      <c r="J5021" s="2"/>
      <c r="K5021" s="2"/>
    </row>
    <row r="5022" spans="9:11" x14ac:dyDescent="0.3">
      <c r="I5022" s="3"/>
      <c r="J5022" s="2"/>
      <c r="K5022" s="2"/>
    </row>
    <row r="5023" spans="9:11" x14ac:dyDescent="0.3">
      <c r="I5023" s="3"/>
      <c r="J5023" s="2"/>
      <c r="K5023" s="2"/>
    </row>
    <row r="5024" spans="9:11" x14ac:dyDescent="0.3">
      <c r="I5024" s="3"/>
      <c r="J5024" s="2"/>
      <c r="K5024" s="2"/>
    </row>
    <row r="5025" spans="9:11" x14ac:dyDescent="0.3">
      <c r="I5025" s="3"/>
      <c r="J5025" s="2"/>
      <c r="K5025" s="2"/>
    </row>
    <row r="5026" spans="9:11" x14ac:dyDescent="0.3">
      <c r="I5026" s="3"/>
      <c r="J5026" s="2"/>
      <c r="K5026" s="2"/>
    </row>
    <row r="5027" spans="9:11" x14ac:dyDescent="0.3">
      <c r="I5027" s="3"/>
      <c r="J5027" s="2"/>
      <c r="K5027" s="2"/>
    </row>
    <row r="5028" spans="9:11" x14ac:dyDescent="0.3">
      <c r="I5028" s="3"/>
      <c r="J5028" s="2"/>
      <c r="K5028" s="2"/>
    </row>
    <row r="5029" spans="9:11" x14ac:dyDescent="0.3">
      <c r="I5029" s="3"/>
      <c r="J5029" s="2"/>
      <c r="K5029" s="2"/>
    </row>
    <row r="5030" spans="9:11" x14ac:dyDescent="0.3">
      <c r="I5030" s="3"/>
      <c r="J5030" s="2"/>
      <c r="K5030" s="2"/>
    </row>
    <row r="5031" spans="9:11" x14ac:dyDescent="0.3">
      <c r="I5031" s="3"/>
      <c r="J5031" s="2"/>
      <c r="K5031" s="2"/>
    </row>
    <row r="5032" spans="9:11" x14ac:dyDescent="0.3">
      <c r="I5032" s="3"/>
      <c r="J5032" s="2"/>
      <c r="K5032" s="2"/>
    </row>
    <row r="5033" spans="9:11" x14ac:dyDescent="0.3">
      <c r="I5033" s="3"/>
      <c r="J5033" s="2"/>
      <c r="K5033" s="2"/>
    </row>
    <row r="5034" spans="9:11" x14ac:dyDescent="0.3">
      <c r="I5034" s="3"/>
      <c r="J5034" s="2"/>
      <c r="K5034" s="2"/>
    </row>
    <row r="5035" spans="9:11" x14ac:dyDescent="0.3">
      <c r="I5035" s="3"/>
      <c r="J5035" s="2"/>
      <c r="K5035" s="2"/>
    </row>
    <row r="5036" spans="9:11" x14ac:dyDescent="0.3">
      <c r="I5036" s="3"/>
      <c r="J5036" s="2"/>
      <c r="K5036" s="2"/>
    </row>
    <row r="5037" spans="9:11" x14ac:dyDescent="0.3">
      <c r="I5037" s="3"/>
      <c r="J5037" s="2"/>
      <c r="K5037" s="2"/>
    </row>
    <row r="5038" spans="9:11" x14ac:dyDescent="0.3">
      <c r="I5038" s="3"/>
      <c r="J5038" s="2"/>
      <c r="K5038" s="2"/>
    </row>
    <row r="5039" spans="9:11" x14ac:dyDescent="0.3">
      <c r="I5039" s="3"/>
      <c r="J5039" s="2"/>
      <c r="K5039" s="2"/>
    </row>
    <row r="5040" spans="9:11" x14ac:dyDescent="0.3">
      <c r="I5040" s="3"/>
      <c r="J5040" s="2"/>
      <c r="K5040" s="2"/>
    </row>
    <row r="5041" spans="9:11" x14ac:dyDescent="0.3">
      <c r="I5041" s="3"/>
      <c r="J5041" s="2"/>
      <c r="K5041" s="2"/>
    </row>
    <row r="5042" spans="9:11" x14ac:dyDescent="0.3">
      <c r="I5042" s="3"/>
      <c r="J5042" s="2"/>
      <c r="K5042" s="2"/>
    </row>
    <row r="5043" spans="9:11" x14ac:dyDescent="0.3">
      <c r="I5043" s="3"/>
      <c r="J5043" s="2"/>
      <c r="K5043" s="2"/>
    </row>
    <row r="5044" spans="9:11" x14ac:dyDescent="0.3">
      <c r="I5044" s="3"/>
      <c r="J5044" s="2"/>
      <c r="K5044" s="2"/>
    </row>
    <row r="5045" spans="9:11" x14ac:dyDescent="0.3">
      <c r="I5045" s="3"/>
      <c r="J5045" s="2"/>
      <c r="K5045" s="2"/>
    </row>
    <row r="5046" spans="9:11" x14ac:dyDescent="0.3">
      <c r="I5046" s="3"/>
      <c r="J5046" s="2"/>
      <c r="K5046" s="2"/>
    </row>
    <row r="5047" spans="9:11" x14ac:dyDescent="0.3">
      <c r="I5047" s="3"/>
      <c r="J5047" s="2"/>
      <c r="K5047" s="2"/>
    </row>
    <row r="5048" spans="9:11" x14ac:dyDescent="0.3">
      <c r="I5048" s="3"/>
      <c r="J5048" s="2"/>
      <c r="K5048" s="2"/>
    </row>
    <row r="5049" spans="9:11" x14ac:dyDescent="0.3">
      <c r="I5049" s="3"/>
      <c r="J5049" s="2"/>
      <c r="K5049" s="2"/>
    </row>
    <row r="5050" spans="9:11" x14ac:dyDescent="0.3">
      <c r="I5050" s="3"/>
      <c r="J5050" s="2"/>
      <c r="K5050" s="2"/>
    </row>
    <row r="5051" spans="9:11" x14ac:dyDescent="0.3">
      <c r="I5051" s="3"/>
      <c r="J5051" s="2"/>
      <c r="K5051" s="2"/>
    </row>
    <row r="5052" spans="9:11" x14ac:dyDescent="0.3">
      <c r="I5052" s="3"/>
      <c r="J5052" s="2"/>
      <c r="K5052" s="2"/>
    </row>
    <row r="5053" spans="9:11" x14ac:dyDescent="0.3">
      <c r="I5053" s="3"/>
      <c r="J5053" s="2"/>
      <c r="K5053" s="2"/>
    </row>
    <row r="5054" spans="9:11" x14ac:dyDescent="0.3">
      <c r="I5054" s="3"/>
      <c r="J5054" s="2"/>
      <c r="K5054" s="2"/>
    </row>
    <row r="5055" spans="9:11" x14ac:dyDescent="0.3">
      <c r="I5055" s="3"/>
      <c r="J5055" s="2"/>
      <c r="K5055" s="2"/>
    </row>
    <row r="5056" spans="9:11" x14ac:dyDescent="0.3">
      <c r="I5056" s="3"/>
      <c r="J5056" s="2"/>
      <c r="K5056" s="2"/>
    </row>
    <row r="5057" spans="9:11" x14ac:dyDescent="0.3">
      <c r="I5057" s="3"/>
      <c r="J5057" s="2"/>
      <c r="K5057" s="2"/>
    </row>
    <row r="5058" spans="9:11" x14ac:dyDescent="0.3">
      <c r="I5058" s="3"/>
      <c r="J5058" s="2"/>
      <c r="K5058" s="2"/>
    </row>
    <row r="5059" spans="9:11" x14ac:dyDescent="0.3">
      <c r="I5059" s="3"/>
      <c r="J5059" s="2"/>
      <c r="K5059" s="2"/>
    </row>
    <row r="5060" spans="9:11" x14ac:dyDescent="0.3">
      <c r="I5060" s="3"/>
      <c r="J5060" s="2"/>
      <c r="K5060" s="2"/>
    </row>
    <row r="5061" spans="9:11" x14ac:dyDescent="0.3">
      <c r="I5061" s="3"/>
      <c r="J5061" s="2"/>
      <c r="K5061" s="2"/>
    </row>
    <row r="5062" spans="9:11" x14ac:dyDescent="0.3">
      <c r="I5062" s="3"/>
      <c r="J5062" s="2"/>
      <c r="K5062" s="2"/>
    </row>
    <row r="5063" spans="9:11" x14ac:dyDescent="0.3">
      <c r="I5063" s="3"/>
      <c r="J5063" s="2"/>
      <c r="K5063" s="2"/>
    </row>
    <row r="5064" spans="9:11" x14ac:dyDescent="0.3">
      <c r="I5064" s="3"/>
      <c r="J5064" s="2"/>
      <c r="K5064" s="2"/>
    </row>
    <row r="5065" spans="9:11" x14ac:dyDescent="0.3">
      <c r="I5065" s="3"/>
      <c r="J5065" s="2"/>
      <c r="K5065" s="2"/>
    </row>
    <row r="5066" spans="9:11" x14ac:dyDescent="0.3">
      <c r="I5066" s="3"/>
      <c r="J5066" s="2"/>
      <c r="K5066" s="2"/>
    </row>
    <row r="5067" spans="9:11" x14ac:dyDescent="0.3">
      <c r="I5067" s="3"/>
      <c r="J5067" s="2"/>
      <c r="K5067" s="2"/>
    </row>
    <row r="5068" spans="9:11" x14ac:dyDescent="0.3">
      <c r="I5068" s="3"/>
      <c r="J5068" s="2"/>
      <c r="K5068" s="2"/>
    </row>
    <row r="5069" spans="9:11" x14ac:dyDescent="0.3">
      <c r="I5069" s="3"/>
      <c r="J5069" s="2"/>
      <c r="K5069" s="2"/>
    </row>
    <row r="5070" spans="9:11" x14ac:dyDescent="0.3">
      <c r="I5070" s="3"/>
      <c r="J5070" s="2"/>
      <c r="K5070" s="2"/>
    </row>
    <row r="5071" spans="9:11" x14ac:dyDescent="0.3">
      <c r="I5071" s="3"/>
      <c r="J5071" s="2"/>
      <c r="K5071" s="2"/>
    </row>
    <row r="5072" spans="9:11" x14ac:dyDescent="0.3">
      <c r="I5072" s="3"/>
      <c r="J5072" s="2"/>
      <c r="K5072" s="2"/>
    </row>
    <row r="5073" spans="9:11" x14ac:dyDescent="0.3">
      <c r="I5073" s="3"/>
      <c r="J5073" s="2"/>
      <c r="K5073" s="2"/>
    </row>
    <row r="5074" spans="9:11" x14ac:dyDescent="0.3">
      <c r="I5074" s="3"/>
      <c r="J5074" s="2"/>
      <c r="K5074" s="2"/>
    </row>
    <row r="5075" spans="9:11" x14ac:dyDescent="0.3">
      <c r="I5075" s="3"/>
      <c r="J5075" s="2"/>
      <c r="K5075" s="2"/>
    </row>
    <row r="5076" spans="9:11" x14ac:dyDescent="0.3">
      <c r="I5076" s="3"/>
      <c r="J5076" s="2"/>
      <c r="K5076" s="2"/>
    </row>
    <row r="5077" spans="9:11" x14ac:dyDescent="0.3">
      <c r="I5077" s="3"/>
      <c r="J5077" s="2"/>
      <c r="K5077" s="2"/>
    </row>
    <row r="5078" spans="9:11" x14ac:dyDescent="0.3">
      <c r="I5078" s="3"/>
      <c r="J5078" s="2"/>
      <c r="K5078" s="2"/>
    </row>
    <row r="5079" spans="9:11" x14ac:dyDescent="0.3">
      <c r="I5079" s="3"/>
      <c r="J5079" s="2"/>
      <c r="K5079" s="2"/>
    </row>
    <row r="5080" spans="9:11" x14ac:dyDescent="0.3">
      <c r="I5080" s="3"/>
      <c r="J5080" s="2"/>
      <c r="K5080" s="2"/>
    </row>
    <row r="5081" spans="9:11" x14ac:dyDescent="0.3">
      <c r="I5081" s="3"/>
      <c r="J5081" s="2"/>
      <c r="K5081" s="2"/>
    </row>
    <row r="5082" spans="9:11" x14ac:dyDescent="0.3">
      <c r="I5082" s="3"/>
      <c r="J5082" s="2"/>
      <c r="K5082" s="2"/>
    </row>
    <row r="5083" spans="9:11" x14ac:dyDescent="0.3">
      <c r="I5083" s="3"/>
      <c r="J5083" s="2"/>
      <c r="K5083" s="2"/>
    </row>
    <row r="5084" spans="9:11" x14ac:dyDescent="0.3">
      <c r="I5084" s="3"/>
      <c r="J5084" s="2"/>
      <c r="K5084" s="2"/>
    </row>
    <row r="5085" spans="9:11" x14ac:dyDescent="0.3">
      <c r="I5085" s="3"/>
      <c r="J5085" s="2"/>
      <c r="K5085" s="2"/>
    </row>
    <row r="5086" spans="9:11" x14ac:dyDescent="0.3">
      <c r="I5086" s="3"/>
      <c r="J5086" s="2"/>
      <c r="K5086" s="2"/>
    </row>
    <row r="5087" spans="9:11" x14ac:dyDescent="0.3">
      <c r="I5087" s="3"/>
      <c r="J5087" s="2"/>
      <c r="K5087" s="2"/>
    </row>
    <row r="5088" spans="9:11" x14ac:dyDescent="0.3">
      <c r="I5088" s="3"/>
      <c r="J5088" s="2"/>
      <c r="K5088" s="2"/>
    </row>
    <row r="5089" spans="9:11" x14ac:dyDescent="0.3">
      <c r="I5089" s="3"/>
      <c r="J5089" s="2"/>
      <c r="K5089" s="2"/>
    </row>
    <row r="5090" spans="9:11" x14ac:dyDescent="0.3">
      <c r="I5090" s="3"/>
      <c r="J5090" s="2"/>
      <c r="K5090" s="2"/>
    </row>
    <row r="5091" spans="9:11" x14ac:dyDescent="0.3">
      <c r="I5091" s="3"/>
      <c r="J5091" s="2"/>
      <c r="K5091" s="2"/>
    </row>
    <row r="5092" spans="9:11" x14ac:dyDescent="0.3">
      <c r="I5092" s="3"/>
      <c r="J5092" s="2"/>
      <c r="K5092" s="2"/>
    </row>
    <row r="5093" spans="9:11" x14ac:dyDescent="0.3">
      <c r="I5093" s="3"/>
      <c r="J5093" s="2"/>
      <c r="K5093" s="2"/>
    </row>
    <row r="5094" spans="9:11" x14ac:dyDescent="0.3">
      <c r="I5094" s="3"/>
      <c r="J5094" s="2"/>
      <c r="K5094" s="2"/>
    </row>
    <row r="5095" spans="9:11" x14ac:dyDescent="0.3">
      <c r="I5095" s="3"/>
      <c r="J5095" s="2"/>
      <c r="K5095" s="2"/>
    </row>
    <row r="5096" spans="9:11" x14ac:dyDescent="0.3">
      <c r="I5096" s="3"/>
      <c r="J5096" s="2"/>
      <c r="K5096" s="2"/>
    </row>
    <row r="5097" spans="9:11" x14ac:dyDescent="0.3">
      <c r="I5097" s="3"/>
      <c r="J5097" s="2"/>
      <c r="K5097" s="2"/>
    </row>
    <row r="5098" spans="9:11" x14ac:dyDescent="0.3">
      <c r="I5098" s="3"/>
      <c r="J5098" s="2"/>
      <c r="K5098" s="2"/>
    </row>
    <row r="5099" spans="9:11" x14ac:dyDescent="0.3">
      <c r="I5099" s="3"/>
      <c r="J5099" s="2"/>
      <c r="K5099" s="2"/>
    </row>
    <row r="5100" spans="9:11" x14ac:dyDescent="0.3">
      <c r="I5100" s="3"/>
      <c r="J5100" s="2"/>
      <c r="K5100" s="2"/>
    </row>
    <row r="5101" spans="9:11" x14ac:dyDescent="0.3">
      <c r="I5101" s="3"/>
      <c r="J5101" s="2"/>
      <c r="K5101" s="2"/>
    </row>
    <row r="5102" spans="9:11" x14ac:dyDescent="0.3">
      <c r="I5102" s="3"/>
      <c r="J5102" s="2"/>
      <c r="K5102" s="2"/>
    </row>
    <row r="5103" spans="9:11" x14ac:dyDescent="0.3">
      <c r="I5103" s="3"/>
      <c r="J5103" s="2"/>
      <c r="K5103" s="2"/>
    </row>
    <row r="5104" spans="9:11" x14ac:dyDescent="0.3">
      <c r="I5104" s="3"/>
      <c r="J5104" s="2"/>
      <c r="K5104" s="2"/>
    </row>
    <row r="5105" spans="9:11" x14ac:dyDescent="0.3">
      <c r="I5105" s="3"/>
      <c r="J5105" s="2"/>
      <c r="K5105" s="2"/>
    </row>
    <row r="5106" spans="9:11" x14ac:dyDescent="0.3">
      <c r="I5106" s="3"/>
      <c r="J5106" s="2"/>
      <c r="K5106" s="2"/>
    </row>
    <row r="5107" spans="9:11" x14ac:dyDescent="0.3">
      <c r="I5107" s="3"/>
      <c r="J5107" s="2"/>
      <c r="K5107" s="2"/>
    </row>
    <row r="5108" spans="9:11" x14ac:dyDescent="0.3">
      <c r="I5108" s="3"/>
      <c r="J5108" s="2"/>
      <c r="K5108" s="2"/>
    </row>
    <row r="5109" spans="9:11" x14ac:dyDescent="0.3">
      <c r="I5109" s="3"/>
      <c r="J5109" s="2"/>
      <c r="K5109" s="2"/>
    </row>
    <row r="5110" spans="9:11" x14ac:dyDescent="0.3">
      <c r="I5110" s="3"/>
      <c r="J5110" s="2"/>
      <c r="K5110" s="2"/>
    </row>
    <row r="5111" spans="9:11" x14ac:dyDescent="0.3">
      <c r="I5111" s="3"/>
      <c r="J5111" s="2"/>
      <c r="K5111" s="2"/>
    </row>
    <row r="5112" spans="9:11" x14ac:dyDescent="0.3">
      <c r="I5112" s="3"/>
      <c r="J5112" s="2"/>
      <c r="K5112" s="2"/>
    </row>
    <row r="5113" spans="9:11" x14ac:dyDescent="0.3">
      <c r="I5113" s="3"/>
      <c r="J5113" s="2"/>
      <c r="K5113" s="2"/>
    </row>
    <row r="5114" spans="9:11" x14ac:dyDescent="0.3">
      <c r="I5114" s="3"/>
      <c r="J5114" s="2"/>
      <c r="K5114" s="2"/>
    </row>
    <row r="5115" spans="9:11" x14ac:dyDescent="0.3">
      <c r="I5115" s="3"/>
      <c r="J5115" s="2"/>
      <c r="K5115" s="2"/>
    </row>
    <row r="5116" spans="9:11" x14ac:dyDescent="0.3">
      <c r="I5116" s="3"/>
      <c r="J5116" s="2"/>
      <c r="K5116" s="2"/>
    </row>
    <row r="5117" spans="9:11" x14ac:dyDescent="0.3">
      <c r="I5117" s="3"/>
      <c r="J5117" s="2"/>
      <c r="K5117" s="2"/>
    </row>
    <row r="5118" spans="9:11" x14ac:dyDescent="0.3">
      <c r="I5118" s="3"/>
      <c r="J5118" s="2"/>
      <c r="K5118" s="2"/>
    </row>
    <row r="5119" spans="9:11" x14ac:dyDescent="0.3">
      <c r="I5119" s="3"/>
      <c r="J5119" s="2"/>
      <c r="K5119" s="2"/>
    </row>
    <row r="5120" spans="9:11" x14ac:dyDescent="0.3">
      <c r="I5120" s="3"/>
      <c r="J5120" s="2"/>
      <c r="K5120" s="2"/>
    </row>
    <row r="5121" spans="9:11" x14ac:dyDescent="0.3">
      <c r="I5121" s="3"/>
      <c r="J5121" s="2"/>
      <c r="K5121" s="2"/>
    </row>
    <row r="5122" spans="9:11" x14ac:dyDescent="0.3">
      <c r="I5122" s="3"/>
      <c r="J5122" s="2"/>
      <c r="K5122" s="2"/>
    </row>
    <row r="5123" spans="9:11" x14ac:dyDescent="0.3">
      <c r="I5123" s="3"/>
      <c r="J5123" s="2"/>
      <c r="K5123" s="2"/>
    </row>
    <row r="5124" spans="9:11" x14ac:dyDescent="0.3">
      <c r="I5124" s="3"/>
      <c r="J5124" s="2"/>
      <c r="K5124" s="2"/>
    </row>
    <row r="5125" spans="9:11" x14ac:dyDescent="0.3">
      <c r="I5125" s="3"/>
      <c r="J5125" s="2"/>
      <c r="K5125" s="2"/>
    </row>
    <row r="5126" spans="9:11" x14ac:dyDescent="0.3">
      <c r="I5126" s="3"/>
      <c r="J5126" s="2"/>
      <c r="K5126" s="2"/>
    </row>
    <row r="5127" spans="9:11" x14ac:dyDescent="0.3">
      <c r="I5127" s="3"/>
      <c r="J5127" s="2"/>
      <c r="K5127" s="2"/>
    </row>
    <row r="5128" spans="9:11" x14ac:dyDescent="0.3">
      <c r="I5128" s="3"/>
      <c r="J5128" s="2"/>
      <c r="K5128" s="2"/>
    </row>
    <row r="5129" spans="9:11" x14ac:dyDescent="0.3">
      <c r="I5129" s="3"/>
      <c r="J5129" s="2"/>
      <c r="K5129" s="2"/>
    </row>
    <row r="5130" spans="9:11" x14ac:dyDescent="0.3">
      <c r="I5130" s="3"/>
      <c r="J5130" s="2"/>
      <c r="K5130" s="2"/>
    </row>
    <row r="5131" spans="9:11" x14ac:dyDescent="0.3">
      <c r="I5131" s="3"/>
      <c r="J5131" s="2"/>
      <c r="K5131" s="2"/>
    </row>
    <row r="5132" spans="9:11" x14ac:dyDescent="0.3">
      <c r="I5132" s="3"/>
      <c r="J5132" s="2"/>
      <c r="K5132" s="2"/>
    </row>
    <row r="5133" spans="9:11" x14ac:dyDescent="0.3">
      <c r="I5133" s="3"/>
      <c r="J5133" s="2"/>
      <c r="K5133" s="2"/>
    </row>
    <row r="5134" spans="9:11" x14ac:dyDescent="0.3">
      <c r="I5134" s="3"/>
      <c r="J5134" s="2"/>
      <c r="K5134" s="2"/>
    </row>
    <row r="5135" spans="9:11" x14ac:dyDescent="0.3">
      <c r="I5135" s="3"/>
      <c r="J5135" s="2"/>
      <c r="K5135" s="2"/>
    </row>
    <row r="5136" spans="9:11" x14ac:dyDescent="0.3">
      <c r="I5136" s="3"/>
      <c r="J5136" s="2"/>
      <c r="K5136" s="2"/>
    </row>
    <row r="5137" spans="9:11" x14ac:dyDescent="0.3">
      <c r="I5137" s="3"/>
      <c r="J5137" s="2"/>
      <c r="K5137" s="2"/>
    </row>
    <row r="5138" spans="9:11" x14ac:dyDescent="0.3">
      <c r="I5138" s="3"/>
      <c r="J5138" s="2"/>
      <c r="K5138" s="2"/>
    </row>
    <row r="5139" spans="9:11" x14ac:dyDescent="0.3">
      <c r="I5139" s="3"/>
      <c r="J5139" s="2"/>
      <c r="K5139" s="2"/>
    </row>
    <row r="5140" spans="9:11" x14ac:dyDescent="0.3">
      <c r="I5140" s="3"/>
      <c r="J5140" s="2"/>
      <c r="K5140" s="2"/>
    </row>
    <row r="5141" spans="9:11" x14ac:dyDescent="0.3">
      <c r="I5141" s="3"/>
      <c r="J5141" s="2"/>
      <c r="K5141" s="2"/>
    </row>
    <row r="5142" spans="9:11" x14ac:dyDescent="0.3">
      <c r="I5142" s="3"/>
      <c r="J5142" s="2"/>
      <c r="K5142" s="2"/>
    </row>
    <row r="5143" spans="9:11" x14ac:dyDescent="0.3">
      <c r="I5143" s="3"/>
      <c r="J5143" s="2"/>
      <c r="K5143" s="2"/>
    </row>
    <row r="5144" spans="9:11" x14ac:dyDescent="0.3">
      <c r="I5144" s="3"/>
      <c r="J5144" s="2"/>
      <c r="K5144" s="2"/>
    </row>
    <row r="5145" spans="9:11" x14ac:dyDescent="0.3">
      <c r="I5145" s="3"/>
      <c r="J5145" s="2"/>
      <c r="K5145" s="2"/>
    </row>
    <row r="5146" spans="9:11" x14ac:dyDescent="0.3">
      <c r="I5146" s="3"/>
      <c r="J5146" s="2"/>
      <c r="K5146" s="2"/>
    </row>
    <row r="5147" spans="9:11" x14ac:dyDescent="0.3">
      <c r="I5147" s="3"/>
      <c r="J5147" s="2"/>
      <c r="K5147" s="2"/>
    </row>
    <row r="5148" spans="9:11" x14ac:dyDescent="0.3">
      <c r="I5148" s="3"/>
      <c r="J5148" s="2"/>
      <c r="K5148" s="2"/>
    </row>
    <row r="5149" spans="9:11" x14ac:dyDescent="0.3">
      <c r="I5149" s="3"/>
      <c r="J5149" s="2"/>
      <c r="K5149" s="2"/>
    </row>
    <row r="5150" spans="9:11" x14ac:dyDescent="0.3">
      <c r="I5150" s="3"/>
      <c r="J5150" s="2"/>
      <c r="K5150" s="2"/>
    </row>
    <row r="5151" spans="9:11" x14ac:dyDescent="0.3">
      <c r="I5151" s="3"/>
      <c r="J5151" s="2"/>
      <c r="K5151" s="2"/>
    </row>
    <row r="5152" spans="9:11" x14ac:dyDescent="0.3">
      <c r="I5152" s="3"/>
      <c r="J5152" s="2"/>
      <c r="K5152" s="2"/>
    </row>
    <row r="5153" spans="9:11" x14ac:dyDescent="0.3">
      <c r="I5153" s="3"/>
      <c r="J5153" s="2"/>
      <c r="K5153" s="2"/>
    </row>
    <row r="5154" spans="9:11" x14ac:dyDescent="0.3">
      <c r="I5154" s="3"/>
      <c r="J5154" s="2"/>
      <c r="K5154" s="2"/>
    </row>
    <row r="5155" spans="9:11" x14ac:dyDescent="0.3">
      <c r="I5155" s="3"/>
      <c r="J5155" s="2"/>
      <c r="K5155" s="2"/>
    </row>
    <row r="5156" spans="9:11" x14ac:dyDescent="0.3">
      <c r="I5156" s="3"/>
      <c r="J5156" s="2"/>
      <c r="K5156" s="2"/>
    </row>
    <row r="5157" spans="9:11" x14ac:dyDescent="0.3">
      <c r="I5157" s="3"/>
      <c r="J5157" s="2"/>
      <c r="K5157" s="2"/>
    </row>
    <row r="5158" spans="9:11" x14ac:dyDescent="0.3">
      <c r="I5158" s="3"/>
      <c r="J5158" s="2"/>
      <c r="K5158" s="2"/>
    </row>
    <row r="5159" spans="9:11" x14ac:dyDescent="0.3">
      <c r="I5159" s="3"/>
      <c r="J5159" s="2"/>
      <c r="K5159" s="2"/>
    </row>
    <row r="5160" spans="9:11" x14ac:dyDescent="0.3">
      <c r="I5160" s="3"/>
      <c r="J5160" s="2"/>
      <c r="K5160" s="2"/>
    </row>
    <row r="5161" spans="9:11" x14ac:dyDescent="0.3">
      <c r="I5161" s="3"/>
      <c r="J5161" s="2"/>
      <c r="K5161" s="2"/>
    </row>
    <row r="5162" spans="9:11" x14ac:dyDescent="0.3">
      <c r="I5162" s="3"/>
      <c r="J5162" s="2"/>
      <c r="K5162" s="2"/>
    </row>
    <row r="5163" spans="9:11" x14ac:dyDescent="0.3">
      <c r="I5163" s="3"/>
      <c r="J5163" s="2"/>
      <c r="K5163" s="2"/>
    </row>
    <row r="5164" spans="9:11" x14ac:dyDescent="0.3">
      <c r="I5164" s="3"/>
      <c r="J5164" s="2"/>
      <c r="K5164" s="2"/>
    </row>
    <row r="5165" spans="9:11" x14ac:dyDescent="0.3">
      <c r="I5165" s="3"/>
      <c r="J5165" s="2"/>
      <c r="K5165" s="2"/>
    </row>
    <row r="5166" spans="9:11" x14ac:dyDescent="0.3">
      <c r="I5166" s="3"/>
      <c r="J5166" s="2"/>
      <c r="K5166" s="2"/>
    </row>
    <row r="5167" spans="9:11" x14ac:dyDescent="0.3">
      <c r="I5167" s="3"/>
      <c r="J5167" s="2"/>
      <c r="K5167" s="2"/>
    </row>
    <row r="5168" spans="9:11" x14ac:dyDescent="0.3">
      <c r="I5168" s="3"/>
      <c r="J5168" s="2"/>
      <c r="K5168" s="2"/>
    </row>
    <row r="5169" spans="9:11" x14ac:dyDescent="0.3">
      <c r="I5169" s="3"/>
      <c r="J5169" s="2"/>
      <c r="K5169" s="2"/>
    </row>
    <row r="5170" spans="9:11" x14ac:dyDescent="0.3">
      <c r="I5170" s="3"/>
      <c r="J5170" s="2"/>
      <c r="K5170" s="2"/>
    </row>
    <row r="5171" spans="9:11" x14ac:dyDescent="0.3">
      <c r="I5171" s="3"/>
      <c r="J5171" s="2"/>
      <c r="K5171" s="2"/>
    </row>
    <row r="5172" spans="9:11" x14ac:dyDescent="0.3">
      <c r="I5172" s="3"/>
      <c r="J5172" s="2"/>
      <c r="K5172" s="2"/>
    </row>
    <row r="5173" spans="9:11" x14ac:dyDescent="0.3">
      <c r="I5173" s="3"/>
      <c r="J5173" s="2"/>
      <c r="K5173" s="2"/>
    </row>
    <row r="5174" spans="9:11" x14ac:dyDescent="0.3">
      <c r="I5174" s="3"/>
      <c r="J5174" s="2"/>
      <c r="K5174" s="2"/>
    </row>
    <row r="5175" spans="9:11" x14ac:dyDescent="0.3">
      <c r="I5175" s="3"/>
      <c r="J5175" s="2"/>
      <c r="K5175" s="2"/>
    </row>
    <row r="5176" spans="9:11" x14ac:dyDescent="0.3">
      <c r="I5176" s="3"/>
      <c r="J5176" s="2"/>
      <c r="K5176" s="2"/>
    </row>
    <row r="5177" spans="9:11" x14ac:dyDescent="0.3">
      <c r="I5177" s="3"/>
      <c r="J5177" s="2"/>
      <c r="K5177" s="2"/>
    </row>
    <row r="5178" spans="9:11" x14ac:dyDescent="0.3">
      <c r="I5178" s="3"/>
      <c r="J5178" s="2"/>
      <c r="K5178" s="2"/>
    </row>
    <row r="5179" spans="9:11" x14ac:dyDescent="0.3">
      <c r="I5179" s="3"/>
      <c r="J5179" s="2"/>
      <c r="K5179" s="2"/>
    </row>
    <row r="5180" spans="9:11" x14ac:dyDescent="0.3">
      <c r="I5180" s="3"/>
      <c r="J5180" s="2"/>
      <c r="K5180" s="2"/>
    </row>
    <row r="5181" spans="9:11" x14ac:dyDescent="0.3">
      <c r="I5181" s="3"/>
      <c r="J5181" s="2"/>
      <c r="K5181" s="2"/>
    </row>
    <row r="5182" spans="9:11" x14ac:dyDescent="0.3">
      <c r="I5182" s="3"/>
      <c r="J5182" s="2"/>
      <c r="K5182" s="2"/>
    </row>
    <row r="5183" spans="9:11" x14ac:dyDescent="0.3">
      <c r="I5183" s="3"/>
      <c r="J5183" s="2"/>
      <c r="K5183" s="2"/>
    </row>
    <row r="5184" spans="9:11" x14ac:dyDescent="0.3">
      <c r="I5184" s="3"/>
      <c r="J5184" s="2"/>
      <c r="K5184" s="2"/>
    </row>
    <row r="5185" spans="9:11" x14ac:dyDescent="0.3">
      <c r="I5185" s="3"/>
      <c r="J5185" s="2"/>
      <c r="K5185" s="2"/>
    </row>
    <row r="5186" spans="9:11" x14ac:dyDescent="0.3">
      <c r="I5186" s="3"/>
      <c r="J5186" s="2"/>
      <c r="K5186" s="2"/>
    </row>
    <row r="5187" spans="9:11" x14ac:dyDescent="0.3">
      <c r="I5187" s="3"/>
      <c r="J5187" s="2"/>
      <c r="K5187" s="2"/>
    </row>
    <row r="5188" spans="9:11" x14ac:dyDescent="0.3">
      <c r="I5188" s="3"/>
      <c r="J5188" s="2"/>
      <c r="K5188" s="2"/>
    </row>
    <row r="5189" spans="9:11" x14ac:dyDescent="0.3">
      <c r="I5189" s="3"/>
      <c r="J5189" s="2"/>
      <c r="K5189" s="2"/>
    </row>
    <row r="5190" spans="9:11" x14ac:dyDescent="0.3">
      <c r="I5190" s="3"/>
      <c r="J5190" s="2"/>
      <c r="K5190" s="2"/>
    </row>
    <row r="5191" spans="9:11" x14ac:dyDescent="0.3">
      <c r="I5191" s="3"/>
      <c r="J5191" s="2"/>
      <c r="K5191" s="2"/>
    </row>
    <row r="5192" spans="9:11" x14ac:dyDescent="0.3">
      <c r="I5192" s="3"/>
      <c r="J5192" s="2"/>
      <c r="K5192" s="2"/>
    </row>
    <row r="5193" spans="9:11" x14ac:dyDescent="0.3">
      <c r="I5193" s="3"/>
      <c r="J5193" s="2"/>
      <c r="K5193" s="2"/>
    </row>
    <row r="5194" spans="9:11" x14ac:dyDescent="0.3">
      <c r="I5194" s="3"/>
      <c r="J5194" s="2"/>
      <c r="K5194" s="2"/>
    </row>
    <row r="5195" spans="9:11" x14ac:dyDescent="0.3">
      <c r="I5195" s="3"/>
      <c r="J5195" s="2"/>
      <c r="K5195" s="2"/>
    </row>
    <row r="5196" spans="9:11" x14ac:dyDescent="0.3">
      <c r="I5196" s="3"/>
      <c r="J5196" s="2"/>
      <c r="K5196" s="2"/>
    </row>
    <row r="5197" spans="9:11" x14ac:dyDescent="0.3">
      <c r="I5197" s="3"/>
      <c r="J5197" s="2"/>
      <c r="K5197" s="2"/>
    </row>
    <row r="5198" spans="9:11" x14ac:dyDescent="0.3">
      <c r="I5198" s="3"/>
      <c r="J5198" s="2"/>
      <c r="K5198" s="2"/>
    </row>
    <row r="5199" spans="9:11" x14ac:dyDescent="0.3">
      <c r="I5199" s="3"/>
      <c r="J5199" s="2"/>
      <c r="K5199" s="2"/>
    </row>
    <row r="5200" spans="9:11" x14ac:dyDescent="0.3">
      <c r="I5200" s="3"/>
      <c r="J5200" s="2"/>
      <c r="K5200" s="2"/>
    </row>
    <row r="5201" spans="9:11" x14ac:dyDescent="0.3">
      <c r="I5201" s="3"/>
      <c r="J5201" s="2"/>
      <c r="K5201" s="2"/>
    </row>
    <row r="5202" spans="9:11" x14ac:dyDescent="0.3">
      <c r="I5202" s="3"/>
      <c r="J5202" s="2"/>
      <c r="K5202" s="2"/>
    </row>
    <row r="5203" spans="9:11" x14ac:dyDescent="0.3">
      <c r="I5203" s="3"/>
      <c r="J5203" s="2"/>
      <c r="K5203" s="2"/>
    </row>
    <row r="5204" spans="9:11" x14ac:dyDescent="0.3">
      <c r="I5204" s="3"/>
      <c r="J5204" s="2"/>
      <c r="K5204" s="2"/>
    </row>
    <row r="5205" spans="9:11" x14ac:dyDescent="0.3">
      <c r="I5205" s="3"/>
      <c r="J5205" s="2"/>
      <c r="K5205" s="2"/>
    </row>
    <row r="5206" spans="9:11" x14ac:dyDescent="0.3">
      <c r="I5206" s="3"/>
      <c r="J5206" s="2"/>
      <c r="K5206" s="2"/>
    </row>
    <row r="5207" spans="9:11" x14ac:dyDescent="0.3">
      <c r="I5207" s="3"/>
      <c r="J5207" s="2"/>
      <c r="K5207" s="2"/>
    </row>
    <row r="5208" spans="9:11" x14ac:dyDescent="0.3">
      <c r="I5208" s="3"/>
      <c r="J5208" s="2"/>
      <c r="K5208" s="2"/>
    </row>
    <row r="5209" spans="9:11" x14ac:dyDescent="0.3">
      <c r="I5209" s="3"/>
      <c r="J5209" s="2"/>
      <c r="K5209" s="2"/>
    </row>
    <row r="5210" spans="9:11" x14ac:dyDescent="0.3">
      <c r="I5210" s="3"/>
      <c r="J5210" s="2"/>
      <c r="K5210" s="2"/>
    </row>
    <row r="5211" spans="9:11" x14ac:dyDescent="0.3">
      <c r="I5211" s="3"/>
      <c r="J5211" s="2"/>
      <c r="K5211" s="2"/>
    </row>
    <row r="5212" spans="9:11" x14ac:dyDescent="0.3">
      <c r="I5212" s="3"/>
      <c r="J5212" s="2"/>
      <c r="K5212" s="2"/>
    </row>
    <row r="5213" spans="9:11" x14ac:dyDescent="0.3">
      <c r="I5213" s="3"/>
      <c r="J5213" s="2"/>
      <c r="K5213" s="2"/>
    </row>
    <row r="5214" spans="9:11" x14ac:dyDescent="0.3">
      <c r="I5214" s="3"/>
      <c r="J5214" s="2"/>
      <c r="K5214" s="2"/>
    </row>
    <row r="5215" spans="9:11" x14ac:dyDescent="0.3">
      <c r="I5215" s="3"/>
      <c r="J5215" s="2"/>
      <c r="K5215" s="2"/>
    </row>
    <row r="5216" spans="9:11" x14ac:dyDescent="0.3">
      <c r="I5216" s="3"/>
      <c r="J5216" s="2"/>
      <c r="K5216" s="2"/>
    </row>
    <row r="5217" spans="9:11" x14ac:dyDescent="0.3">
      <c r="I5217" s="3"/>
      <c r="J5217" s="2"/>
      <c r="K5217" s="2"/>
    </row>
    <row r="5218" spans="9:11" x14ac:dyDescent="0.3">
      <c r="I5218" s="3"/>
      <c r="J5218" s="2"/>
      <c r="K5218" s="2"/>
    </row>
    <row r="5219" spans="9:11" x14ac:dyDescent="0.3">
      <c r="I5219" s="3"/>
      <c r="J5219" s="2"/>
      <c r="K5219" s="2"/>
    </row>
    <row r="5220" spans="9:11" x14ac:dyDescent="0.3">
      <c r="I5220" s="3"/>
      <c r="J5220" s="2"/>
      <c r="K5220" s="2"/>
    </row>
    <row r="5221" spans="9:11" x14ac:dyDescent="0.3">
      <c r="I5221" s="3"/>
      <c r="J5221" s="2"/>
      <c r="K5221" s="2"/>
    </row>
    <row r="5222" spans="9:11" x14ac:dyDescent="0.3">
      <c r="I5222" s="3"/>
      <c r="J5222" s="2"/>
      <c r="K5222" s="2"/>
    </row>
    <row r="5223" spans="9:11" x14ac:dyDescent="0.3">
      <c r="I5223" s="3"/>
      <c r="J5223" s="2"/>
      <c r="K5223" s="2"/>
    </row>
    <row r="5224" spans="9:11" x14ac:dyDescent="0.3">
      <c r="I5224" s="3"/>
      <c r="J5224" s="2"/>
      <c r="K5224" s="2"/>
    </row>
    <row r="5225" spans="9:11" x14ac:dyDescent="0.3">
      <c r="I5225" s="3"/>
      <c r="J5225" s="2"/>
      <c r="K5225" s="2"/>
    </row>
    <row r="5226" spans="9:11" x14ac:dyDescent="0.3">
      <c r="I5226" s="3"/>
      <c r="J5226" s="2"/>
      <c r="K5226" s="2"/>
    </row>
    <row r="5227" spans="9:11" x14ac:dyDescent="0.3">
      <c r="I5227" s="3"/>
      <c r="J5227" s="2"/>
      <c r="K5227" s="2"/>
    </row>
    <row r="5228" spans="9:11" x14ac:dyDescent="0.3">
      <c r="I5228" s="3"/>
      <c r="J5228" s="2"/>
      <c r="K5228" s="2"/>
    </row>
    <row r="5229" spans="9:11" x14ac:dyDescent="0.3">
      <c r="I5229" s="3"/>
      <c r="J5229" s="2"/>
      <c r="K5229" s="2"/>
    </row>
    <row r="5230" spans="9:11" x14ac:dyDescent="0.3">
      <c r="I5230" s="3"/>
      <c r="J5230" s="2"/>
      <c r="K5230" s="2"/>
    </row>
    <row r="5231" spans="9:11" x14ac:dyDescent="0.3">
      <c r="I5231" s="3"/>
      <c r="J5231" s="2"/>
      <c r="K5231" s="2"/>
    </row>
    <row r="5232" spans="9:11" x14ac:dyDescent="0.3">
      <c r="I5232" s="3"/>
      <c r="J5232" s="2"/>
      <c r="K5232" s="2"/>
    </row>
    <row r="5233" spans="9:11" x14ac:dyDescent="0.3">
      <c r="I5233" s="3"/>
      <c r="J5233" s="2"/>
      <c r="K5233" s="2"/>
    </row>
    <row r="5234" spans="9:11" x14ac:dyDescent="0.3">
      <c r="I5234" s="3"/>
      <c r="J5234" s="2"/>
      <c r="K5234" s="2"/>
    </row>
    <row r="5235" spans="9:11" x14ac:dyDescent="0.3">
      <c r="I5235" s="3"/>
      <c r="J5235" s="2"/>
      <c r="K5235" s="2"/>
    </row>
    <row r="5236" spans="9:11" x14ac:dyDescent="0.3">
      <c r="I5236" s="3"/>
      <c r="J5236" s="2"/>
      <c r="K5236" s="2"/>
    </row>
    <row r="5237" spans="9:11" x14ac:dyDescent="0.3">
      <c r="I5237" s="3"/>
      <c r="J5237" s="2"/>
      <c r="K5237" s="2"/>
    </row>
    <row r="5238" spans="9:11" x14ac:dyDescent="0.3">
      <c r="I5238" s="3"/>
      <c r="J5238" s="2"/>
      <c r="K5238" s="2"/>
    </row>
    <row r="5239" spans="9:11" x14ac:dyDescent="0.3">
      <c r="I5239" s="3"/>
      <c r="J5239" s="2"/>
      <c r="K5239" s="2"/>
    </row>
    <row r="5240" spans="9:11" x14ac:dyDescent="0.3">
      <c r="I5240" s="3"/>
      <c r="J5240" s="2"/>
      <c r="K5240" s="2"/>
    </row>
    <row r="5241" spans="9:11" x14ac:dyDescent="0.3">
      <c r="I5241" s="3"/>
      <c r="J5241" s="2"/>
      <c r="K5241" s="2"/>
    </row>
    <row r="5242" spans="9:11" x14ac:dyDescent="0.3">
      <c r="I5242" s="3"/>
      <c r="J5242" s="2"/>
      <c r="K5242" s="2"/>
    </row>
    <row r="5243" spans="9:11" x14ac:dyDescent="0.3">
      <c r="I5243" s="3"/>
      <c r="J5243" s="2"/>
      <c r="K5243" s="2"/>
    </row>
    <row r="5244" spans="9:11" x14ac:dyDescent="0.3">
      <c r="I5244" s="3"/>
      <c r="J5244" s="2"/>
      <c r="K5244" s="2"/>
    </row>
    <row r="5245" spans="9:11" x14ac:dyDescent="0.3">
      <c r="I5245" s="3"/>
      <c r="J5245" s="2"/>
      <c r="K5245" s="2"/>
    </row>
    <row r="5246" spans="9:11" x14ac:dyDescent="0.3">
      <c r="I5246" s="3"/>
      <c r="J5246" s="2"/>
      <c r="K5246" s="2"/>
    </row>
    <row r="5247" spans="9:11" x14ac:dyDescent="0.3">
      <c r="I5247" s="3"/>
      <c r="J5247" s="2"/>
      <c r="K5247" s="2"/>
    </row>
    <row r="5248" spans="9:11" x14ac:dyDescent="0.3">
      <c r="I5248" s="3"/>
      <c r="J5248" s="2"/>
      <c r="K5248" s="2"/>
    </row>
    <row r="5249" spans="9:11" x14ac:dyDescent="0.3">
      <c r="I5249" s="3"/>
      <c r="J5249" s="2"/>
      <c r="K5249" s="2"/>
    </row>
    <row r="5250" spans="9:11" x14ac:dyDescent="0.3">
      <c r="I5250" s="3"/>
      <c r="J5250" s="2"/>
      <c r="K5250" s="2"/>
    </row>
    <row r="5251" spans="9:11" x14ac:dyDescent="0.3">
      <c r="I5251" s="3"/>
      <c r="J5251" s="2"/>
      <c r="K5251" s="2"/>
    </row>
    <row r="5252" spans="9:11" x14ac:dyDescent="0.3">
      <c r="I5252" s="3"/>
      <c r="J5252" s="2"/>
      <c r="K5252" s="2"/>
    </row>
    <row r="5253" spans="9:11" x14ac:dyDescent="0.3">
      <c r="I5253" s="3"/>
      <c r="J5253" s="2"/>
      <c r="K5253" s="2"/>
    </row>
    <row r="5254" spans="9:11" x14ac:dyDescent="0.3">
      <c r="I5254" s="3"/>
      <c r="J5254" s="2"/>
      <c r="K5254" s="2"/>
    </row>
    <row r="5255" spans="9:11" x14ac:dyDescent="0.3">
      <c r="I5255" s="3"/>
      <c r="J5255" s="2"/>
      <c r="K5255" s="2"/>
    </row>
    <row r="5256" spans="9:11" x14ac:dyDescent="0.3">
      <c r="I5256" s="3"/>
      <c r="J5256" s="2"/>
      <c r="K5256" s="2"/>
    </row>
    <row r="5257" spans="9:11" x14ac:dyDescent="0.3">
      <c r="I5257" s="3"/>
      <c r="J5257" s="2"/>
      <c r="K5257" s="2"/>
    </row>
    <row r="5258" spans="9:11" x14ac:dyDescent="0.3">
      <c r="I5258" s="3"/>
      <c r="J5258" s="2"/>
      <c r="K5258" s="2"/>
    </row>
    <row r="5259" spans="9:11" x14ac:dyDescent="0.3">
      <c r="I5259" s="3"/>
      <c r="J5259" s="2"/>
      <c r="K5259" s="2"/>
    </row>
    <row r="5260" spans="9:11" x14ac:dyDescent="0.3">
      <c r="I5260" s="3"/>
      <c r="J5260" s="2"/>
      <c r="K5260" s="2"/>
    </row>
    <row r="5261" spans="9:11" x14ac:dyDescent="0.3">
      <c r="I5261" s="3"/>
      <c r="J5261" s="2"/>
      <c r="K5261" s="2"/>
    </row>
    <row r="5262" spans="9:11" x14ac:dyDescent="0.3">
      <c r="I5262" s="3"/>
      <c r="J5262" s="2"/>
      <c r="K5262" s="2"/>
    </row>
    <row r="5263" spans="9:11" x14ac:dyDescent="0.3">
      <c r="I5263" s="3"/>
      <c r="J5263" s="2"/>
      <c r="K5263" s="2"/>
    </row>
    <row r="5264" spans="9:11" x14ac:dyDescent="0.3">
      <c r="I5264" s="3"/>
      <c r="J5264" s="2"/>
      <c r="K5264" s="2"/>
    </row>
    <row r="5265" spans="9:11" x14ac:dyDescent="0.3">
      <c r="I5265" s="3"/>
      <c r="J5265" s="2"/>
      <c r="K5265" s="2"/>
    </row>
    <row r="5266" spans="9:11" x14ac:dyDescent="0.3">
      <c r="I5266" s="3"/>
      <c r="J5266" s="2"/>
      <c r="K5266" s="2"/>
    </row>
    <row r="5267" spans="9:11" x14ac:dyDescent="0.3">
      <c r="I5267" s="3"/>
      <c r="J5267" s="2"/>
      <c r="K5267" s="2"/>
    </row>
    <row r="5268" spans="9:11" x14ac:dyDescent="0.3">
      <c r="I5268" s="3"/>
      <c r="J5268" s="2"/>
      <c r="K5268" s="2"/>
    </row>
    <row r="5269" spans="9:11" x14ac:dyDescent="0.3">
      <c r="I5269" s="3"/>
      <c r="J5269" s="2"/>
      <c r="K5269" s="2"/>
    </row>
    <row r="5270" spans="9:11" x14ac:dyDescent="0.3">
      <c r="I5270" s="3"/>
      <c r="J5270" s="2"/>
      <c r="K5270" s="2"/>
    </row>
    <row r="5271" spans="9:11" x14ac:dyDescent="0.3">
      <c r="I5271" s="3"/>
      <c r="J5271" s="2"/>
      <c r="K5271" s="2"/>
    </row>
    <row r="5272" spans="9:11" x14ac:dyDescent="0.3">
      <c r="I5272" s="3"/>
      <c r="J5272" s="2"/>
      <c r="K5272" s="2"/>
    </row>
    <row r="5273" spans="9:11" x14ac:dyDescent="0.3">
      <c r="I5273" s="3"/>
      <c r="J5273" s="2"/>
      <c r="K5273" s="2"/>
    </row>
    <row r="5274" spans="9:11" x14ac:dyDescent="0.3">
      <c r="I5274" s="3"/>
      <c r="J5274" s="2"/>
      <c r="K5274" s="2"/>
    </row>
    <row r="5275" spans="9:11" x14ac:dyDescent="0.3">
      <c r="I5275" s="3"/>
      <c r="J5275" s="2"/>
      <c r="K5275" s="2"/>
    </row>
    <row r="5276" spans="9:11" x14ac:dyDescent="0.3">
      <c r="I5276" s="3"/>
      <c r="J5276" s="2"/>
      <c r="K5276" s="2"/>
    </row>
    <row r="5277" spans="9:11" x14ac:dyDescent="0.3">
      <c r="I5277" s="3"/>
      <c r="J5277" s="2"/>
      <c r="K5277" s="2"/>
    </row>
    <row r="5278" spans="9:11" x14ac:dyDescent="0.3">
      <c r="I5278" s="3"/>
      <c r="J5278" s="2"/>
      <c r="K5278" s="2"/>
    </row>
    <row r="5279" spans="9:11" x14ac:dyDescent="0.3">
      <c r="I5279" s="3"/>
      <c r="J5279" s="2"/>
      <c r="K5279" s="2"/>
    </row>
    <row r="5280" spans="9:11" x14ac:dyDescent="0.3">
      <c r="I5280" s="3"/>
      <c r="J5280" s="2"/>
      <c r="K5280" s="2"/>
    </row>
    <row r="5281" spans="9:11" x14ac:dyDescent="0.3">
      <c r="I5281" s="3"/>
      <c r="J5281" s="2"/>
      <c r="K5281" s="2"/>
    </row>
    <row r="5282" spans="9:11" x14ac:dyDescent="0.3">
      <c r="I5282" s="3"/>
      <c r="J5282" s="2"/>
      <c r="K5282" s="2"/>
    </row>
    <row r="5283" spans="9:11" x14ac:dyDescent="0.3">
      <c r="I5283" s="3"/>
      <c r="J5283" s="2"/>
      <c r="K5283" s="2"/>
    </row>
    <row r="5284" spans="9:11" x14ac:dyDescent="0.3">
      <c r="I5284" s="3"/>
      <c r="J5284" s="2"/>
      <c r="K5284" s="2"/>
    </row>
    <row r="5285" spans="9:11" x14ac:dyDescent="0.3">
      <c r="I5285" s="3"/>
      <c r="J5285" s="2"/>
      <c r="K5285" s="2"/>
    </row>
    <row r="5286" spans="9:11" x14ac:dyDescent="0.3">
      <c r="I5286" s="3"/>
      <c r="J5286" s="2"/>
      <c r="K5286" s="2"/>
    </row>
    <row r="5287" spans="9:11" x14ac:dyDescent="0.3">
      <c r="I5287" s="3"/>
      <c r="J5287" s="2"/>
      <c r="K5287" s="2"/>
    </row>
    <row r="5288" spans="9:11" x14ac:dyDescent="0.3">
      <c r="I5288" s="3"/>
      <c r="J5288" s="2"/>
      <c r="K5288" s="2"/>
    </row>
    <row r="5289" spans="9:11" x14ac:dyDescent="0.3">
      <c r="I5289" s="3"/>
      <c r="J5289" s="2"/>
      <c r="K5289" s="2"/>
    </row>
    <row r="5290" spans="9:11" x14ac:dyDescent="0.3">
      <c r="I5290" s="3"/>
      <c r="J5290" s="2"/>
      <c r="K5290" s="2"/>
    </row>
    <row r="5291" spans="9:11" x14ac:dyDescent="0.3">
      <c r="I5291" s="3"/>
      <c r="J5291" s="2"/>
      <c r="K5291" s="2"/>
    </row>
    <row r="5292" spans="9:11" x14ac:dyDescent="0.3">
      <c r="I5292" s="3"/>
      <c r="J5292" s="2"/>
      <c r="K5292" s="2"/>
    </row>
    <row r="5293" spans="9:11" x14ac:dyDescent="0.3">
      <c r="I5293" s="3"/>
      <c r="J5293" s="2"/>
      <c r="K5293" s="2"/>
    </row>
    <row r="5294" spans="9:11" x14ac:dyDescent="0.3">
      <c r="I5294" s="3"/>
      <c r="J5294" s="2"/>
      <c r="K5294" s="2"/>
    </row>
    <row r="5295" spans="9:11" x14ac:dyDescent="0.3">
      <c r="I5295" s="3"/>
      <c r="J5295" s="2"/>
      <c r="K5295" s="2"/>
    </row>
    <row r="5296" spans="9:11" x14ac:dyDescent="0.3">
      <c r="I5296" s="3"/>
      <c r="J5296" s="2"/>
      <c r="K5296" s="2"/>
    </row>
    <row r="5297" spans="9:11" x14ac:dyDescent="0.3">
      <c r="I5297" s="3"/>
      <c r="J5297" s="2"/>
      <c r="K5297" s="2"/>
    </row>
    <row r="5298" spans="9:11" x14ac:dyDescent="0.3">
      <c r="I5298" s="3"/>
      <c r="J5298" s="2"/>
      <c r="K5298" s="2"/>
    </row>
    <row r="5299" spans="9:11" x14ac:dyDescent="0.3">
      <c r="I5299" s="3"/>
      <c r="J5299" s="2"/>
      <c r="K5299" s="2"/>
    </row>
    <row r="5300" spans="9:11" x14ac:dyDescent="0.3">
      <c r="I5300" s="3"/>
      <c r="J5300" s="2"/>
      <c r="K5300" s="2"/>
    </row>
    <row r="5301" spans="9:11" x14ac:dyDescent="0.3">
      <c r="I5301" s="3"/>
      <c r="J5301" s="2"/>
      <c r="K5301" s="2"/>
    </row>
    <row r="5302" spans="9:11" x14ac:dyDescent="0.3">
      <c r="I5302" s="3"/>
      <c r="J5302" s="2"/>
      <c r="K5302" s="2"/>
    </row>
    <row r="5303" spans="9:11" x14ac:dyDescent="0.3">
      <c r="I5303" s="3"/>
      <c r="J5303" s="2"/>
      <c r="K5303" s="2"/>
    </row>
    <row r="5304" spans="9:11" x14ac:dyDescent="0.3">
      <c r="I5304" s="3"/>
      <c r="J5304" s="2"/>
      <c r="K5304" s="2"/>
    </row>
    <row r="5305" spans="9:11" x14ac:dyDescent="0.3">
      <c r="I5305" s="3"/>
      <c r="J5305" s="2"/>
      <c r="K5305" s="2"/>
    </row>
    <row r="5306" spans="9:11" x14ac:dyDescent="0.3">
      <c r="I5306" s="3"/>
      <c r="J5306" s="2"/>
      <c r="K5306" s="2"/>
    </row>
    <row r="5307" spans="9:11" x14ac:dyDescent="0.3">
      <c r="I5307" s="3"/>
      <c r="J5307" s="2"/>
      <c r="K5307" s="2"/>
    </row>
    <row r="5308" spans="9:11" x14ac:dyDescent="0.3">
      <c r="I5308" s="3"/>
      <c r="J5308" s="2"/>
      <c r="K5308" s="2"/>
    </row>
    <row r="5309" spans="9:11" x14ac:dyDescent="0.3">
      <c r="I5309" s="3"/>
      <c r="J5309" s="2"/>
      <c r="K5309" s="2"/>
    </row>
    <row r="5310" spans="9:11" x14ac:dyDescent="0.3">
      <c r="I5310" s="3"/>
      <c r="J5310" s="2"/>
      <c r="K5310" s="2"/>
    </row>
    <row r="5311" spans="9:11" x14ac:dyDescent="0.3">
      <c r="I5311" s="3"/>
      <c r="J5311" s="2"/>
      <c r="K5311" s="2"/>
    </row>
    <row r="5312" spans="9:11" x14ac:dyDescent="0.3">
      <c r="I5312" s="3"/>
      <c r="J5312" s="2"/>
      <c r="K5312" s="2"/>
    </row>
    <row r="5313" spans="9:11" x14ac:dyDescent="0.3">
      <c r="I5313" s="3"/>
      <c r="J5313" s="2"/>
      <c r="K5313" s="2"/>
    </row>
    <row r="5314" spans="9:11" x14ac:dyDescent="0.3">
      <c r="I5314" s="3"/>
      <c r="J5314" s="2"/>
      <c r="K5314" s="2"/>
    </row>
    <row r="5315" spans="9:11" x14ac:dyDescent="0.3">
      <c r="I5315" s="3"/>
      <c r="J5315" s="2"/>
      <c r="K5315" s="2"/>
    </row>
    <row r="5316" spans="9:11" x14ac:dyDescent="0.3">
      <c r="I5316" s="3"/>
      <c r="J5316" s="2"/>
      <c r="K5316" s="2"/>
    </row>
    <row r="5317" spans="9:11" x14ac:dyDescent="0.3">
      <c r="I5317" s="3"/>
      <c r="J5317" s="2"/>
      <c r="K5317" s="2"/>
    </row>
    <row r="5318" spans="9:11" x14ac:dyDescent="0.3">
      <c r="I5318" s="3"/>
      <c r="J5318" s="2"/>
      <c r="K5318" s="2"/>
    </row>
    <row r="5319" spans="9:11" x14ac:dyDescent="0.3">
      <c r="I5319" s="3"/>
      <c r="J5319" s="2"/>
      <c r="K5319" s="2"/>
    </row>
    <row r="5320" spans="9:11" x14ac:dyDescent="0.3">
      <c r="I5320" s="3"/>
      <c r="J5320" s="2"/>
      <c r="K5320" s="2"/>
    </row>
    <row r="5321" spans="9:11" x14ac:dyDescent="0.3">
      <c r="I5321" s="3"/>
      <c r="J5321" s="2"/>
      <c r="K5321" s="2"/>
    </row>
    <row r="5322" spans="9:11" x14ac:dyDescent="0.3">
      <c r="I5322" s="3"/>
      <c r="J5322" s="2"/>
      <c r="K5322" s="2"/>
    </row>
    <row r="5323" spans="9:11" x14ac:dyDescent="0.3">
      <c r="I5323" s="3"/>
      <c r="J5323" s="2"/>
      <c r="K5323" s="2"/>
    </row>
    <row r="5324" spans="9:11" x14ac:dyDescent="0.3">
      <c r="I5324" s="3"/>
      <c r="J5324" s="2"/>
      <c r="K5324" s="2"/>
    </row>
    <row r="5325" spans="9:11" x14ac:dyDescent="0.3">
      <c r="I5325" s="3"/>
      <c r="J5325" s="2"/>
      <c r="K5325" s="2"/>
    </row>
    <row r="5326" spans="9:11" x14ac:dyDescent="0.3">
      <c r="I5326" s="3"/>
      <c r="J5326" s="2"/>
      <c r="K5326" s="2"/>
    </row>
    <row r="5327" spans="9:11" x14ac:dyDescent="0.3">
      <c r="I5327" s="3"/>
      <c r="J5327" s="2"/>
      <c r="K5327" s="2"/>
    </row>
    <row r="5328" spans="9:11" x14ac:dyDescent="0.3">
      <c r="I5328" s="3"/>
      <c r="J5328" s="2"/>
      <c r="K5328" s="2"/>
    </row>
    <row r="5329" spans="9:11" x14ac:dyDescent="0.3">
      <c r="I5329" s="3"/>
      <c r="J5329" s="2"/>
      <c r="K5329" s="2"/>
    </row>
    <row r="5330" spans="9:11" x14ac:dyDescent="0.3">
      <c r="I5330" s="3"/>
      <c r="J5330" s="2"/>
      <c r="K5330" s="2"/>
    </row>
    <row r="5331" spans="9:11" x14ac:dyDescent="0.3">
      <c r="I5331" s="3"/>
      <c r="J5331" s="2"/>
      <c r="K5331" s="2"/>
    </row>
    <row r="5332" spans="9:11" x14ac:dyDescent="0.3">
      <c r="I5332" s="3"/>
      <c r="J5332" s="2"/>
      <c r="K5332" s="2"/>
    </row>
    <row r="5333" spans="9:11" x14ac:dyDescent="0.3">
      <c r="I5333" s="3"/>
      <c r="J5333" s="2"/>
      <c r="K5333" s="2"/>
    </row>
    <row r="5334" spans="9:11" x14ac:dyDescent="0.3">
      <c r="I5334" s="3"/>
      <c r="J5334" s="2"/>
      <c r="K5334" s="2"/>
    </row>
    <row r="5335" spans="9:11" x14ac:dyDescent="0.3">
      <c r="I5335" s="3"/>
      <c r="J5335" s="2"/>
      <c r="K5335" s="2"/>
    </row>
    <row r="5336" spans="9:11" x14ac:dyDescent="0.3">
      <c r="I5336" s="3"/>
      <c r="J5336" s="2"/>
      <c r="K5336" s="2"/>
    </row>
    <row r="5337" spans="9:11" x14ac:dyDescent="0.3">
      <c r="I5337" s="3"/>
      <c r="J5337" s="2"/>
      <c r="K5337" s="2"/>
    </row>
    <row r="5338" spans="9:11" x14ac:dyDescent="0.3">
      <c r="I5338" s="3"/>
      <c r="J5338" s="2"/>
      <c r="K5338" s="2"/>
    </row>
    <row r="5339" spans="9:11" x14ac:dyDescent="0.3">
      <c r="I5339" s="3"/>
      <c r="J5339" s="2"/>
      <c r="K5339" s="2"/>
    </row>
    <row r="5340" spans="9:11" x14ac:dyDescent="0.3">
      <c r="I5340" s="3"/>
      <c r="J5340" s="2"/>
      <c r="K5340" s="2"/>
    </row>
    <row r="5341" spans="9:11" x14ac:dyDescent="0.3">
      <c r="I5341" s="3"/>
      <c r="J5341" s="2"/>
      <c r="K5341" s="2"/>
    </row>
    <row r="5342" spans="9:11" x14ac:dyDescent="0.3">
      <c r="I5342" s="3"/>
      <c r="J5342" s="2"/>
      <c r="K5342" s="2"/>
    </row>
    <row r="5343" spans="9:11" x14ac:dyDescent="0.3">
      <c r="I5343" s="3"/>
      <c r="J5343" s="2"/>
      <c r="K5343" s="2"/>
    </row>
    <row r="5344" spans="9:11" x14ac:dyDescent="0.3">
      <c r="I5344" s="3"/>
      <c r="J5344" s="2"/>
      <c r="K5344" s="2"/>
    </row>
    <row r="5345" spans="9:11" x14ac:dyDescent="0.3">
      <c r="I5345" s="3"/>
      <c r="J5345" s="2"/>
      <c r="K5345" s="2"/>
    </row>
    <row r="5346" spans="9:11" x14ac:dyDescent="0.3">
      <c r="I5346" s="3"/>
      <c r="J5346" s="2"/>
      <c r="K5346" s="2"/>
    </row>
    <row r="5347" spans="9:11" x14ac:dyDescent="0.3">
      <c r="I5347" s="3"/>
      <c r="J5347" s="2"/>
      <c r="K5347" s="2"/>
    </row>
    <row r="5348" spans="9:11" x14ac:dyDescent="0.3">
      <c r="I5348" s="3"/>
      <c r="J5348" s="2"/>
      <c r="K5348" s="2"/>
    </row>
    <row r="5349" spans="9:11" x14ac:dyDescent="0.3">
      <c r="I5349" s="3"/>
      <c r="J5349" s="2"/>
      <c r="K5349" s="2"/>
    </row>
    <row r="5350" spans="9:11" x14ac:dyDescent="0.3">
      <c r="I5350" s="3"/>
      <c r="J5350" s="2"/>
      <c r="K5350" s="2"/>
    </row>
    <row r="5351" spans="9:11" x14ac:dyDescent="0.3">
      <c r="I5351" s="3"/>
      <c r="J5351" s="2"/>
      <c r="K5351" s="2"/>
    </row>
    <row r="5352" spans="9:11" x14ac:dyDescent="0.3">
      <c r="I5352" s="3"/>
      <c r="J5352" s="2"/>
      <c r="K5352" s="2"/>
    </row>
    <row r="5353" spans="9:11" x14ac:dyDescent="0.3">
      <c r="I5353" s="3"/>
      <c r="J5353" s="2"/>
      <c r="K5353" s="2"/>
    </row>
    <row r="5354" spans="9:11" x14ac:dyDescent="0.3">
      <c r="I5354" s="3"/>
      <c r="J5354" s="2"/>
      <c r="K5354" s="2"/>
    </row>
    <row r="5355" spans="9:11" x14ac:dyDescent="0.3">
      <c r="I5355" s="3"/>
      <c r="J5355" s="2"/>
      <c r="K5355" s="2"/>
    </row>
    <row r="5356" spans="9:11" x14ac:dyDescent="0.3">
      <c r="I5356" s="3"/>
      <c r="J5356" s="2"/>
      <c r="K5356" s="2"/>
    </row>
    <row r="5357" spans="9:11" x14ac:dyDescent="0.3">
      <c r="I5357" s="3"/>
      <c r="J5357" s="2"/>
      <c r="K5357" s="2"/>
    </row>
    <row r="5358" spans="9:11" x14ac:dyDescent="0.3">
      <c r="I5358" s="3"/>
      <c r="J5358" s="2"/>
      <c r="K5358" s="2"/>
    </row>
    <row r="5359" spans="9:11" x14ac:dyDescent="0.3">
      <c r="I5359" s="3"/>
      <c r="J5359" s="2"/>
      <c r="K5359" s="2"/>
    </row>
    <row r="5360" spans="9:11" x14ac:dyDescent="0.3">
      <c r="I5360" s="3"/>
      <c r="J5360" s="2"/>
      <c r="K5360" s="2"/>
    </row>
    <row r="5361" spans="9:11" x14ac:dyDescent="0.3">
      <c r="I5361" s="3"/>
      <c r="J5361" s="2"/>
      <c r="K5361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N16" sqref="N16"/>
    </sheetView>
  </sheetViews>
  <sheetFormatPr defaultRowHeight="14.4" x14ac:dyDescent="0.3"/>
  <cols>
    <col min="2" max="2" width="9.44140625" bestFit="1" customWidth="1"/>
    <col min="4" max="4" width="13.88671875" customWidth="1"/>
    <col min="5" max="5" width="13.6640625" customWidth="1"/>
    <col min="6" max="6" width="12.33203125" customWidth="1"/>
    <col min="7" max="7" width="13.33203125" customWidth="1"/>
    <col min="8" max="8" width="14.33203125" customWidth="1"/>
    <col min="9" max="9" width="9.44140625" bestFit="1" customWidth="1"/>
    <col min="10" max="10" width="11" customWidth="1"/>
  </cols>
  <sheetData>
    <row r="1" spans="1:12" x14ac:dyDescent="0.3">
      <c r="A1" s="5" t="s">
        <v>32</v>
      </c>
      <c r="B1" s="5"/>
      <c r="D1" s="5" t="s">
        <v>34</v>
      </c>
      <c r="E1" s="5"/>
      <c r="F1" s="5"/>
      <c r="G1" s="5"/>
      <c r="H1" s="5"/>
      <c r="I1" s="5"/>
      <c r="J1" s="5"/>
      <c r="K1" s="5"/>
      <c r="L1" s="5"/>
    </row>
    <row r="2" spans="1:12" x14ac:dyDescent="0.3">
      <c r="A2" s="5" t="s">
        <v>23</v>
      </c>
      <c r="B2" s="2">
        <f>InputData!H2</f>
        <v>12</v>
      </c>
      <c r="D2" s="5" t="s">
        <v>35</v>
      </c>
      <c r="E2" s="5" t="s">
        <v>59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40</v>
      </c>
      <c r="K2" s="5" t="s">
        <v>41</v>
      </c>
      <c r="L2" s="5" t="s">
        <v>42</v>
      </c>
    </row>
    <row r="3" spans="1:12" x14ac:dyDescent="0.3">
      <c r="A3" s="5" t="s">
        <v>24</v>
      </c>
      <c r="B3" s="2">
        <f>InputData!H3</f>
        <v>24</v>
      </c>
      <c r="D3" s="2">
        <v>9.9999999999999995E-8</v>
      </c>
      <c r="E3" s="3">
        <f>(1-(POWER(1-POWER($D$3:$D$15,$B$11),1/$B$11)))*100</f>
        <v>6.9256203458463395</v>
      </c>
      <c r="F3" s="3">
        <f>($E$3:$E$16/100)*$B$4*$B$2</f>
        <v>253.32811125850571</v>
      </c>
      <c r="G3" s="3">
        <f>$B$9*$E$3:$E$16/100</f>
        <v>634.19290630984108</v>
      </c>
      <c r="H3" s="3">
        <f>$B$9*$B$10*$D$3:$D$15</f>
        <v>9.157199999999999E-3</v>
      </c>
      <c r="I3" s="3">
        <f>$G$3:$G$15+$H$3:$H$15</f>
        <v>634.20206350984108</v>
      </c>
      <c r="J3" s="4">
        <f>100*$I$3:$I$16/$B$9</f>
        <v>6.9257203458463401</v>
      </c>
      <c r="K3" s="3">
        <f>$I$3:$I$16/($E$3:$E$16*$B$4*$B$2/100)</f>
        <v>2.5034808034497082</v>
      </c>
      <c r="L3" s="3">
        <f>I3/($E$3:$E$16*$B$4*$B$2/100)-$B$5/$B$4*$B$7^2</f>
        <v>2.4071944705319206</v>
      </c>
    </row>
    <row r="4" spans="1:12" x14ac:dyDescent="0.3">
      <c r="A4" s="5" t="s">
        <v>25</v>
      </c>
      <c r="B4" s="2">
        <f>ROUND(C29*100/(B2*J24),2)</f>
        <v>304.82</v>
      </c>
      <c r="D4" s="2">
        <v>9.9999999999999995E-7</v>
      </c>
      <c r="E4" s="3">
        <f t="shared" ref="E4:E15" si="0">(1-(POWER(1-POWER($D$3:$D$15,$B$11),1/$B$11)))*100</f>
        <v>12.061659751314179</v>
      </c>
      <c r="F4" s="3">
        <f t="shared" ref="F4:F16" si="1">($E$3:$E$16/100)*$B$4*$B$2</f>
        <v>441.19621504747056</v>
      </c>
      <c r="G4" s="3">
        <f t="shared" ref="G4:G15" si="2">$B$9*$E$3:$E$16/100</f>
        <v>1104.5103067473422</v>
      </c>
      <c r="H4" s="3">
        <f t="shared" ref="H4:H15" si="3">$B$9*$B$10*$D$3:$D$15</f>
        <v>9.1572000000000001E-2</v>
      </c>
      <c r="I4" s="3">
        <f t="shared" ref="I4:I15" si="4">$G$3:$G$15+$H$3:$H$15</f>
        <v>1104.6018787473422</v>
      </c>
      <c r="J4" s="4">
        <f t="shared" ref="J4:J15" si="5">100*$I$3:$I$16/$B$9</f>
        <v>12.062659751314181</v>
      </c>
      <c r="K4" s="3">
        <f t="shared" ref="K4:K16" si="6">$I$3:$I$16/($E$3:$E$16*$B$4*$B$2/100)</f>
        <v>2.5036522097735863</v>
      </c>
      <c r="L4" s="3">
        <f t="shared" ref="L4:L16" si="7">I4/($E$3:$E$16*$B$4*$B$2/100)-$B$5/$B$4*$B$7^2</f>
        <v>2.4073658768557986</v>
      </c>
    </row>
    <row r="5" spans="1:12" x14ac:dyDescent="0.3">
      <c r="A5" s="5" t="s">
        <v>58</v>
      </c>
      <c r="B5" s="3">
        <f>ROUND(AVERAGE(InputData!D:D),2)</f>
        <v>733.75</v>
      </c>
      <c r="D5" s="2">
        <v>1.0000000000000001E-5</v>
      </c>
      <c r="E5" s="3">
        <f t="shared" si="0"/>
        <v>20.666417587914477</v>
      </c>
      <c r="F5" s="3">
        <f t="shared" si="1"/>
        <v>755.94448909777088</v>
      </c>
      <c r="G5" s="3">
        <f t="shared" si="2"/>
        <v>1892.4651913605046</v>
      </c>
      <c r="H5" s="3">
        <f t="shared" si="3"/>
        <v>0.91572000000000009</v>
      </c>
      <c r="I5" s="3">
        <f t="shared" si="4"/>
        <v>1893.3809113605046</v>
      </c>
      <c r="J5" s="4">
        <f t="shared" si="5"/>
        <v>20.676417587914479</v>
      </c>
      <c r="K5" s="3">
        <f t="shared" si="6"/>
        <v>2.5046560146503327</v>
      </c>
      <c r="L5" s="3">
        <f t="shared" si="7"/>
        <v>2.4083696817325451</v>
      </c>
    </row>
    <row r="6" spans="1:12" x14ac:dyDescent="0.3">
      <c r="A6" s="5" t="s">
        <v>26</v>
      </c>
      <c r="B6" s="3">
        <f>SQRT(SUM(CalcThroughput!K2:K105)/COUNT(CalcThroughput!J2:J105))</f>
        <v>148.47181485956284</v>
      </c>
      <c r="D6" s="2">
        <v>1E-4</v>
      </c>
      <c r="E6" s="3">
        <f t="shared" si="0"/>
        <v>34.389999999999986</v>
      </c>
      <c r="F6" s="3">
        <f t="shared" si="1"/>
        <v>1257.9311759999994</v>
      </c>
      <c r="G6" s="3">
        <f t="shared" si="2"/>
        <v>3149.1610799999989</v>
      </c>
      <c r="H6" s="3">
        <f t="shared" si="3"/>
        <v>9.1571999999999996</v>
      </c>
      <c r="I6" s="3">
        <f t="shared" si="4"/>
        <v>3158.318279999999</v>
      </c>
      <c r="J6" s="4">
        <f t="shared" si="5"/>
        <v>34.489999999999988</v>
      </c>
      <c r="K6" s="3">
        <f t="shared" si="6"/>
        <v>2.5107242274119455</v>
      </c>
      <c r="L6" s="3">
        <f t="shared" si="7"/>
        <v>2.4144378944941578</v>
      </c>
    </row>
    <row r="7" spans="1:12" x14ac:dyDescent="0.3">
      <c r="A7" s="5" t="s">
        <v>27</v>
      </c>
      <c r="B7" s="3">
        <f>ROUND(B6/B5,2)</f>
        <v>0.2</v>
      </c>
      <c r="D7" s="2">
        <v>1E-3</v>
      </c>
      <c r="E7" s="3">
        <f t="shared" si="0"/>
        <v>54.306875741308048</v>
      </c>
      <c r="F7" s="3">
        <f t="shared" si="1"/>
        <v>1986.4586236158621</v>
      </c>
      <c r="G7" s="3">
        <f t="shared" si="2"/>
        <v>4972.9892253830612</v>
      </c>
      <c r="H7" s="3">
        <f t="shared" si="3"/>
        <v>91.572000000000003</v>
      </c>
      <c r="I7" s="3">
        <f t="shared" si="4"/>
        <v>5064.5612253830614</v>
      </c>
      <c r="J7" s="4">
        <f t="shared" si="5"/>
        <v>55.306875741308048</v>
      </c>
      <c r="K7" s="3">
        <f t="shared" si="6"/>
        <v>2.5495427718319474</v>
      </c>
      <c r="L7" s="3">
        <f t="shared" si="7"/>
        <v>2.4532564389141598</v>
      </c>
    </row>
    <row r="8" spans="1:12" x14ac:dyDescent="0.3">
      <c r="A8" s="5" t="s">
        <v>28</v>
      </c>
      <c r="B8" s="2">
        <f>InputData!H11</f>
        <v>0</v>
      </c>
      <c r="D8" s="2">
        <v>0.01</v>
      </c>
      <c r="E8" s="3">
        <f t="shared" si="0"/>
        <v>78.140217047408697</v>
      </c>
      <c r="F8" s="3">
        <f t="shared" si="1"/>
        <v>2858.2441152469346</v>
      </c>
      <c r="G8" s="3">
        <f t="shared" si="2"/>
        <v>7155.4559554653106</v>
      </c>
      <c r="H8" s="3">
        <f t="shared" si="3"/>
        <v>915.72</v>
      </c>
      <c r="I8" s="3">
        <f t="shared" si="4"/>
        <v>8071.1759554653108</v>
      </c>
      <c r="J8" s="4">
        <f t="shared" si="5"/>
        <v>88.140217047408697</v>
      </c>
      <c r="K8" s="3">
        <f t="shared" si="6"/>
        <v>2.823823169060566</v>
      </c>
      <c r="L8" s="3">
        <f t="shared" si="7"/>
        <v>2.7275368361427783</v>
      </c>
    </row>
    <row r="9" spans="1:12" x14ac:dyDescent="0.3">
      <c r="A9" s="5" t="s">
        <v>29</v>
      </c>
      <c r="B9" s="3">
        <f>ROUND(B2*(B5*(1+B7^2)+B8),2)</f>
        <v>9157.2000000000007</v>
      </c>
      <c r="D9" s="2">
        <v>0.02</v>
      </c>
      <c r="E9" s="3">
        <f t="shared" si="0"/>
        <v>84.844493568849998</v>
      </c>
      <c r="F9" s="3">
        <f t="shared" si="1"/>
        <v>3103.4758235588229</v>
      </c>
      <c r="G9" s="3">
        <f t="shared" si="2"/>
        <v>7769.3799650867331</v>
      </c>
      <c r="H9" s="3">
        <f t="shared" si="3"/>
        <v>1831.44</v>
      </c>
      <c r="I9" s="3">
        <f t="shared" si="4"/>
        <v>9600.8199650867336</v>
      </c>
      <c r="J9" s="4">
        <f t="shared" si="5"/>
        <v>104.84449356885001</v>
      </c>
      <c r="K9" s="3">
        <f t="shared" si="6"/>
        <v>3.093570084292542</v>
      </c>
      <c r="L9" s="3">
        <f t="shared" si="7"/>
        <v>2.9972837513747543</v>
      </c>
    </row>
    <row r="10" spans="1:12" x14ac:dyDescent="0.3">
      <c r="A10" s="5" t="s">
        <v>30</v>
      </c>
      <c r="B10" s="2">
        <f>InputData!H6</f>
        <v>10</v>
      </c>
      <c r="D10" s="2">
        <v>0.04</v>
      </c>
      <c r="E10" s="3">
        <f t="shared" si="0"/>
        <v>90.662525839979807</v>
      </c>
      <c r="F10" s="3">
        <f t="shared" si="1"/>
        <v>3316.2901351851169</v>
      </c>
      <c r="G10" s="3">
        <f t="shared" si="2"/>
        <v>8302.1488162186306</v>
      </c>
      <c r="H10" s="3">
        <f t="shared" si="3"/>
        <v>3662.88</v>
      </c>
      <c r="I10" s="3">
        <f t="shared" si="4"/>
        <v>11965.02881621863</v>
      </c>
      <c r="J10" s="4">
        <f t="shared" si="5"/>
        <v>130.66252583997979</v>
      </c>
      <c r="K10" s="3">
        <f t="shared" si="6"/>
        <v>3.6079559774557346</v>
      </c>
      <c r="L10" s="3">
        <f t="shared" si="7"/>
        <v>3.5116696445379469</v>
      </c>
    </row>
    <row r="11" spans="1:12" x14ac:dyDescent="0.3">
      <c r="A11" s="5" t="s">
        <v>31</v>
      </c>
      <c r="B11" s="2">
        <v>0.25</v>
      </c>
      <c r="D11" s="2">
        <v>6.5000000000000002E-2</v>
      </c>
      <c r="E11" s="3">
        <f t="shared" si="0"/>
        <v>93.992718160623625</v>
      </c>
      <c r="F11" s="3">
        <f t="shared" si="1"/>
        <v>3438.1032419665548</v>
      </c>
      <c r="G11" s="3">
        <f t="shared" si="2"/>
        <v>8607.1011874046271</v>
      </c>
      <c r="H11" s="3">
        <f t="shared" si="3"/>
        <v>5952.18</v>
      </c>
      <c r="I11" s="3">
        <f t="shared" si="4"/>
        <v>14559.281187404627</v>
      </c>
      <c r="J11" s="4">
        <f t="shared" si="5"/>
        <v>158.99271816062361</v>
      </c>
      <c r="K11" s="3">
        <f t="shared" si="6"/>
        <v>4.2346841158489719</v>
      </c>
      <c r="L11" s="3">
        <f t="shared" si="7"/>
        <v>4.1383977829311842</v>
      </c>
    </row>
    <row r="12" spans="1:12" x14ac:dyDescent="0.3">
      <c r="A12" s="5"/>
      <c r="D12" s="2">
        <v>0.1</v>
      </c>
      <c r="E12" s="3">
        <f t="shared" si="0"/>
        <v>96.331046867593784</v>
      </c>
      <c r="F12" s="3">
        <f t="shared" si="1"/>
        <v>3523.6355647415926</v>
      </c>
      <c r="G12" s="3">
        <f t="shared" si="2"/>
        <v>8821.2266237592994</v>
      </c>
      <c r="H12" s="3">
        <f t="shared" si="3"/>
        <v>9157.2000000000007</v>
      </c>
      <c r="I12" s="3">
        <f t="shared" si="4"/>
        <v>17978.4266237593</v>
      </c>
      <c r="J12" s="4">
        <f t="shared" si="5"/>
        <v>196.33104686759378</v>
      </c>
      <c r="K12" s="3">
        <f t="shared" si="6"/>
        <v>5.1022378147320566</v>
      </c>
      <c r="L12" s="3">
        <f t="shared" si="7"/>
        <v>5.005951481814269</v>
      </c>
    </row>
    <row r="13" spans="1:12" x14ac:dyDescent="0.3">
      <c r="D13" s="2">
        <v>0.2</v>
      </c>
      <c r="E13" s="3">
        <f t="shared" si="0"/>
        <v>98.79586718829168</v>
      </c>
      <c r="F13" s="3">
        <f t="shared" si="1"/>
        <v>3613.7947483602084</v>
      </c>
      <c r="G13" s="3">
        <f t="shared" si="2"/>
        <v>9046.9351501662477</v>
      </c>
      <c r="H13" s="3">
        <f t="shared" si="3"/>
        <v>18314.400000000001</v>
      </c>
      <c r="I13" s="3">
        <f t="shared" si="4"/>
        <v>27361.335150166247</v>
      </c>
      <c r="J13" s="4">
        <f t="shared" si="5"/>
        <v>298.79586718829165</v>
      </c>
      <c r="K13" s="3">
        <f t="shared" si="6"/>
        <v>7.5713583796040709</v>
      </c>
      <c r="L13" s="3">
        <f t="shared" si="7"/>
        <v>7.4750720466862832</v>
      </c>
    </row>
    <row r="14" spans="1:12" ht="28.8" x14ac:dyDescent="0.3">
      <c r="A14" s="6" t="s">
        <v>47</v>
      </c>
      <c r="B14" s="2">
        <f>CalcThroughput!G2-CalcThroughput!G1+1</f>
        <v>366</v>
      </c>
      <c r="D14" s="2">
        <v>0.5</v>
      </c>
      <c r="E14" s="3">
        <f t="shared" si="0"/>
        <v>99.935920390101515</v>
      </c>
      <c r="F14" s="3">
        <f t="shared" si="1"/>
        <v>3655.4960703972893</v>
      </c>
      <c r="G14" s="3">
        <f t="shared" si="2"/>
        <v>9151.3321019623763</v>
      </c>
      <c r="H14" s="3">
        <f t="shared" si="3"/>
        <v>45786</v>
      </c>
      <c r="I14" s="3">
        <f t="shared" si="4"/>
        <v>54937.332101962376</v>
      </c>
      <c r="J14" s="4">
        <f t="shared" si="5"/>
        <v>599.9359203901015</v>
      </c>
      <c r="K14" s="3">
        <f t="shared" si="6"/>
        <v>15.028694066135774</v>
      </c>
      <c r="L14" s="3">
        <f t="shared" si="7"/>
        <v>14.932407733217987</v>
      </c>
    </row>
    <row r="15" spans="1:12" x14ac:dyDescent="0.3">
      <c r="D15" s="2">
        <v>0.7</v>
      </c>
      <c r="E15" s="3">
        <f t="shared" si="0"/>
        <v>99.994703671178613</v>
      </c>
      <c r="F15" s="3">
        <f t="shared" si="1"/>
        <v>3657.6462687658395</v>
      </c>
      <c r="G15" s="3">
        <f t="shared" si="2"/>
        <v>9156.7150045771687</v>
      </c>
      <c r="H15" s="3">
        <f t="shared" si="3"/>
        <v>64100.399999999994</v>
      </c>
      <c r="I15" s="3">
        <f t="shared" si="4"/>
        <v>73257.115004577165</v>
      </c>
      <c r="J15" s="4">
        <f t="shared" si="5"/>
        <v>799.99470367117851</v>
      </c>
      <c r="K15" s="3">
        <f t="shared" si="6"/>
        <v>20.028485430685325</v>
      </c>
      <c r="L15" s="3">
        <f t="shared" si="7"/>
        <v>19.932199097767537</v>
      </c>
    </row>
    <row r="16" spans="1:12" x14ac:dyDescent="0.3">
      <c r="E16" s="3">
        <f>E15</f>
        <v>99.994703671178613</v>
      </c>
      <c r="F16" s="3">
        <f t="shared" si="1"/>
        <v>3657.6462687658395</v>
      </c>
      <c r="I16" s="3">
        <f>I15</f>
        <v>73257.115004577165</v>
      </c>
      <c r="K16" s="3">
        <f t="shared" si="6"/>
        <v>20.028485430685325</v>
      </c>
      <c r="L16" s="3">
        <f t="shared" si="7"/>
        <v>19.932199097767537</v>
      </c>
    </row>
    <row r="18" spans="1:10" x14ac:dyDescent="0.3">
      <c r="A18" s="7" t="s">
        <v>45</v>
      </c>
      <c r="B18" s="7"/>
      <c r="C18" s="7"/>
      <c r="E18" s="5" t="s">
        <v>62</v>
      </c>
      <c r="F18" s="5"/>
      <c r="G18" s="5"/>
      <c r="H18" s="5"/>
      <c r="I18" s="5"/>
      <c r="J18" s="5"/>
    </row>
    <row r="19" spans="1:10" x14ac:dyDescent="0.3">
      <c r="B19" s="5" t="s">
        <v>60</v>
      </c>
      <c r="C19" s="5" t="s">
        <v>64</v>
      </c>
      <c r="E19" s="5" t="s">
        <v>48</v>
      </c>
      <c r="F19" s="5"/>
      <c r="G19" s="5"/>
      <c r="H19" s="5"/>
      <c r="I19" s="5"/>
      <c r="J19" s="5"/>
    </row>
    <row r="20" spans="1:10" x14ac:dyDescent="0.3">
      <c r="B20" s="2">
        <v>0</v>
      </c>
      <c r="C20" s="2">
        <v>0</v>
      </c>
      <c r="E20" s="5" t="s">
        <v>35</v>
      </c>
      <c r="F20" s="5" t="s">
        <v>49</v>
      </c>
      <c r="G20" s="5" t="s">
        <v>50</v>
      </c>
      <c r="H20" s="5" t="s">
        <v>51</v>
      </c>
      <c r="I20" s="5"/>
      <c r="J20" s="5" t="s">
        <v>52</v>
      </c>
    </row>
    <row r="21" spans="1:10" x14ac:dyDescent="0.3">
      <c r="B21" s="3">
        <f>B9</f>
        <v>9157.2000000000007</v>
      </c>
      <c r="C21" s="2">
        <f>B4*B2</f>
        <v>3657.84</v>
      </c>
      <c r="E21" s="2">
        <v>1.0000000000000001E-9</v>
      </c>
      <c r="F21" s="2">
        <f>(1-POWER(1-POWER(E21,0.25),4)+$B$10*E21-$J$21/100)</f>
        <v>-3.4695363340232155E-2</v>
      </c>
      <c r="G21" s="2">
        <f t="shared" ref="G21:G30" si="8">$B$10+(POWER(1-POWER(E21,0.25),3)*POWER(E21,-0.75))</f>
        <v>5529087.4059214471</v>
      </c>
      <c r="H21" s="8">
        <f>E21-(F21/G21)</f>
        <v>7.2750614691087559E-9</v>
      </c>
      <c r="I21" s="2"/>
      <c r="J21" s="2">
        <f>ROUND(B28/B9*100,1)</f>
        <v>5.7</v>
      </c>
    </row>
    <row r="22" spans="1:10" x14ac:dyDescent="0.3">
      <c r="B22" s="3">
        <f>ROUNDUP(I16,0)</f>
        <v>73258</v>
      </c>
      <c r="C22" s="2">
        <f>C21</f>
        <v>3657.84</v>
      </c>
      <c r="E22" s="8">
        <f t="shared" ref="E22:E30" si="9">H21</f>
        <v>7.2750614691087559E-9</v>
      </c>
      <c r="F22" s="2">
        <f t="shared" ref="F22:F30" si="10">(1-POWER(1-POWER(E22,0.25),4)+$B$10*E22-$J$21/100)</f>
        <v>-2.0566653404121463E-2</v>
      </c>
      <c r="G22" s="2">
        <f t="shared" si="8"/>
        <v>1234631.5282509997</v>
      </c>
      <c r="H22" s="8">
        <f t="shared" ref="H22:H29" si="11">E22-(F22/G22)</f>
        <v>2.3933192201649287E-8</v>
      </c>
      <c r="I22" s="2"/>
      <c r="J22" s="2"/>
    </row>
    <row r="23" spans="1:10" x14ac:dyDescent="0.3">
      <c r="A23" s="7" t="s">
        <v>22</v>
      </c>
      <c r="B23" s="7"/>
      <c r="C23" s="7"/>
      <c r="E23" s="8">
        <f t="shared" si="9"/>
        <v>2.3933192201649287E-8</v>
      </c>
      <c r="F23" s="2">
        <f t="shared" si="10"/>
        <v>-8.1683544604614841E-3</v>
      </c>
      <c r="G23" s="2">
        <f t="shared" si="8"/>
        <v>500554.45557761361</v>
      </c>
      <c r="H23" s="8">
        <f t="shared" si="11"/>
        <v>4.0251805230546674E-8</v>
      </c>
      <c r="I23" s="2"/>
      <c r="J23" s="5" t="s">
        <v>59</v>
      </c>
    </row>
    <row r="24" spans="1:10" x14ac:dyDescent="0.3">
      <c r="B24" s="2">
        <v>0</v>
      </c>
      <c r="C24" s="2">
        <f>B3*B2</f>
        <v>288</v>
      </c>
      <c r="E24" s="8">
        <f t="shared" si="9"/>
        <v>4.0251805230546674E-8</v>
      </c>
      <c r="F24" s="2">
        <f t="shared" si="10"/>
        <v>-1.5346821104025091E-3</v>
      </c>
      <c r="G24" s="2">
        <f t="shared" si="8"/>
        <v>337161.07507280452</v>
      </c>
      <c r="H24" s="2">
        <f t="shared" si="11"/>
        <v>4.4803582478472224E-8</v>
      </c>
      <c r="I24" s="2"/>
      <c r="J24" s="9">
        <f>IF(J21&gt;(B10+1)*100,100,ROUND((1-POWER(1-POWER(H30,0.25),4))*100,1))</f>
        <v>5.7</v>
      </c>
    </row>
    <row r="25" spans="1:10" x14ac:dyDescent="0.3">
      <c r="B25" s="3">
        <f>B22</f>
        <v>73258</v>
      </c>
      <c r="C25" s="2">
        <f>C24</f>
        <v>288</v>
      </c>
      <c r="E25" s="2">
        <f t="shared" si="9"/>
        <v>4.4803582478472224E-8</v>
      </c>
      <c r="F25" s="2">
        <f t="shared" si="10"/>
        <v>-6.1954494121989334E-5</v>
      </c>
      <c r="G25" s="2">
        <f t="shared" si="8"/>
        <v>310766.8905206261</v>
      </c>
      <c r="H25" s="2">
        <f t="shared" si="11"/>
        <v>4.5002942500443024E-8</v>
      </c>
      <c r="I25" s="2"/>
      <c r="J25" s="2"/>
    </row>
    <row r="26" spans="1:10" x14ac:dyDescent="0.3">
      <c r="A26" s="7" t="s">
        <v>46</v>
      </c>
      <c r="B26" s="7"/>
      <c r="C26" s="7"/>
      <c r="E26" s="2">
        <f t="shared" si="9"/>
        <v>4.5002942500443024E-8</v>
      </c>
      <c r="F26" s="2">
        <f t="shared" si="10"/>
        <v>-1.0462857259058156E-7</v>
      </c>
      <c r="G26" s="2">
        <f t="shared" si="8"/>
        <v>309718.60923049774</v>
      </c>
      <c r="H26" s="2">
        <f t="shared" si="11"/>
        <v>4.5003280318609166E-8</v>
      </c>
      <c r="I26" s="2"/>
      <c r="J26" s="5" t="s">
        <v>53</v>
      </c>
    </row>
    <row r="27" spans="1:10" x14ac:dyDescent="0.3">
      <c r="B27" s="5" t="s">
        <v>60</v>
      </c>
      <c r="E27" s="2">
        <f t="shared" si="9"/>
        <v>4.5003280318609166E-8</v>
      </c>
      <c r="F27" s="2">
        <f t="shared" si="10"/>
        <v>-2.9899693831936247E-13</v>
      </c>
      <c r="G27" s="2">
        <f t="shared" si="8"/>
        <v>309716.83983149187</v>
      </c>
      <c r="H27" s="2">
        <f t="shared" si="11"/>
        <v>4.5003280319574552E-8</v>
      </c>
      <c r="I27" s="2"/>
      <c r="J27" s="3">
        <f>(B9*J24/100+B9*B10*H30)/(J24*B4*B2/100)-B5/B4*B7^2</f>
        <v>2.4071780884221647</v>
      </c>
    </row>
    <row r="28" spans="1:10" x14ac:dyDescent="0.3">
      <c r="B28" s="9">
        <f>ROUND(AVERAGE(CalcThroughput!D:D),2)</f>
        <v>526.28</v>
      </c>
      <c r="C28" s="2">
        <v>0</v>
      </c>
      <c r="D28" s="5"/>
      <c r="E28" s="2">
        <f t="shared" si="9"/>
        <v>4.5003280319574552E-8</v>
      </c>
      <c r="F28" s="2">
        <f t="shared" si="10"/>
        <v>-2.2204460492503131E-16</v>
      </c>
      <c r="G28" s="2">
        <f t="shared" si="8"/>
        <v>309716.83982643613</v>
      </c>
      <c r="H28" s="2">
        <f t="shared" si="11"/>
        <v>4.5003280319575267E-8</v>
      </c>
      <c r="I28" s="2"/>
      <c r="J28" s="5" t="s">
        <v>54</v>
      </c>
    </row>
    <row r="29" spans="1:10" x14ac:dyDescent="0.3">
      <c r="B29" s="9">
        <f>B28</f>
        <v>526.28</v>
      </c>
      <c r="C29" s="3">
        <f>(SUM(InputData!D:D))/B14</f>
        <v>208.49726775956285</v>
      </c>
      <c r="D29" s="5" t="s">
        <v>64</v>
      </c>
      <c r="E29" s="2">
        <f t="shared" si="9"/>
        <v>4.5003280319575267E-8</v>
      </c>
      <c r="F29" s="2">
        <f t="shared" si="10"/>
        <v>2.2204460492503131E-16</v>
      </c>
      <c r="G29" s="2">
        <f t="shared" si="8"/>
        <v>309716.83982643165</v>
      </c>
      <c r="H29" s="2">
        <f t="shared" si="11"/>
        <v>4.5003280319574552E-8</v>
      </c>
      <c r="I29" s="2"/>
      <c r="J29" s="2">
        <f>ROUND(C31-B5/B4*B7^2,0)</f>
        <v>2</v>
      </c>
    </row>
    <row r="30" spans="1:10" x14ac:dyDescent="0.3">
      <c r="B30" s="9">
        <f>B28</f>
        <v>526.28</v>
      </c>
      <c r="C30" s="9">
        <f>B28/C29</f>
        <v>2.5241577774865678</v>
      </c>
      <c r="D30" s="5" t="s">
        <v>63</v>
      </c>
      <c r="E30" s="2">
        <f t="shared" si="9"/>
        <v>4.5003280319574552E-8</v>
      </c>
      <c r="F30" s="2">
        <f t="shared" si="10"/>
        <v>-2.2204460492503131E-16</v>
      </c>
      <c r="G30" s="2">
        <f t="shared" si="8"/>
        <v>309716.83982643613</v>
      </c>
      <c r="H30" s="2">
        <f>E30-(F30/G30)</f>
        <v>4.5003280319575267E-8</v>
      </c>
      <c r="I30" s="2"/>
      <c r="J30" s="2"/>
    </row>
    <row r="31" spans="1:10" x14ac:dyDescent="0.3">
      <c r="B31" s="9">
        <f>B28</f>
        <v>526.28</v>
      </c>
      <c r="C31" s="3">
        <f>AVERAGE(InputData!E2:E105)</f>
        <v>2.5576923076923075</v>
      </c>
      <c r="D31" s="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7"/>
  <sheetViews>
    <sheetView workbookViewId="0">
      <selection activeCell="Q3" sqref="Q3"/>
    </sheetView>
  </sheetViews>
  <sheetFormatPr defaultRowHeight="14.4" x14ac:dyDescent="0.3"/>
  <cols>
    <col min="5" max="5" width="17.6640625" customWidth="1"/>
    <col min="21" max="24" width="8.88671875" style="93"/>
    <col min="25" max="25" width="17.6640625" style="93" customWidth="1"/>
    <col min="26" max="38" width="8.88671875" style="93"/>
  </cols>
  <sheetData>
    <row r="1" spans="1:37" x14ac:dyDescent="0.3">
      <c r="A1" s="36"/>
      <c r="B1" s="36"/>
      <c r="C1" s="36" t="s">
        <v>97</v>
      </c>
      <c r="D1" s="36"/>
      <c r="E1" s="36"/>
      <c r="F1" s="36"/>
      <c r="G1" s="36"/>
      <c r="K1" s="36"/>
      <c r="L1" s="36"/>
      <c r="M1" s="36" t="s">
        <v>98</v>
      </c>
      <c r="N1" s="36"/>
      <c r="O1" s="36"/>
      <c r="P1" s="36"/>
      <c r="Q1" s="36"/>
      <c r="W1" s="93" t="s">
        <v>235</v>
      </c>
      <c r="AG1" s="93" t="s">
        <v>98</v>
      </c>
    </row>
    <row r="2" spans="1:37" x14ac:dyDescent="0.3">
      <c r="A2" s="36"/>
      <c r="B2" s="36"/>
      <c r="C2" s="36"/>
      <c r="D2" s="36"/>
      <c r="E2" s="36"/>
      <c r="F2" s="36"/>
      <c r="G2" s="36"/>
      <c r="K2" s="36"/>
      <c r="L2" s="36"/>
      <c r="M2" s="36"/>
      <c r="N2" s="36"/>
      <c r="O2" s="36"/>
      <c r="P2" s="36"/>
      <c r="Q2" s="36"/>
    </row>
    <row r="3" spans="1:37" x14ac:dyDescent="0.3">
      <c r="E3" t="s">
        <v>87</v>
      </c>
      <c r="F3" t="s">
        <v>13</v>
      </c>
      <c r="G3">
        <f>AVERAGE(InputData!D:D)</f>
        <v>733.75</v>
      </c>
      <c r="O3" t="s">
        <v>87</v>
      </c>
      <c r="P3" t="s">
        <v>72</v>
      </c>
      <c r="Q3">
        <f>AVERAGE(InputData!E:E)</f>
        <v>2.5576923076923075</v>
      </c>
      <c r="Y3" s="93" t="s">
        <v>87</v>
      </c>
      <c r="Z3" s="93" t="s">
        <v>236</v>
      </c>
      <c r="AA3" s="93">
        <f>AVERAGE('Input old'!E:E)</f>
        <v>30.60576923076923</v>
      </c>
      <c r="AI3" s="93" t="s">
        <v>87</v>
      </c>
      <c r="AJ3" s="93" t="s">
        <v>72</v>
      </c>
      <c r="AK3" s="93">
        <f>Q3</f>
        <v>2.5576923076923075</v>
      </c>
    </row>
    <row r="4" spans="1:37" x14ac:dyDescent="0.3">
      <c r="A4" t="s">
        <v>83</v>
      </c>
      <c r="B4" t="s">
        <v>84</v>
      </c>
      <c r="C4" t="s">
        <v>85</v>
      </c>
      <c r="D4" t="s">
        <v>86</v>
      </c>
      <c r="E4" t="s">
        <v>88</v>
      </c>
      <c r="F4" t="s">
        <v>13</v>
      </c>
      <c r="G4">
        <f>_xlfn.STDEV.P(InputData!D:D)</f>
        <v>148.47181485956284</v>
      </c>
      <c r="K4" t="s">
        <v>83</v>
      </c>
      <c r="L4" t="s">
        <v>84</v>
      </c>
      <c r="M4" t="s">
        <v>85</v>
      </c>
      <c r="N4" t="s">
        <v>86</v>
      </c>
      <c r="O4" t="s">
        <v>88</v>
      </c>
      <c r="P4" t="s">
        <v>72</v>
      </c>
      <c r="Q4">
        <f>_xlfn.STDEV.P(InputData!E:E)</f>
        <v>0.58551297490916654</v>
      </c>
      <c r="U4" s="93" t="s">
        <v>83</v>
      </c>
      <c r="V4" s="93" t="s">
        <v>84</v>
      </c>
      <c r="W4" s="93" t="s">
        <v>85</v>
      </c>
      <c r="X4" s="93" t="s">
        <v>86</v>
      </c>
      <c r="Y4" s="93" t="s">
        <v>88</v>
      </c>
      <c r="Z4" s="93" t="s">
        <v>236</v>
      </c>
      <c r="AA4" s="93">
        <f>STDEV('Input old'!E:E)</f>
        <v>6.2308631595645521</v>
      </c>
      <c r="AE4" s="93" t="s">
        <v>83</v>
      </c>
      <c r="AF4" s="93" t="s">
        <v>84</v>
      </c>
      <c r="AG4" s="93" t="s">
        <v>85</v>
      </c>
      <c r="AH4" s="93" t="s">
        <v>86</v>
      </c>
      <c r="AI4" s="93" t="s">
        <v>88</v>
      </c>
      <c r="AJ4" s="93" t="s">
        <v>72</v>
      </c>
      <c r="AK4" s="93">
        <f t="shared" ref="AK4:AK11" si="0">Q4</f>
        <v>0.58551297490916654</v>
      </c>
    </row>
    <row r="5" spans="1:37" x14ac:dyDescent="0.3">
      <c r="A5" s="39">
        <v>0</v>
      </c>
      <c r="B5">
        <v>0</v>
      </c>
      <c r="C5" s="37">
        <v>0</v>
      </c>
      <c r="D5" s="37">
        <v>0</v>
      </c>
      <c r="E5" t="s">
        <v>89</v>
      </c>
      <c r="F5" t="s">
        <v>13</v>
      </c>
      <c r="G5">
        <f>MIN(InputData!D:D)</f>
        <v>184</v>
      </c>
      <c r="K5" s="39">
        <v>0</v>
      </c>
      <c r="L5">
        <v>0</v>
      </c>
      <c r="M5" s="37">
        <v>0</v>
      </c>
      <c r="N5" s="37">
        <v>0</v>
      </c>
      <c r="O5" t="s">
        <v>89</v>
      </c>
      <c r="P5" t="s">
        <v>72</v>
      </c>
      <c r="Q5">
        <f>MIN(InputData!E:E)</f>
        <v>1</v>
      </c>
      <c r="U5" s="39">
        <v>0</v>
      </c>
      <c r="V5" s="93">
        <f>FREQUENCY('Input old'!E:E,'calc distribution'!U5)</f>
        <v>0</v>
      </c>
      <c r="W5" s="95">
        <v>0</v>
      </c>
      <c r="X5" s="95">
        <v>0</v>
      </c>
      <c r="Y5" s="93" t="s">
        <v>89</v>
      </c>
      <c r="Z5" s="93" t="s">
        <v>236</v>
      </c>
      <c r="AA5" s="93">
        <f>MIN('Input old'!E:E)</f>
        <v>8</v>
      </c>
      <c r="AE5" s="94">
        <v>0</v>
      </c>
      <c r="AF5" s="93">
        <v>0</v>
      </c>
      <c r="AG5" s="95">
        <v>0</v>
      </c>
      <c r="AH5" s="95">
        <v>0</v>
      </c>
      <c r="AI5" s="93" t="s">
        <v>89</v>
      </c>
      <c r="AJ5" s="93" t="s">
        <v>72</v>
      </c>
      <c r="AK5" s="93">
        <f t="shared" si="0"/>
        <v>1</v>
      </c>
    </row>
    <row r="6" spans="1:37" x14ac:dyDescent="0.3">
      <c r="A6" s="39">
        <f>A5+G$6/10</f>
        <v>105.5</v>
      </c>
      <c r="B6">
        <f>FREQUENCY(InputData!D$2:D$105,'calc distribution'!A6)</f>
        <v>0</v>
      </c>
      <c r="C6" s="37">
        <f>(B6-B5)/G$9</f>
        <v>0</v>
      </c>
      <c r="D6" s="38">
        <f>C6+D5</f>
        <v>0</v>
      </c>
      <c r="E6" t="s">
        <v>90</v>
      </c>
      <c r="F6" t="s">
        <v>13</v>
      </c>
      <c r="G6">
        <f>MAX(InputData!D:D)</f>
        <v>1055</v>
      </c>
      <c r="K6" s="39">
        <f>K5+Q$6/10</f>
        <v>0.4</v>
      </c>
      <c r="L6">
        <f>FREQUENCY(InputData!E$2:E$105,'calc distribution'!K6)</f>
        <v>0</v>
      </c>
      <c r="M6" s="37">
        <f>(L6-L5)/Q$9</f>
        <v>0</v>
      </c>
      <c r="N6" s="38">
        <f>M6+N5</f>
        <v>0</v>
      </c>
      <c r="O6" t="s">
        <v>90</v>
      </c>
      <c r="P6" t="s">
        <v>72</v>
      </c>
      <c r="Q6">
        <f>MAX(InputData!E:E)</f>
        <v>4</v>
      </c>
      <c r="U6" s="39">
        <f>U5+AA$6/10</f>
        <v>4.4000000000000004</v>
      </c>
      <c r="V6" s="93">
        <f>FREQUENCY('Input old'!E:E,'calc distribution'!U6)</f>
        <v>0</v>
      </c>
      <c r="W6" s="95">
        <f>(V6-V5)/AA$9</f>
        <v>0</v>
      </c>
      <c r="X6" s="96">
        <f>W6+X5</f>
        <v>0</v>
      </c>
      <c r="Y6" s="93" t="s">
        <v>90</v>
      </c>
      <c r="Z6" s="93" t="s">
        <v>236</v>
      </c>
      <c r="AA6" s="93">
        <f>MAX('Input old'!E:E)</f>
        <v>44</v>
      </c>
      <c r="AE6" s="94">
        <f>AE5+AK$6/10</f>
        <v>0.4</v>
      </c>
      <c r="AF6" s="93">
        <f>FREQUENCY(InputData!Y$2:Y$105,'calc distribution'!AE6)</f>
        <v>0</v>
      </c>
      <c r="AG6" s="95">
        <f>(AF6-AF5)/AK$9</f>
        <v>0</v>
      </c>
      <c r="AH6" s="96">
        <f>AG6+AH5</f>
        <v>0</v>
      </c>
      <c r="AI6" s="93" t="s">
        <v>90</v>
      </c>
      <c r="AJ6" s="93" t="s">
        <v>72</v>
      </c>
      <c r="AK6" s="93">
        <f t="shared" si="0"/>
        <v>4</v>
      </c>
    </row>
    <row r="7" spans="1:37" x14ac:dyDescent="0.3">
      <c r="A7" s="39">
        <f t="shared" ref="A7:A11" si="1">A6+G$6/10</f>
        <v>211</v>
      </c>
      <c r="B7">
        <f>FREQUENCY(InputData!D$2:D$105,'calc distribution'!A7)</f>
        <v>1</v>
      </c>
      <c r="C7" s="37">
        <f t="shared" ref="C7:C11" si="2">(B7-B6)/G$9</f>
        <v>9.6153846153846159E-3</v>
      </c>
      <c r="D7" s="38">
        <f t="shared" ref="D7:D11" si="3">C7+D6</f>
        <v>9.6153846153846159E-3</v>
      </c>
      <c r="E7" t="s">
        <v>91</v>
      </c>
      <c r="F7" t="s">
        <v>13</v>
      </c>
      <c r="G7">
        <f>MEDIAN(InputData!D:D)</f>
        <v>777.5</v>
      </c>
      <c r="K7" s="39">
        <f t="shared" ref="K7:K11" si="4">K6+Q$6/10</f>
        <v>0.8</v>
      </c>
      <c r="L7">
        <f>FREQUENCY(InputData!E$2:E$105,'calc distribution'!K7)</f>
        <v>0</v>
      </c>
      <c r="M7" s="37">
        <f t="shared" ref="M7:M11" si="5">(L7-L6)/Q$9</f>
        <v>0</v>
      </c>
      <c r="N7" s="38">
        <f t="shared" ref="N7:N11" si="6">M7+N6</f>
        <v>0</v>
      </c>
      <c r="O7" t="s">
        <v>91</v>
      </c>
      <c r="P7" t="s">
        <v>72</v>
      </c>
      <c r="Q7">
        <f>MEDIAN(InputData!E:E)</f>
        <v>3</v>
      </c>
      <c r="U7" s="39">
        <f t="shared" ref="U7:U11" si="7">U6+AA$6/10</f>
        <v>8.8000000000000007</v>
      </c>
      <c r="V7" s="93">
        <f>FREQUENCY('Input old'!E:E,'calc distribution'!U7)</f>
        <v>1</v>
      </c>
      <c r="W7" s="95">
        <f t="shared" ref="W7:W11" si="8">(V7-V6)/AA$9</f>
        <v>9.6153846153846159E-3</v>
      </c>
      <c r="X7" s="96">
        <f t="shared" ref="X7:X11" si="9">W7+X6</f>
        <v>9.6153846153846159E-3</v>
      </c>
      <c r="Y7" s="93" t="s">
        <v>91</v>
      </c>
      <c r="Z7" s="93" t="s">
        <v>236</v>
      </c>
      <c r="AA7" s="93">
        <f t="shared" ref="AA7:AA9" si="10">G7</f>
        <v>777.5</v>
      </c>
      <c r="AE7" s="94">
        <f t="shared" ref="AE7:AE11" si="11">AE6+AK$6/10</f>
        <v>0.8</v>
      </c>
      <c r="AF7" s="93">
        <f>FREQUENCY(InputData!Y$2:Y$105,'calc distribution'!AE7)</f>
        <v>0</v>
      </c>
      <c r="AG7" s="95">
        <f t="shared" ref="AG7:AG11" si="12">(AF7-AF6)/AK$9</f>
        <v>0</v>
      </c>
      <c r="AH7" s="96">
        <f t="shared" ref="AH7:AH11" si="13">AG7+AH6</f>
        <v>0</v>
      </c>
      <c r="AI7" s="93" t="s">
        <v>91</v>
      </c>
      <c r="AJ7" s="93" t="s">
        <v>72</v>
      </c>
      <c r="AK7" s="93">
        <f t="shared" si="0"/>
        <v>3</v>
      </c>
    </row>
    <row r="8" spans="1:37" x14ac:dyDescent="0.3">
      <c r="A8" s="39">
        <f t="shared" si="1"/>
        <v>316.5</v>
      </c>
      <c r="B8">
        <f>FREQUENCY(InputData!D$2:D$105,'calc distribution'!A8)</f>
        <v>2</v>
      </c>
      <c r="C8" s="37">
        <f t="shared" si="2"/>
        <v>9.6153846153846159E-3</v>
      </c>
      <c r="D8" s="38">
        <f t="shared" si="3"/>
        <v>1.9230769230769232E-2</v>
      </c>
      <c r="E8" t="s">
        <v>95</v>
      </c>
      <c r="F8" t="s">
        <v>96</v>
      </c>
      <c r="K8" s="39">
        <f t="shared" si="4"/>
        <v>1.2000000000000002</v>
      </c>
      <c r="L8">
        <f>FREQUENCY(InputData!E$2:E$105,'calc distribution'!K8)</f>
        <v>4</v>
      </c>
      <c r="M8" s="37">
        <f t="shared" si="5"/>
        <v>3.8461538461538464E-2</v>
      </c>
      <c r="N8" s="38">
        <f t="shared" si="6"/>
        <v>3.8461538461538464E-2</v>
      </c>
      <c r="O8" t="s">
        <v>95</v>
      </c>
      <c r="P8" t="s">
        <v>96</v>
      </c>
      <c r="U8" s="39">
        <f t="shared" si="7"/>
        <v>13.200000000000001</v>
      </c>
      <c r="V8" s="93">
        <f>FREQUENCY('Input old'!E:E,'calc distribution'!U8)</f>
        <v>2</v>
      </c>
      <c r="W8" s="95">
        <f t="shared" si="8"/>
        <v>9.6153846153846159E-3</v>
      </c>
      <c r="X8" s="96">
        <f t="shared" si="9"/>
        <v>1.9230769230769232E-2</v>
      </c>
      <c r="Y8" s="93" t="s">
        <v>95</v>
      </c>
      <c r="Z8" s="93" t="s">
        <v>96</v>
      </c>
      <c r="AA8" s="93">
        <f t="shared" si="10"/>
        <v>0</v>
      </c>
      <c r="AE8" s="94">
        <f t="shared" si="11"/>
        <v>1.2000000000000002</v>
      </c>
      <c r="AF8" s="93">
        <f>FREQUENCY(InputData!Y$2:Y$105,'calc distribution'!AE8)</f>
        <v>0</v>
      </c>
      <c r="AG8" s="95">
        <f t="shared" si="12"/>
        <v>0</v>
      </c>
      <c r="AH8" s="96">
        <f t="shared" si="13"/>
        <v>0</v>
      </c>
      <c r="AI8" s="93" t="s">
        <v>95</v>
      </c>
      <c r="AJ8" s="93" t="s">
        <v>96</v>
      </c>
      <c r="AK8" s="93">
        <f t="shared" si="0"/>
        <v>0</v>
      </c>
    </row>
    <row r="9" spans="1:37" x14ac:dyDescent="0.3">
      <c r="A9" s="39">
        <f t="shared" si="1"/>
        <v>422</v>
      </c>
      <c r="B9">
        <f>FREQUENCY(InputData!D$2:D$105,'calc distribution'!A9)</f>
        <v>4</v>
      </c>
      <c r="C9" s="37">
        <f t="shared" si="2"/>
        <v>1.9230769230769232E-2</v>
      </c>
      <c r="D9" s="38">
        <f t="shared" si="3"/>
        <v>3.8461538461538464E-2</v>
      </c>
      <c r="E9" t="s">
        <v>92</v>
      </c>
      <c r="F9" t="s">
        <v>96</v>
      </c>
      <c r="G9">
        <f>COUNT(InputData!D2:D105)</f>
        <v>104</v>
      </c>
      <c r="K9" s="39">
        <f t="shared" si="4"/>
        <v>1.6</v>
      </c>
      <c r="L9">
        <f>FREQUENCY(InputData!E$2:E$105,'calc distribution'!K9)</f>
        <v>4</v>
      </c>
      <c r="M9" s="37">
        <f t="shared" si="5"/>
        <v>0</v>
      </c>
      <c r="N9" s="38">
        <f t="shared" si="6"/>
        <v>3.8461538461538464E-2</v>
      </c>
      <c r="O9" t="s">
        <v>92</v>
      </c>
      <c r="P9" t="s">
        <v>96</v>
      </c>
      <c r="Q9">
        <f>COUNT(InputData!E:E)</f>
        <v>104</v>
      </c>
      <c r="U9" s="39">
        <f t="shared" si="7"/>
        <v>17.600000000000001</v>
      </c>
      <c r="V9" s="93">
        <f>FREQUENCY('Input old'!E:E,'calc distribution'!U9)</f>
        <v>4</v>
      </c>
      <c r="W9" s="95">
        <f t="shared" si="8"/>
        <v>1.9230769230769232E-2</v>
      </c>
      <c r="X9" s="96">
        <f t="shared" si="9"/>
        <v>3.8461538461538464E-2</v>
      </c>
      <c r="Y9" s="93" t="s">
        <v>92</v>
      </c>
      <c r="Z9" s="93" t="s">
        <v>96</v>
      </c>
      <c r="AA9" s="93">
        <f t="shared" si="10"/>
        <v>104</v>
      </c>
      <c r="AE9" s="94">
        <f t="shared" si="11"/>
        <v>1.6</v>
      </c>
      <c r="AF9" s="93">
        <f>FREQUENCY(InputData!Y$2:Y$105,'calc distribution'!AE9)</f>
        <v>0</v>
      </c>
      <c r="AG9" s="95">
        <f t="shared" si="12"/>
        <v>0</v>
      </c>
      <c r="AH9" s="96">
        <f t="shared" si="13"/>
        <v>0</v>
      </c>
      <c r="AI9" s="93" t="s">
        <v>92</v>
      </c>
      <c r="AJ9" s="93" t="s">
        <v>96</v>
      </c>
      <c r="AK9" s="93">
        <f t="shared" si="0"/>
        <v>104</v>
      </c>
    </row>
    <row r="10" spans="1:37" x14ac:dyDescent="0.3">
      <c r="A10" s="39">
        <f t="shared" si="1"/>
        <v>527.5</v>
      </c>
      <c r="B10">
        <f>FREQUENCY(InputData!D$2:D$105,'calc distribution'!A10)</f>
        <v>9</v>
      </c>
      <c r="C10" s="37">
        <f t="shared" si="2"/>
        <v>4.807692307692308E-2</v>
      </c>
      <c r="D10" s="38">
        <f t="shared" si="3"/>
        <v>8.6538461538461536E-2</v>
      </c>
      <c r="E10" t="s">
        <v>93</v>
      </c>
      <c r="F10" t="s">
        <v>13</v>
      </c>
      <c r="K10" s="39">
        <f t="shared" si="4"/>
        <v>2</v>
      </c>
      <c r="L10">
        <f>FREQUENCY(InputData!E$2:E$105,'calc distribution'!K10)</f>
        <v>43</v>
      </c>
      <c r="M10" s="37">
        <f t="shared" si="5"/>
        <v>0.375</v>
      </c>
      <c r="N10" s="38">
        <f t="shared" si="6"/>
        <v>0.41346153846153844</v>
      </c>
      <c r="O10" t="s">
        <v>93</v>
      </c>
      <c r="P10" t="s">
        <v>72</v>
      </c>
      <c r="U10" s="39">
        <f t="shared" si="7"/>
        <v>22</v>
      </c>
      <c r="V10" s="93">
        <f>FREQUENCY('Input old'!E:E,'calc distribution'!U10)</f>
        <v>9</v>
      </c>
      <c r="W10" s="95">
        <f t="shared" si="8"/>
        <v>4.807692307692308E-2</v>
      </c>
      <c r="X10" s="96">
        <f t="shared" si="9"/>
        <v>8.6538461538461536E-2</v>
      </c>
      <c r="Y10" s="93" t="s">
        <v>93</v>
      </c>
      <c r="Z10" s="93" t="s">
        <v>13</v>
      </c>
      <c r="AE10" s="94">
        <f t="shared" si="11"/>
        <v>2</v>
      </c>
      <c r="AF10" s="93">
        <f>FREQUENCY(InputData!Y$2:Y$105,'calc distribution'!AE10)</f>
        <v>0</v>
      </c>
      <c r="AG10" s="95">
        <f t="shared" si="12"/>
        <v>0</v>
      </c>
      <c r="AH10" s="96">
        <f t="shared" si="13"/>
        <v>0</v>
      </c>
      <c r="AI10" s="93" t="s">
        <v>93</v>
      </c>
      <c r="AJ10" s="93" t="s">
        <v>72</v>
      </c>
      <c r="AK10" s="93">
        <f t="shared" si="0"/>
        <v>0</v>
      </c>
    </row>
    <row r="11" spans="1:37" x14ac:dyDescent="0.3">
      <c r="A11" s="39">
        <f t="shared" si="1"/>
        <v>633</v>
      </c>
      <c r="B11">
        <f>FREQUENCY(InputData!D$2:D$105,'calc distribution'!A11)</f>
        <v>26</v>
      </c>
      <c r="C11" s="37">
        <f t="shared" si="2"/>
        <v>0.16346153846153846</v>
      </c>
      <c r="D11" s="38">
        <f t="shared" si="3"/>
        <v>0.25</v>
      </c>
      <c r="E11" t="s">
        <v>94</v>
      </c>
      <c r="F11" t="s">
        <v>96</v>
      </c>
      <c r="K11" s="39">
        <f t="shared" si="4"/>
        <v>2.4</v>
      </c>
      <c r="L11">
        <f>FREQUENCY(InputData!E$2:E$105,'calc distribution'!K11)</f>
        <v>43</v>
      </c>
      <c r="M11" s="37">
        <f t="shared" si="5"/>
        <v>0</v>
      </c>
      <c r="N11" s="38">
        <f t="shared" si="6"/>
        <v>0.41346153846153844</v>
      </c>
      <c r="O11" t="s">
        <v>94</v>
      </c>
      <c r="P11" t="s">
        <v>96</v>
      </c>
      <c r="U11" s="39">
        <f t="shared" si="7"/>
        <v>26.4</v>
      </c>
      <c r="V11" s="93">
        <f>FREQUENCY('Input old'!E:E,'calc distribution'!U11)</f>
        <v>26</v>
      </c>
      <c r="W11" s="95">
        <f t="shared" si="8"/>
        <v>0.16346153846153846</v>
      </c>
      <c r="X11" s="96">
        <f t="shared" si="9"/>
        <v>0.25</v>
      </c>
      <c r="Y11" s="93" t="s">
        <v>94</v>
      </c>
      <c r="Z11" s="93" t="s">
        <v>96</v>
      </c>
      <c r="AE11" s="94">
        <f t="shared" si="11"/>
        <v>2.4</v>
      </c>
      <c r="AF11" s="93">
        <f>FREQUENCY(InputData!Y$2:Y$105,'calc distribution'!AE11)</f>
        <v>0</v>
      </c>
      <c r="AG11" s="95">
        <f t="shared" si="12"/>
        <v>0</v>
      </c>
      <c r="AH11" s="96">
        <f t="shared" si="13"/>
        <v>0</v>
      </c>
      <c r="AI11" s="93" t="s">
        <v>94</v>
      </c>
      <c r="AJ11" s="93" t="s">
        <v>96</v>
      </c>
      <c r="AK11" s="93">
        <f t="shared" si="0"/>
        <v>0</v>
      </c>
    </row>
    <row r="12" spans="1:37" x14ac:dyDescent="0.3">
      <c r="A12" s="39">
        <f>A11+G$6/10</f>
        <v>738.5</v>
      </c>
      <c r="B12">
        <f>FREQUENCY(InputData!D$2:D$105,'calc distribution'!A12)</f>
        <v>45</v>
      </c>
      <c r="C12" s="37">
        <f>(B12-B11)/G$9</f>
        <v>0.18269230769230768</v>
      </c>
      <c r="D12" s="38">
        <f>C12+D11</f>
        <v>0.43269230769230771</v>
      </c>
      <c r="K12" s="39">
        <f>K11+Q$6/10</f>
        <v>2.8</v>
      </c>
      <c r="L12">
        <f>FREQUENCY(InputData!E$2:E$105,'calc distribution'!K12)</f>
        <v>43</v>
      </c>
      <c r="M12" s="37">
        <f>(L12-L11)/Q$9</f>
        <v>0</v>
      </c>
      <c r="N12" s="38">
        <f>M12+N11</f>
        <v>0.41346153846153844</v>
      </c>
      <c r="U12" s="39">
        <f>U11+AA$6/10</f>
        <v>30.799999999999997</v>
      </c>
      <c r="V12" s="93">
        <f>FREQUENCY('Input old'!E:E,'calc distribution'!U12)</f>
        <v>45</v>
      </c>
      <c r="W12" s="95">
        <f>(V12-V11)/AA$9</f>
        <v>0.18269230769230768</v>
      </c>
      <c r="X12" s="96">
        <f>W12+X11</f>
        <v>0.43269230769230771</v>
      </c>
      <c r="AE12" s="94">
        <f>AE11+AK$6/10</f>
        <v>2.8</v>
      </c>
      <c r="AF12" s="93">
        <f>FREQUENCY(InputData!Y$2:Y$105,'calc distribution'!AE12)</f>
        <v>0</v>
      </c>
      <c r="AG12" s="95">
        <f>(AF12-AF11)/AK$9</f>
        <v>0</v>
      </c>
      <c r="AH12" s="96">
        <f>AG12+AH11</f>
        <v>0</v>
      </c>
    </row>
    <row r="13" spans="1:37" x14ac:dyDescent="0.3">
      <c r="A13" s="39">
        <f t="shared" ref="A13:A15" si="14">A12+G$6/10</f>
        <v>844</v>
      </c>
      <c r="B13">
        <f>FREQUENCY(InputData!D$2:D$105,'calc distribution'!A13)</f>
        <v>79</v>
      </c>
      <c r="C13" s="37">
        <f t="shared" ref="C13:C15" si="15">(B13-B12)/G$9</f>
        <v>0.32692307692307693</v>
      </c>
      <c r="D13" s="38">
        <f t="shared" ref="D13:D15" si="16">C13+D12</f>
        <v>0.75961538461538458</v>
      </c>
      <c r="K13" s="39">
        <f t="shared" ref="K13:K14" si="17">K12+Q$6/10</f>
        <v>3.1999999999999997</v>
      </c>
      <c r="L13">
        <f>FREQUENCY(InputData!E$2:E$105,'calc distribution'!K13)</f>
        <v>103</v>
      </c>
      <c r="M13" s="37">
        <f t="shared" ref="M13:M15" si="18">(L13-L12)/Q$9</f>
        <v>0.57692307692307687</v>
      </c>
      <c r="N13" s="38">
        <f t="shared" ref="N13:N15" si="19">M13+N12</f>
        <v>0.99038461538461531</v>
      </c>
      <c r="U13" s="39">
        <f t="shared" ref="U13:U15" si="20">U12+AA$6/10</f>
        <v>35.199999999999996</v>
      </c>
      <c r="V13" s="93">
        <f>FREQUENCY('Input old'!E:E,'calc distribution'!U13)</f>
        <v>82</v>
      </c>
      <c r="W13" s="95">
        <f t="shared" ref="W13:W15" si="21">(V13-V12)/AA$9</f>
        <v>0.35576923076923078</v>
      </c>
      <c r="X13" s="96">
        <f t="shared" ref="X13:X15" si="22">W13+X12</f>
        <v>0.78846153846153855</v>
      </c>
      <c r="AE13" s="94">
        <f t="shared" ref="AE13:AE14" si="23">AE12+AK$6/10</f>
        <v>3.1999999999999997</v>
      </c>
      <c r="AF13" s="93">
        <f>FREQUENCY(InputData!Y$2:Y$105,'calc distribution'!AE13)</f>
        <v>0</v>
      </c>
      <c r="AG13" s="95">
        <f t="shared" ref="AG13:AG15" si="24">(AF13-AF12)/AK$9</f>
        <v>0</v>
      </c>
      <c r="AH13" s="96">
        <f t="shared" ref="AH13:AH15" si="25">AG13+AH12</f>
        <v>0</v>
      </c>
    </row>
    <row r="14" spans="1:37" x14ac:dyDescent="0.3">
      <c r="A14" s="39">
        <f t="shared" si="14"/>
        <v>949.5</v>
      </c>
      <c r="B14">
        <f>FREQUENCY(InputData!D$2:D$105,'calc distribution'!A14)</f>
        <v>103</v>
      </c>
      <c r="C14" s="37">
        <f t="shared" si="15"/>
        <v>0.23076923076923078</v>
      </c>
      <c r="D14" s="38">
        <f t="shared" si="16"/>
        <v>0.99038461538461542</v>
      </c>
      <c r="K14" s="39">
        <f t="shared" si="17"/>
        <v>3.5999999999999996</v>
      </c>
      <c r="L14">
        <f>FREQUENCY(InputData!E$2:E$105,'calc distribution'!K14)</f>
        <v>103</v>
      </c>
      <c r="M14" s="37">
        <f t="shared" si="18"/>
        <v>0</v>
      </c>
      <c r="N14" s="38">
        <f t="shared" si="19"/>
        <v>0.99038461538461531</v>
      </c>
      <c r="U14" s="39">
        <f t="shared" si="20"/>
        <v>39.599999999999994</v>
      </c>
      <c r="V14" s="93">
        <f>FREQUENCY('Input old'!E:E,'calc distribution'!U14)</f>
        <v>103</v>
      </c>
      <c r="W14" s="95">
        <f t="shared" si="21"/>
        <v>0.20192307692307693</v>
      </c>
      <c r="X14" s="96">
        <f t="shared" si="22"/>
        <v>0.99038461538461542</v>
      </c>
      <c r="AE14" s="94">
        <f t="shared" si="23"/>
        <v>3.5999999999999996</v>
      </c>
      <c r="AF14" s="93">
        <f>FREQUENCY(InputData!Y$2:Y$105,'calc distribution'!AE14)</f>
        <v>0</v>
      </c>
      <c r="AG14" s="95">
        <f t="shared" si="24"/>
        <v>0</v>
      </c>
      <c r="AH14" s="96">
        <f t="shared" si="25"/>
        <v>0</v>
      </c>
    </row>
    <row r="15" spans="1:37" x14ac:dyDescent="0.3">
      <c r="A15" s="39">
        <f t="shared" si="14"/>
        <v>1055</v>
      </c>
      <c r="B15">
        <f>FREQUENCY(InputData!D$2:D$105,'calc distribution'!A15)</f>
        <v>104</v>
      </c>
      <c r="C15" s="37">
        <f t="shared" si="15"/>
        <v>9.6153846153846159E-3</v>
      </c>
      <c r="D15" s="38">
        <f t="shared" si="16"/>
        <v>1</v>
      </c>
      <c r="K15" s="39">
        <f>IF(Q6&gt;K14,Q6,K14+Q$6/10)</f>
        <v>4</v>
      </c>
      <c r="L15">
        <f>FREQUENCY(InputData!E$2:E$105,'calc distribution'!K15)</f>
        <v>104</v>
      </c>
      <c r="M15" s="37">
        <f t="shared" si="18"/>
        <v>9.6153846153846159E-3</v>
      </c>
      <c r="N15" s="38">
        <f t="shared" si="19"/>
        <v>0.99999999999999989</v>
      </c>
      <c r="U15" s="39">
        <f t="shared" si="20"/>
        <v>43.999999999999993</v>
      </c>
      <c r="V15" s="93">
        <f>FREQUENCY('Input old'!E:E,'calc distribution'!U15)</f>
        <v>103</v>
      </c>
      <c r="W15" s="95">
        <f t="shared" si="21"/>
        <v>0</v>
      </c>
      <c r="X15" s="96">
        <f t="shared" si="22"/>
        <v>0.99038461538461542</v>
      </c>
      <c r="AE15" s="94">
        <f>IF(AK6&gt;AE14,AK6,AE14+AK$6/10)</f>
        <v>4</v>
      </c>
      <c r="AF15" s="93">
        <f>FREQUENCY(InputData!Y$2:Y$105,'calc distribution'!AE15)</f>
        <v>0</v>
      </c>
      <c r="AG15" s="95">
        <f t="shared" si="24"/>
        <v>0</v>
      </c>
      <c r="AH15" s="96">
        <f t="shared" si="25"/>
        <v>0</v>
      </c>
    </row>
    <row r="16" spans="1:37" x14ac:dyDescent="0.3">
      <c r="D16" s="38"/>
      <c r="K16" s="39"/>
      <c r="M16" s="37"/>
      <c r="N16" s="38"/>
      <c r="X16" s="96"/>
      <c r="AE16" s="94"/>
      <c r="AG16" s="95"/>
      <c r="AH16" s="96"/>
    </row>
    <row r="17" spans="4:34" x14ac:dyDescent="0.3">
      <c r="D17" s="38"/>
      <c r="K17" s="39"/>
      <c r="M17" s="37"/>
      <c r="N17" s="38"/>
      <c r="X17" s="96"/>
      <c r="AE17" s="94"/>
      <c r="AG17" s="95"/>
      <c r="AH17" s="9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Q54"/>
  <sheetViews>
    <sheetView topLeftCell="A28" workbookViewId="0">
      <selection activeCell="F48" sqref="F48"/>
    </sheetView>
  </sheetViews>
  <sheetFormatPr defaultColWidth="11.44140625" defaultRowHeight="14.4" x14ac:dyDescent="0.3"/>
  <cols>
    <col min="1" max="1" width="1.5546875" style="40" customWidth="1"/>
    <col min="2" max="2" width="14.88671875" style="40" customWidth="1"/>
    <col min="3" max="3" width="5.6640625" style="40" bestFit="1" customWidth="1"/>
    <col min="4" max="4" width="12" style="40" bestFit="1" customWidth="1"/>
    <col min="5" max="5" width="8.6640625" style="40" bestFit="1" customWidth="1"/>
    <col min="6" max="6" width="9.5546875" style="40" bestFit="1" customWidth="1"/>
    <col min="7" max="7" width="9.33203125" style="40" customWidth="1"/>
    <col min="8" max="9" width="6.5546875" style="40" bestFit="1" customWidth="1"/>
    <col min="10" max="10" width="8.5546875" style="40" bestFit="1" customWidth="1"/>
    <col min="11" max="11" width="6.5546875" style="40" bestFit="1" customWidth="1"/>
    <col min="12" max="12" width="4.88671875" style="40" customWidth="1"/>
    <col min="13" max="13" width="13.44140625" style="40" bestFit="1" customWidth="1"/>
    <col min="14" max="14" width="5.88671875" style="40" bestFit="1" customWidth="1"/>
    <col min="15" max="15" width="13.44140625" style="40" bestFit="1" customWidth="1"/>
    <col min="16" max="16" width="5.88671875" style="40" customWidth="1"/>
    <col min="17" max="17" width="8.109375" style="40" bestFit="1" customWidth="1"/>
    <col min="18" max="256" width="11.44140625" style="40"/>
    <col min="257" max="257" width="1.5546875" style="40" customWidth="1"/>
    <col min="258" max="258" width="7" style="40" customWidth="1"/>
    <col min="259" max="259" width="5.6640625" style="40" bestFit="1" customWidth="1"/>
    <col min="260" max="260" width="7.5546875" style="40" bestFit="1" customWidth="1"/>
    <col min="261" max="261" width="8.6640625" style="40" bestFit="1" customWidth="1"/>
    <col min="262" max="262" width="9" style="40" bestFit="1" customWidth="1"/>
    <col min="263" max="264" width="6.5546875" style="40" bestFit="1" customWidth="1"/>
    <col min="265" max="265" width="4.5546875" style="40" bestFit="1" customWidth="1"/>
    <col min="266" max="266" width="6.33203125" style="40" bestFit="1" customWidth="1"/>
    <col min="267" max="267" width="5.44140625" style="40" bestFit="1" customWidth="1"/>
    <col min="268" max="268" width="4.88671875" style="40" customWidth="1"/>
    <col min="269" max="269" width="13.44140625" style="40" bestFit="1" customWidth="1"/>
    <col min="270" max="270" width="5.88671875" style="40" bestFit="1" customWidth="1"/>
    <col min="271" max="271" width="13.44140625" style="40" bestFit="1" customWidth="1"/>
    <col min="272" max="272" width="5.88671875" style="40" customWidth="1"/>
    <col min="273" max="273" width="7.88671875" style="40" customWidth="1"/>
    <col min="274" max="512" width="11.44140625" style="40"/>
    <col min="513" max="513" width="1.5546875" style="40" customWidth="1"/>
    <col min="514" max="514" width="7" style="40" customWidth="1"/>
    <col min="515" max="515" width="5.6640625" style="40" bestFit="1" customWidth="1"/>
    <col min="516" max="516" width="7.5546875" style="40" bestFit="1" customWidth="1"/>
    <col min="517" max="517" width="8.6640625" style="40" bestFit="1" customWidth="1"/>
    <col min="518" max="518" width="9" style="40" bestFit="1" customWidth="1"/>
    <col min="519" max="520" width="6.5546875" style="40" bestFit="1" customWidth="1"/>
    <col min="521" max="521" width="4.5546875" style="40" bestFit="1" customWidth="1"/>
    <col min="522" max="522" width="6.33203125" style="40" bestFit="1" customWidth="1"/>
    <col min="523" max="523" width="5.44140625" style="40" bestFit="1" customWidth="1"/>
    <col min="524" max="524" width="4.88671875" style="40" customWidth="1"/>
    <col min="525" max="525" width="13.44140625" style="40" bestFit="1" customWidth="1"/>
    <col min="526" max="526" width="5.88671875" style="40" bestFit="1" customWidth="1"/>
    <col min="527" max="527" width="13.44140625" style="40" bestFit="1" customWidth="1"/>
    <col min="528" max="528" width="5.88671875" style="40" customWidth="1"/>
    <col min="529" max="529" width="7.88671875" style="40" customWidth="1"/>
    <col min="530" max="768" width="11.44140625" style="40"/>
    <col min="769" max="769" width="1.5546875" style="40" customWidth="1"/>
    <col min="770" max="770" width="7" style="40" customWidth="1"/>
    <col min="771" max="771" width="5.6640625" style="40" bestFit="1" customWidth="1"/>
    <col min="772" max="772" width="7.5546875" style="40" bestFit="1" customWidth="1"/>
    <col min="773" max="773" width="8.6640625" style="40" bestFit="1" customWidth="1"/>
    <col min="774" max="774" width="9" style="40" bestFit="1" customWidth="1"/>
    <col min="775" max="776" width="6.5546875" style="40" bestFit="1" customWidth="1"/>
    <col min="777" max="777" width="4.5546875" style="40" bestFit="1" customWidth="1"/>
    <col min="778" max="778" width="6.33203125" style="40" bestFit="1" customWidth="1"/>
    <col min="779" max="779" width="5.44140625" style="40" bestFit="1" customWidth="1"/>
    <col min="780" max="780" width="4.88671875" style="40" customWidth="1"/>
    <col min="781" max="781" width="13.44140625" style="40" bestFit="1" customWidth="1"/>
    <col min="782" max="782" width="5.88671875" style="40" bestFit="1" customWidth="1"/>
    <col min="783" max="783" width="13.44140625" style="40" bestFit="1" customWidth="1"/>
    <col min="784" max="784" width="5.88671875" style="40" customWidth="1"/>
    <col min="785" max="785" width="7.88671875" style="40" customWidth="1"/>
    <col min="786" max="1024" width="11.44140625" style="40"/>
    <col min="1025" max="1025" width="1.5546875" style="40" customWidth="1"/>
    <col min="1026" max="1026" width="7" style="40" customWidth="1"/>
    <col min="1027" max="1027" width="5.6640625" style="40" bestFit="1" customWidth="1"/>
    <col min="1028" max="1028" width="7.5546875" style="40" bestFit="1" customWidth="1"/>
    <col min="1029" max="1029" width="8.6640625" style="40" bestFit="1" customWidth="1"/>
    <col min="1030" max="1030" width="9" style="40" bestFit="1" customWidth="1"/>
    <col min="1031" max="1032" width="6.5546875" style="40" bestFit="1" customWidth="1"/>
    <col min="1033" max="1033" width="4.5546875" style="40" bestFit="1" customWidth="1"/>
    <col min="1034" max="1034" width="6.33203125" style="40" bestFit="1" customWidth="1"/>
    <col min="1035" max="1035" width="5.44140625" style="40" bestFit="1" customWidth="1"/>
    <col min="1036" max="1036" width="4.88671875" style="40" customWidth="1"/>
    <col min="1037" max="1037" width="13.44140625" style="40" bestFit="1" customWidth="1"/>
    <col min="1038" max="1038" width="5.88671875" style="40" bestFit="1" customWidth="1"/>
    <col min="1039" max="1039" width="13.44140625" style="40" bestFit="1" customWidth="1"/>
    <col min="1040" max="1040" width="5.88671875" style="40" customWidth="1"/>
    <col min="1041" max="1041" width="7.88671875" style="40" customWidth="1"/>
    <col min="1042" max="1280" width="11.44140625" style="40"/>
    <col min="1281" max="1281" width="1.5546875" style="40" customWidth="1"/>
    <col min="1282" max="1282" width="7" style="40" customWidth="1"/>
    <col min="1283" max="1283" width="5.6640625" style="40" bestFit="1" customWidth="1"/>
    <col min="1284" max="1284" width="7.5546875" style="40" bestFit="1" customWidth="1"/>
    <col min="1285" max="1285" width="8.6640625" style="40" bestFit="1" customWidth="1"/>
    <col min="1286" max="1286" width="9" style="40" bestFit="1" customWidth="1"/>
    <col min="1287" max="1288" width="6.5546875" style="40" bestFit="1" customWidth="1"/>
    <col min="1289" max="1289" width="4.5546875" style="40" bestFit="1" customWidth="1"/>
    <col min="1290" max="1290" width="6.33203125" style="40" bestFit="1" customWidth="1"/>
    <col min="1291" max="1291" width="5.44140625" style="40" bestFit="1" customWidth="1"/>
    <col min="1292" max="1292" width="4.88671875" style="40" customWidth="1"/>
    <col min="1293" max="1293" width="13.44140625" style="40" bestFit="1" customWidth="1"/>
    <col min="1294" max="1294" width="5.88671875" style="40" bestFit="1" customWidth="1"/>
    <col min="1295" max="1295" width="13.44140625" style="40" bestFit="1" customWidth="1"/>
    <col min="1296" max="1296" width="5.88671875" style="40" customWidth="1"/>
    <col min="1297" max="1297" width="7.88671875" style="40" customWidth="1"/>
    <col min="1298" max="1536" width="11.44140625" style="40"/>
    <col min="1537" max="1537" width="1.5546875" style="40" customWidth="1"/>
    <col min="1538" max="1538" width="7" style="40" customWidth="1"/>
    <col min="1539" max="1539" width="5.6640625" style="40" bestFit="1" customWidth="1"/>
    <col min="1540" max="1540" width="7.5546875" style="40" bestFit="1" customWidth="1"/>
    <col min="1541" max="1541" width="8.6640625" style="40" bestFit="1" customWidth="1"/>
    <col min="1542" max="1542" width="9" style="40" bestFit="1" customWidth="1"/>
    <col min="1543" max="1544" width="6.5546875" style="40" bestFit="1" customWidth="1"/>
    <col min="1545" max="1545" width="4.5546875" style="40" bestFit="1" customWidth="1"/>
    <col min="1546" max="1546" width="6.33203125" style="40" bestFit="1" customWidth="1"/>
    <col min="1547" max="1547" width="5.44140625" style="40" bestFit="1" customWidth="1"/>
    <col min="1548" max="1548" width="4.88671875" style="40" customWidth="1"/>
    <col min="1549" max="1549" width="13.44140625" style="40" bestFit="1" customWidth="1"/>
    <col min="1550" max="1550" width="5.88671875" style="40" bestFit="1" customWidth="1"/>
    <col min="1551" max="1551" width="13.44140625" style="40" bestFit="1" customWidth="1"/>
    <col min="1552" max="1552" width="5.88671875" style="40" customWidth="1"/>
    <col min="1553" max="1553" width="7.88671875" style="40" customWidth="1"/>
    <col min="1554" max="1792" width="11.44140625" style="40"/>
    <col min="1793" max="1793" width="1.5546875" style="40" customWidth="1"/>
    <col min="1794" max="1794" width="7" style="40" customWidth="1"/>
    <col min="1795" max="1795" width="5.6640625" style="40" bestFit="1" customWidth="1"/>
    <col min="1796" max="1796" width="7.5546875" style="40" bestFit="1" customWidth="1"/>
    <col min="1797" max="1797" width="8.6640625" style="40" bestFit="1" customWidth="1"/>
    <col min="1798" max="1798" width="9" style="40" bestFit="1" customWidth="1"/>
    <col min="1799" max="1800" width="6.5546875" style="40" bestFit="1" customWidth="1"/>
    <col min="1801" max="1801" width="4.5546875" style="40" bestFit="1" customWidth="1"/>
    <col min="1802" max="1802" width="6.33203125" style="40" bestFit="1" customWidth="1"/>
    <col min="1803" max="1803" width="5.44140625" style="40" bestFit="1" customWidth="1"/>
    <col min="1804" max="1804" width="4.88671875" style="40" customWidth="1"/>
    <col min="1805" max="1805" width="13.44140625" style="40" bestFit="1" customWidth="1"/>
    <col min="1806" max="1806" width="5.88671875" style="40" bestFit="1" customWidth="1"/>
    <col min="1807" max="1807" width="13.44140625" style="40" bestFit="1" customWidth="1"/>
    <col min="1808" max="1808" width="5.88671875" style="40" customWidth="1"/>
    <col min="1809" max="1809" width="7.88671875" style="40" customWidth="1"/>
    <col min="1810" max="2048" width="11.44140625" style="40"/>
    <col min="2049" max="2049" width="1.5546875" style="40" customWidth="1"/>
    <col min="2050" max="2050" width="7" style="40" customWidth="1"/>
    <col min="2051" max="2051" width="5.6640625" style="40" bestFit="1" customWidth="1"/>
    <col min="2052" max="2052" width="7.5546875" style="40" bestFit="1" customWidth="1"/>
    <col min="2053" max="2053" width="8.6640625" style="40" bestFit="1" customWidth="1"/>
    <col min="2054" max="2054" width="9" style="40" bestFit="1" customWidth="1"/>
    <col min="2055" max="2056" width="6.5546875" style="40" bestFit="1" customWidth="1"/>
    <col min="2057" max="2057" width="4.5546875" style="40" bestFit="1" customWidth="1"/>
    <col min="2058" max="2058" width="6.33203125" style="40" bestFit="1" customWidth="1"/>
    <col min="2059" max="2059" width="5.44140625" style="40" bestFit="1" customWidth="1"/>
    <col min="2060" max="2060" width="4.88671875" style="40" customWidth="1"/>
    <col min="2061" max="2061" width="13.44140625" style="40" bestFit="1" customWidth="1"/>
    <col min="2062" max="2062" width="5.88671875" style="40" bestFit="1" customWidth="1"/>
    <col min="2063" max="2063" width="13.44140625" style="40" bestFit="1" customWidth="1"/>
    <col min="2064" max="2064" width="5.88671875" style="40" customWidth="1"/>
    <col min="2065" max="2065" width="7.88671875" style="40" customWidth="1"/>
    <col min="2066" max="2304" width="11.44140625" style="40"/>
    <col min="2305" max="2305" width="1.5546875" style="40" customWidth="1"/>
    <col min="2306" max="2306" width="7" style="40" customWidth="1"/>
    <col min="2307" max="2307" width="5.6640625" style="40" bestFit="1" customWidth="1"/>
    <col min="2308" max="2308" width="7.5546875" style="40" bestFit="1" customWidth="1"/>
    <col min="2309" max="2309" width="8.6640625" style="40" bestFit="1" customWidth="1"/>
    <col min="2310" max="2310" width="9" style="40" bestFit="1" customWidth="1"/>
    <col min="2311" max="2312" width="6.5546875" style="40" bestFit="1" customWidth="1"/>
    <col min="2313" max="2313" width="4.5546875" style="40" bestFit="1" customWidth="1"/>
    <col min="2314" max="2314" width="6.33203125" style="40" bestFit="1" customWidth="1"/>
    <col min="2315" max="2315" width="5.44140625" style="40" bestFit="1" customWidth="1"/>
    <col min="2316" max="2316" width="4.88671875" style="40" customWidth="1"/>
    <col min="2317" max="2317" width="13.44140625" style="40" bestFit="1" customWidth="1"/>
    <col min="2318" max="2318" width="5.88671875" style="40" bestFit="1" customWidth="1"/>
    <col min="2319" max="2319" width="13.44140625" style="40" bestFit="1" customWidth="1"/>
    <col min="2320" max="2320" width="5.88671875" style="40" customWidth="1"/>
    <col min="2321" max="2321" width="7.88671875" style="40" customWidth="1"/>
    <col min="2322" max="2560" width="11.44140625" style="40"/>
    <col min="2561" max="2561" width="1.5546875" style="40" customWidth="1"/>
    <col min="2562" max="2562" width="7" style="40" customWidth="1"/>
    <col min="2563" max="2563" width="5.6640625" style="40" bestFit="1" customWidth="1"/>
    <col min="2564" max="2564" width="7.5546875" style="40" bestFit="1" customWidth="1"/>
    <col min="2565" max="2565" width="8.6640625" style="40" bestFit="1" customWidth="1"/>
    <col min="2566" max="2566" width="9" style="40" bestFit="1" customWidth="1"/>
    <col min="2567" max="2568" width="6.5546875" style="40" bestFit="1" customWidth="1"/>
    <col min="2569" max="2569" width="4.5546875" style="40" bestFit="1" customWidth="1"/>
    <col min="2570" max="2570" width="6.33203125" style="40" bestFit="1" customWidth="1"/>
    <col min="2571" max="2571" width="5.44140625" style="40" bestFit="1" customWidth="1"/>
    <col min="2572" max="2572" width="4.88671875" style="40" customWidth="1"/>
    <col min="2573" max="2573" width="13.44140625" style="40" bestFit="1" customWidth="1"/>
    <col min="2574" max="2574" width="5.88671875" style="40" bestFit="1" customWidth="1"/>
    <col min="2575" max="2575" width="13.44140625" style="40" bestFit="1" customWidth="1"/>
    <col min="2576" max="2576" width="5.88671875" style="40" customWidth="1"/>
    <col min="2577" max="2577" width="7.88671875" style="40" customWidth="1"/>
    <col min="2578" max="2816" width="11.44140625" style="40"/>
    <col min="2817" max="2817" width="1.5546875" style="40" customWidth="1"/>
    <col min="2818" max="2818" width="7" style="40" customWidth="1"/>
    <col min="2819" max="2819" width="5.6640625" style="40" bestFit="1" customWidth="1"/>
    <col min="2820" max="2820" width="7.5546875" style="40" bestFit="1" customWidth="1"/>
    <col min="2821" max="2821" width="8.6640625" style="40" bestFit="1" customWidth="1"/>
    <col min="2822" max="2822" width="9" style="40" bestFit="1" customWidth="1"/>
    <col min="2823" max="2824" width="6.5546875" style="40" bestFit="1" customWidth="1"/>
    <col min="2825" max="2825" width="4.5546875" style="40" bestFit="1" customWidth="1"/>
    <col min="2826" max="2826" width="6.33203125" style="40" bestFit="1" customWidth="1"/>
    <col min="2827" max="2827" width="5.44140625" style="40" bestFit="1" customWidth="1"/>
    <col min="2828" max="2828" width="4.88671875" style="40" customWidth="1"/>
    <col min="2829" max="2829" width="13.44140625" style="40" bestFit="1" customWidth="1"/>
    <col min="2830" max="2830" width="5.88671875" style="40" bestFit="1" customWidth="1"/>
    <col min="2831" max="2831" width="13.44140625" style="40" bestFit="1" customWidth="1"/>
    <col min="2832" max="2832" width="5.88671875" style="40" customWidth="1"/>
    <col min="2833" max="2833" width="7.88671875" style="40" customWidth="1"/>
    <col min="2834" max="3072" width="11.44140625" style="40"/>
    <col min="3073" max="3073" width="1.5546875" style="40" customWidth="1"/>
    <col min="3074" max="3074" width="7" style="40" customWidth="1"/>
    <col min="3075" max="3075" width="5.6640625" style="40" bestFit="1" customWidth="1"/>
    <col min="3076" max="3076" width="7.5546875" style="40" bestFit="1" customWidth="1"/>
    <col min="3077" max="3077" width="8.6640625" style="40" bestFit="1" customWidth="1"/>
    <col min="3078" max="3078" width="9" style="40" bestFit="1" customWidth="1"/>
    <col min="3079" max="3080" width="6.5546875" style="40" bestFit="1" customWidth="1"/>
    <col min="3081" max="3081" width="4.5546875" style="40" bestFit="1" customWidth="1"/>
    <col min="3082" max="3082" width="6.33203125" style="40" bestFit="1" customWidth="1"/>
    <col min="3083" max="3083" width="5.44140625" style="40" bestFit="1" customWidth="1"/>
    <col min="3084" max="3084" width="4.88671875" style="40" customWidth="1"/>
    <col min="3085" max="3085" width="13.44140625" style="40" bestFit="1" customWidth="1"/>
    <col min="3086" max="3086" width="5.88671875" style="40" bestFit="1" customWidth="1"/>
    <col min="3087" max="3087" width="13.44140625" style="40" bestFit="1" customWidth="1"/>
    <col min="3088" max="3088" width="5.88671875" style="40" customWidth="1"/>
    <col min="3089" max="3089" width="7.88671875" style="40" customWidth="1"/>
    <col min="3090" max="3328" width="11.44140625" style="40"/>
    <col min="3329" max="3329" width="1.5546875" style="40" customWidth="1"/>
    <col min="3330" max="3330" width="7" style="40" customWidth="1"/>
    <col min="3331" max="3331" width="5.6640625" style="40" bestFit="1" customWidth="1"/>
    <col min="3332" max="3332" width="7.5546875" style="40" bestFit="1" customWidth="1"/>
    <col min="3333" max="3333" width="8.6640625" style="40" bestFit="1" customWidth="1"/>
    <col min="3334" max="3334" width="9" style="40" bestFit="1" customWidth="1"/>
    <col min="3335" max="3336" width="6.5546875" style="40" bestFit="1" customWidth="1"/>
    <col min="3337" max="3337" width="4.5546875" style="40" bestFit="1" customWidth="1"/>
    <col min="3338" max="3338" width="6.33203125" style="40" bestFit="1" customWidth="1"/>
    <col min="3339" max="3339" width="5.44140625" style="40" bestFit="1" customWidth="1"/>
    <col min="3340" max="3340" width="4.88671875" style="40" customWidth="1"/>
    <col min="3341" max="3341" width="13.44140625" style="40" bestFit="1" customWidth="1"/>
    <col min="3342" max="3342" width="5.88671875" style="40" bestFit="1" customWidth="1"/>
    <col min="3343" max="3343" width="13.44140625" style="40" bestFit="1" customWidth="1"/>
    <col min="3344" max="3344" width="5.88671875" style="40" customWidth="1"/>
    <col min="3345" max="3345" width="7.88671875" style="40" customWidth="1"/>
    <col min="3346" max="3584" width="11.44140625" style="40"/>
    <col min="3585" max="3585" width="1.5546875" style="40" customWidth="1"/>
    <col min="3586" max="3586" width="7" style="40" customWidth="1"/>
    <col min="3587" max="3587" width="5.6640625" style="40" bestFit="1" customWidth="1"/>
    <col min="3588" max="3588" width="7.5546875" style="40" bestFit="1" customWidth="1"/>
    <col min="3589" max="3589" width="8.6640625" style="40" bestFit="1" customWidth="1"/>
    <col min="3590" max="3590" width="9" style="40" bestFit="1" customWidth="1"/>
    <col min="3591" max="3592" width="6.5546875" style="40" bestFit="1" customWidth="1"/>
    <col min="3593" max="3593" width="4.5546875" style="40" bestFit="1" customWidth="1"/>
    <col min="3594" max="3594" width="6.33203125" style="40" bestFit="1" customWidth="1"/>
    <col min="3595" max="3595" width="5.44140625" style="40" bestFit="1" customWidth="1"/>
    <col min="3596" max="3596" width="4.88671875" style="40" customWidth="1"/>
    <col min="3597" max="3597" width="13.44140625" style="40" bestFit="1" customWidth="1"/>
    <col min="3598" max="3598" width="5.88671875" style="40" bestFit="1" customWidth="1"/>
    <col min="3599" max="3599" width="13.44140625" style="40" bestFit="1" customWidth="1"/>
    <col min="3600" max="3600" width="5.88671875" style="40" customWidth="1"/>
    <col min="3601" max="3601" width="7.88671875" style="40" customWidth="1"/>
    <col min="3602" max="3840" width="11.44140625" style="40"/>
    <col min="3841" max="3841" width="1.5546875" style="40" customWidth="1"/>
    <col min="3842" max="3842" width="7" style="40" customWidth="1"/>
    <col min="3843" max="3843" width="5.6640625" style="40" bestFit="1" customWidth="1"/>
    <col min="3844" max="3844" width="7.5546875" style="40" bestFit="1" customWidth="1"/>
    <col min="3845" max="3845" width="8.6640625" style="40" bestFit="1" customWidth="1"/>
    <col min="3846" max="3846" width="9" style="40" bestFit="1" customWidth="1"/>
    <col min="3847" max="3848" width="6.5546875" style="40" bestFit="1" customWidth="1"/>
    <col min="3849" max="3849" width="4.5546875" style="40" bestFit="1" customWidth="1"/>
    <col min="3850" max="3850" width="6.33203125" style="40" bestFit="1" customWidth="1"/>
    <col min="3851" max="3851" width="5.44140625" style="40" bestFit="1" customWidth="1"/>
    <col min="3852" max="3852" width="4.88671875" style="40" customWidth="1"/>
    <col min="3853" max="3853" width="13.44140625" style="40" bestFit="1" customWidth="1"/>
    <col min="3854" max="3854" width="5.88671875" style="40" bestFit="1" customWidth="1"/>
    <col min="3855" max="3855" width="13.44140625" style="40" bestFit="1" customWidth="1"/>
    <col min="3856" max="3856" width="5.88671875" style="40" customWidth="1"/>
    <col min="3857" max="3857" width="7.88671875" style="40" customWidth="1"/>
    <col min="3858" max="4096" width="11.44140625" style="40"/>
    <col min="4097" max="4097" width="1.5546875" style="40" customWidth="1"/>
    <col min="4098" max="4098" width="7" style="40" customWidth="1"/>
    <col min="4099" max="4099" width="5.6640625" style="40" bestFit="1" customWidth="1"/>
    <col min="4100" max="4100" width="7.5546875" style="40" bestFit="1" customWidth="1"/>
    <col min="4101" max="4101" width="8.6640625" style="40" bestFit="1" customWidth="1"/>
    <col min="4102" max="4102" width="9" style="40" bestFit="1" customWidth="1"/>
    <col min="4103" max="4104" width="6.5546875" style="40" bestFit="1" customWidth="1"/>
    <col min="4105" max="4105" width="4.5546875" style="40" bestFit="1" customWidth="1"/>
    <col min="4106" max="4106" width="6.33203125" style="40" bestFit="1" customWidth="1"/>
    <col min="4107" max="4107" width="5.44140625" style="40" bestFit="1" customWidth="1"/>
    <col min="4108" max="4108" width="4.88671875" style="40" customWidth="1"/>
    <col min="4109" max="4109" width="13.44140625" style="40" bestFit="1" customWidth="1"/>
    <col min="4110" max="4110" width="5.88671875" style="40" bestFit="1" customWidth="1"/>
    <col min="4111" max="4111" width="13.44140625" style="40" bestFit="1" customWidth="1"/>
    <col min="4112" max="4112" width="5.88671875" style="40" customWidth="1"/>
    <col min="4113" max="4113" width="7.88671875" style="40" customWidth="1"/>
    <col min="4114" max="4352" width="11.44140625" style="40"/>
    <col min="4353" max="4353" width="1.5546875" style="40" customWidth="1"/>
    <col min="4354" max="4354" width="7" style="40" customWidth="1"/>
    <col min="4355" max="4355" width="5.6640625" style="40" bestFit="1" customWidth="1"/>
    <col min="4356" max="4356" width="7.5546875" style="40" bestFit="1" customWidth="1"/>
    <col min="4357" max="4357" width="8.6640625" style="40" bestFit="1" customWidth="1"/>
    <col min="4358" max="4358" width="9" style="40" bestFit="1" customWidth="1"/>
    <col min="4359" max="4360" width="6.5546875" style="40" bestFit="1" customWidth="1"/>
    <col min="4361" max="4361" width="4.5546875" style="40" bestFit="1" customWidth="1"/>
    <col min="4362" max="4362" width="6.33203125" style="40" bestFit="1" customWidth="1"/>
    <col min="4363" max="4363" width="5.44140625" style="40" bestFit="1" customWidth="1"/>
    <col min="4364" max="4364" width="4.88671875" style="40" customWidth="1"/>
    <col min="4365" max="4365" width="13.44140625" style="40" bestFit="1" customWidth="1"/>
    <col min="4366" max="4366" width="5.88671875" style="40" bestFit="1" customWidth="1"/>
    <col min="4367" max="4367" width="13.44140625" style="40" bestFit="1" customWidth="1"/>
    <col min="4368" max="4368" width="5.88671875" style="40" customWidth="1"/>
    <col min="4369" max="4369" width="7.88671875" style="40" customWidth="1"/>
    <col min="4370" max="4608" width="11.44140625" style="40"/>
    <col min="4609" max="4609" width="1.5546875" style="40" customWidth="1"/>
    <col min="4610" max="4610" width="7" style="40" customWidth="1"/>
    <col min="4611" max="4611" width="5.6640625" style="40" bestFit="1" customWidth="1"/>
    <col min="4612" max="4612" width="7.5546875" style="40" bestFit="1" customWidth="1"/>
    <col min="4613" max="4613" width="8.6640625" style="40" bestFit="1" customWidth="1"/>
    <col min="4614" max="4614" width="9" style="40" bestFit="1" customWidth="1"/>
    <col min="4615" max="4616" width="6.5546875" style="40" bestFit="1" customWidth="1"/>
    <col min="4617" max="4617" width="4.5546875" style="40" bestFit="1" customWidth="1"/>
    <col min="4618" max="4618" width="6.33203125" style="40" bestFit="1" customWidth="1"/>
    <col min="4619" max="4619" width="5.44140625" style="40" bestFit="1" customWidth="1"/>
    <col min="4620" max="4620" width="4.88671875" style="40" customWidth="1"/>
    <col min="4621" max="4621" width="13.44140625" style="40" bestFit="1" customWidth="1"/>
    <col min="4622" max="4622" width="5.88671875" style="40" bestFit="1" customWidth="1"/>
    <col min="4623" max="4623" width="13.44140625" style="40" bestFit="1" customWidth="1"/>
    <col min="4624" max="4624" width="5.88671875" style="40" customWidth="1"/>
    <col min="4625" max="4625" width="7.88671875" style="40" customWidth="1"/>
    <col min="4626" max="4864" width="11.44140625" style="40"/>
    <col min="4865" max="4865" width="1.5546875" style="40" customWidth="1"/>
    <col min="4866" max="4866" width="7" style="40" customWidth="1"/>
    <col min="4867" max="4867" width="5.6640625" style="40" bestFit="1" customWidth="1"/>
    <col min="4868" max="4868" width="7.5546875" style="40" bestFit="1" customWidth="1"/>
    <col min="4869" max="4869" width="8.6640625" style="40" bestFit="1" customWidth="1"/>
    <col min="4870" max="4870" width="9" style="40" bestFit="1" customWidth="1"/>
    <col min="4871" max="4872" width="6.5546875" style="40" bestFit="1" customWidth="1"/>
    <col min="4873" max="4873" width="4.5546875" style="40" bestFit="1" customWidth="1"/>
    <col min="4874" max="4874" width="6.33203125" style="40" bestFit="1" customWidth="1"/>
    <col min="4875" max="4875" width="5.44140625" style="40" bestFit="1" customWidth="1"/>
    <col min="4876" max="4876" width="4.88671875" style="40" customWidth="1"/>
    <col min="4877" max="4877" width="13.44140625" style="40" bestFit="1" customWidth="1"/>
    <col min="4878" max="4878" width="5.88671875" style="40" bestFit="1" customWidth="1"/>
    <col min="4879" max="4879" width="13.44140625" style="40" bestFit="1" customWidth="1"/>
    <col min="4880" max="4880" width="5.88671875" style="40" customWidth="1"/>
    <col min="4881" max="4881" width="7.88671875" style="40" customWidth="1"/>
    <col min="4882" max="5120" width="11.44140625" style="40"/>
    <col min="5121" max="5121" width="1.5546875" style="40" customWidth="1"/>
    <col min="5122" max="5122" width="7" style="40" customWidth="1"/>
    <col min="5123" max="5123" width="5.6640625" style="40" bestFit="1" customWidth="1"/>
    <col min="5124" max="5124" width="7.5546875" style="40" bestFit="1" customWidth="1"/>
    <col min="5125" max="5125" width="8.6640625" style="40" bestFit="1" customWidth="1"/>
    <col min="5126" max="5126" width="9" style="40" bestFit="1" customWidth="1"/>
    <col min="5127" max="5128" width="6.5546875" style="40" bestFit="1" customWidth="1"/>
    <col min="5129" max="5129" width="4.5546875" style="40" bestFit="1" customWidth="1"/>
    <col min="5130" max="5130" width="6.33203125" style="40" bestFit="1" customWidth="1"/>
    <col min="5131" max="5131" width="5.44140625" style="40" bestFit="1" customWidth="1"/>
    <col min="5132" max="5132" width="4.88671875" style="40" customWidth="1"/>
    <col min="5133" max="5133" width="13.44140625" style="40" bestFit="1" customWidth="1"/>
    <col min="5134" max="5134" width="5.88671875" style="40" bestFit="1" customWidth="1"/>
    <col min="5135" max="5135" width="13.44140625" style="40" bestFit="1" customWidth="1"/>
    <col min="5136" max="5136" width="5.88671875" style="40" customWidth="1"/>
    <col min="5137" max="5137" width="7.88671875" style="40" customWidth="1"/>
    <col min="5138" max="5376" width="11.44140625" style="40"/>
    <col min="5377" max="5377" width="1.5546875" style="40" customWidth="1"/>
    <col min="5378" max="5378" width="7" style="40" customWidth="1"/>
    <col min="5379" max="5379" width="5.6640625" style="40" bestFit="1" customWidth="1"/>
    <col min="5380" max="5380" width="7.5546875" style="40" bestFit="1" customWidth="1"/>
    <col min="5381" max="5381" width="8.6640625" style="40" bestFit="1" customWidth="1"/>
    <col min="5382" max="5382" width="9" style="40" bestFit="1" customWidth="1"/>
    <col min="5383" max="5384" width="6.5546875" style="40" bestFit="1" customWidth="1"/>
    <col min="5385" max="5385" width="4.5546875" style="40" bestFit="1" customWidth="1"/>
    <col min="5386" max="5386" width="6.33203125" style="40" bestFit="1" customWidth="1"/>
    <col min="5387" max="5387" width="5.44140625" style="40" bestFit="1" customWidth="1"/>
    <col min="5388" max="5388" width="4.88671875" style="40" customWidth="1"/>
    <col min="5389" max="5389" width="13.44140625" style="40" bestFit="1" customWidth="1"/>
    <col min="5390" max="5390" width="5.88671875" style="40" bestFit="1" customWidth="1"/>
    <col min="5391" max="5391" width="13.44140625" style="40" bestFit="1" customWidth="1"/>
    <col min="5392" max="5392" width="5.88671875" style="40" customWidth="1"/>
    <col min="5393" max="5393" width="7.88671875" style="40" customWidth="1"/>
    <col min="5394" max="5632" width="11.44140625" style="40"/>
    <col min="5633" max="5633" width="1.5546875" style="40" customWidth="1"/>
    <col min="5634" max="5634" width="7" style="40" customWidth="1"/>
    <col min="5635" max="5635" width="5.6640625" style="40" bestFit="1" customWidth="1"/>
    <col min="5636" max="5636" width="7.5546875" style="40" bestFit="1" customWidth="1"/>
    <col min="5637" max="5637" width="8.6640625" style="40" bestFit="1" customWidth="1"/>
    <col min="5638" max="5638" width="9" style="40" bestFit="1" customWidth="1"/>
    <col min="5639" max="5640" width="6.5546875" style="40" bestFit="1" customWidth="1"/>
    <col min="5641" max="5641" width="4.5546875" style="40" bestFit="1" customWidth="1"/>
    <col min="5642" max="5642" width="6.33203125" style="40" bestFit="1" customWidth="1"/>
    <col min="5643" max="5643" width="5.44140625" style="40" bestFit="1" customWidth="1"/>
    <col min="5644" max="5644" width="4.88671875" style="40" customWidth="1"/>
    <col min="5645" max="5645" width="13.44140625" style="40" bestFit="1" customWidth="1"/>
    <col min="5646" max="5646" width="5.88671875" style="40" bestFit="1" customWidth="1"/>
    <col min="5647" max="5647" width="13.44140625" style="40" bestFit="1" customWidth="1"/>
    <col min="5648" max="5648" width="5.88671875" style="40" customWidth="1"/>
    <col min="5649" max="5649" width="7.88671875" style="40" customWidth="1"/>
    <col min="5650" max="5888" width="11.44140625" style="40"/>
    <col min="5889" max="5889" width="1.5546875" style="40" customWidth="1"/>
    <col min="5890" max="5890" width="7" style="40" customWidth="1"/>
    <col min="5891" max="5891" width="5.6640625" style="40" bestFit="1" customWidth="1"/>
    <col min="5892" max="5892" width="7.5546875" style="40" bestFit="1" customWidth="1"/>
    <col min="5893" max="5893" width="8.6640625" style="40" bestFit="1" customWidth="1"/>
    <col min="5894" max="5894" width="9" style="40" bestFit="1" customWidth="1"/>
    <col min="5895" max="5896" width="6.5546875" style="40" bestFit="1" customWidth="1"/>
    <col min="5897" max="5897" width="4.5546875" style="40" bestFit="1" customWidth="1"/>
    <col min="5898" max="5898" width="6.33203125" style="40" bestFit="1" customWidth="1"/>
    <col min="5899" max="5899" width="5.44140625" style="40" bestFit="1" customWidth="1"/>
    <col min="5900" max="5900" width="4.88671875" style="40" customWidth="1"/>
    <col min="5901" max="5901" width="13.44140625" style="40" bestFit="1" customWidth="1"/>
    <col min="5902" max="5902" width="5.88671875" style="40" bestFit="1" customWidth="1"/>
    <col min="5903" max="5903" width="13.44140625" style="40" bestFit="1" customWidth="1"/>
    <col min="5904" max="5904" width="5.88671875" style="40" customWidth="1"/>
    <col min="5905" max="5905" width="7.88671875" style="40" customWidth="1"/>
    <col min="5906" max="6144" width="11.44140625" style="40"/>
    <col min="6145" max="6145" width="1.5546875" style="40" customWidth="1"/>
    <col min="6146" max="6146" width="7" style="40" customWidth="1"/>
    <col min="6147" max="6147" width="5.6640625" style="40" bestFit="1" customWidth="1"/>
    <col min="6148" max="6148" width="7.5546875" style="40" bestFit="1" customWidth="1"/>
    <col min="6149" max="6149" width="8.6640625" style="40" bestFit="1" customWidth="1"/>
    <col min="6150" max="6150" width="9" style="40" bestFit="1" customWidth="1"/>
    <col min="6151" max="6152" width="6.5546875" style="40" bestFit="1" customWidth="1"/>
    <col min="6153" max="6153" width="4.5546875" style="40" bestFit="1" customWidth="1"/>
    <col min="6154" max="6154" width="6.33203125" style="40" bestFit="1" customWidth="1"/>
    <col min="6155" max="6155" width="5.44140625" style="40" bestFit="1" customWidth="1"/>
    <col min="6156" max="6156" width="4.88671875" style="40" customWidth="1"/>
    <col min="6157" max="6157" width="13.44140625" style="40" bestFit="1" customWidth="1"/>
    <col min="6158" max="6158" width="5.88671875" style="40" bestFit="1" customWidth="1"/>
    <col min="6159" max="6159" width="13.44140625" style="40" bestFit="1" customWidth="1"/>
    <col min="6160" max="6160" width="5.88671875" style="40" customWidth="1"/>
    <col min="6161" max="6161" width="7.88671875" style="40" customWidth="1"/>
    <col min="6162" max="6400" width="11.44140625" style="40"/>
    <col min="6401" max="6401" width="1.5546875" style="40" customWidth="1"/>
    <col min="6402" max="6402" width="7" style="40" customWidth="1"/>
    <col min="6403" max="6403" width="5.6640625" style="40" bestFit="1" customWidth="1"/>
    <col min="6404" max="6404" width="7.5546875" style="40" bestFit="1" customWidth="1"/>
    <col min="6405" max="6405" width="8.6640625" style="40" bestFit="1" customWidth="1"/>
    <col min="6406" max="6406" width="9" style="40" bestFit="1" customWidth="1"/>
    <col min="6407" max="6408" width="6.5546875" style="40" bestFit="1" customWidth="1"/>
    <col min="6409" max="6409" width="4.5546875" style="40" bestFit="1" customWidth="1"/>
    <col min="6410" max="6410" width="6.33203125" style="40" bestFit="1" customWidth="1"/>
    <col min="6411" max="6411" width="5.44140625" style="40" bestFit="1" customWidth="1"/>
    <col min="6412" max="6412" width="4.88671875" style="40" customWidth="1"/>
    <col min="6413" max="6413" width="13.44140625" style="40" bestFit="1" customWidth="1"/>
    <col min="6414" max="6414" width="5.88671875" style="40" bestFit="1" customWidth="1"/>
    <col min="6415" max="6415" width="13.44140625" style="40" bestFit="1" customWidth="1"/>
    <col min="6416" max="6416" width="5.88671875" style="40" customWidth="1"/>
    <col min="6417" max="6417" width="7.88671875" style="40" customWidth="1"/>
    <col min="6418" max="6656" width="11.44140625" style="40"/>
    <col min="6657" max="6657" width="1.5546875" style="40" customWidth="1"/>
    <col min="6658" max="6658" width="7" style="40" customWidth="1"/>
    <col min="6659" max="6659" width="5.6640625" style="40" bestFit="1" customWidth="1"/>
    <col min="6660" max="6660" width="7.5546875" style="40" bestFit="1" customWidth="1"/>
    <col min="6661" max="6661" width="8.6640625" style="40" bestFit="1" customWidth="1"/>
    <col min="6662" max="6662" width="9" style="40" bestFit="1" customWidth="1"/>
    <col min="6663" max="6664" width="6.5546875" style="40" bestFit="1" customWidth="1"/>
    <col min="6665" max="6665" width="4.5546875" style="40" bestFit="1" customWidth="1"/>
    <col min="6666" max="6666" width="6.33203125" style="40" bestFit="1" customWidth="1"/>
    <col min="6667" max="6667" width="5.44140625" style="40" bestFit="1" customWidth="1"/>
    <col min="6668" max="6668" width="4.88671875" style="40" customWidth="1"/>
    <col min="6669" max="6669" width="13.44140625" style="40" bestFit="1" customWidth="1"/>
    <col min="6670" max="6670" width="5.88671875" style="40" bestFit="1" customWidth="1"/>
    <col min="6671" max="6671" width="13.44140625" style="40" bestFit="1" customWidth="1"/>
    <col min="6672" max="6672" width="5.88671875" style="40" customWidth="1"/>
    <col min="6673" max="6673" width="7.88671875" style="40" customWidth="1"/>
    <col min="6674" max="6912" width="11.44140625" style="40"/>
    <col min="6913" max="6913" width="1.5546875" style="40" customWidth="1"/>
    <col min="6914" max="6914" width="7" style="40" customWidth="1"/>
    <col min="6915" max="6915" width="5.6640625" style="40" bestFit="1" customWidth="1"/>
    <col min="6916" max="6916" width="7.5546875" style="40" bestFit="1" customWidth="1"/>
    <col min="6917" max="6917" width="8.6640625" style="40" bestFit="1" customWidth="1"/>
    <col min="6918" max="6918" width="9" style="40" bestFit="1" customWidth="1"/>
    <col min="6919" max="6920" width="6.5546875" style="40" bestFit="1" customWidth="1"/>
    <col min="6921" max="6921" width="4.5546875" style="40" bestFit="1" customWidth="1"/>
    <col min="6922" max="6922" width="6.33203125" style="40" bestFit="1" customWidth="1"/>
    <col min="6923" max="6923" width="5.44140625" style="40" bestFit="1" customWidth="1"/>
    <col min="6924" max="6924" width="4.88671875" style="40" customWidth="1"/>
    <col min="6925" max="6925" width="13.44140625" style="40" bestFit="1" customWidth="1"/>
    <col min="6926" max="6926" width="5.88671875" style="40" bestFit="1" customWidth="1"/>
    <col min="6927" max="6927" width="13.44140625" style="40" bestFit="1" customWidth="1"/>
    <col min="6928" max="6928" width="5.88671875" style="40" customWidth="1"/>
    <col min="6929" max="6929" width="7.88671875" style="40" customWidth="1"/>
    <col min="6930" max="7168" width="11.44140625" style="40"/>
    <col min="7169" max="7169" width="1.5546875" style="40" customWidth="1"/>
    <col min="7170" max="7170" width="7" style="40" customWidth="1"/>
    <col min="7171" max="7171" width="5.6640625" style="40" bestFit="1" customWidth="1"/>
    <col min="7172" max="7172" width="7.5546875" style="40" bestFit="1" customWidth="1"/>
    <col min="7173" max="7173" width="8.6640625" style="40" bestFit="1" customWidth="1"/>
    <col min="7174" max="7174" width="9" style="40" bestFit="1" customWidth="1"/>
    <col min="7175" max="7176" width="6.5546875" style="40" bestFit="1" customWidth="1"/>
    <col min="7177" max="7177" width="4.5546875" style="40" bestFit="1" customWidth="1"/>
    <col min="7178" max="7178" width="6.33203125" style="40" bestFit="1" customWidth="1"/>
    <col min="7179" max="7179" width="5.44140625" style="40" bestFit="1" customWidth="1"/>
    <col min="7180" max="7180" width="4.88671875" style="40" customWidth="1"/>
    <col min="7181" max="7181" width="13.44140625" style="40" bestFit="1" customWidth="1"/>
    <col min="7182" max="7182" width="5.88671875" style="40" bestFit="1" customWidth="1"/>
    <col min="7183" max="7183" width="13.44140625" style="40" bestFit="1" customWidth="1"/>
    <col min="7184" max="7184" width="5.88671875" style="40" customWidth="1"/>
    <col min="7185" max="7185" width="7.88671875" style="40" customWidth="1"/>
    <col min="7186" max="7424" width="11.44140625" style="40"/>
    <col min="7425" max="7425" width="1.5546875" style="40" customWidth="1"/>
    <col min="7426" max="7426" width="7" style="40" customWidth="1"/>
    <col min="7427" max="7427" width="5.6640625" style="40" bestFit="1" customWidth="1"/>
    <col min="7428" max="7428" width="7.5546875" style="40" bestFit="1" customWidth="1"/>
    <col min="7429" max="7429" width="8.6640625" style="40" bestFit="1" customWidth="1"/>
    <col min="7430" max="7430" width="9" style="40" bestFit="1" customWidth="1"/>
    <col min="7431" max="7432" width="6.5546875" style="40" bestFit="1" customWidth="1"/>
    <col min="7433" max="7433" width="4.5546875" style="40" bestFit="1" customWidth="1"/>
    <col min="7434" max="7434" width="6.33203125" style="40" bestFit="1" customWidth="1"/>
    <col min="7435" max="7435" width="5.44140625" style="40" bestFit="1" customWidth="1"/>
    <col min="7436" max="7436" width="4.88671875" style="40" customWidth="1"/>
    <col min="7437" max="7437" width="13.44140625" style="40" bestFit="1" customWidth="1"/>
    <col min="7438" max="7438" width="5.88671875" style="40" bestFit="1" customWidth="1"/>
    <col min="7439" max="7439" width="13.44140625" style="40" bestFit="1" customWidth="1"/>
    <col min="7440" max="7440" width="5.88671875" style="40" customWidth="1"/>
    <col min="7441" max="7441" width="7.88671875" style="40" customWidth="1"/>
    <col min="7442" max="7680" width="11.44140625" style="40"/>
    <col min="7681" max="7681" width="1.5546875" style="40" customWidth="1"/>
    <col min="7682" max="7682" width="7" style="40" customWidth="1"/>
    <col min="7683" max="7683" width="5.6640625" style="40" bestFit="1" customWidth="1"/>
    <col min="7684" max="7684" width="7.5546875" style="40" bestFit="1" customWidth="1"/>
    <col min="7685" max="7685" width="8.6640625" style="40" bestFit="1" customWidth="1"/>
    <col min="7686" max="7686" width="9" style="40" bestFit="1" customWidth="1"/>
    <col min="7687" max="7688" width="6.5546875" style="40" bestFit="1" customWidth="1"/>
    <col min="7689" max="7689" width="4.5546875" style="40" bestFit="1" customWidth="1"/>
    <col min="7690" max="7690" width="6.33203125" style="40" bestFit="1" customWidth="1"/>
    <col min="7691" max="7691" width="5.44140625" style="40" bestFit="1" customWidth="1"/>
    <col min="7692" max="7692" width="4.88671875" style="40" customWidth="1"/>
    <col min="7693" max="7693" width="13.44140625" style="40" bestFit="1" customWidth="1"/>
    <col min="7694" max="7694" width="5.88671875" style="40" bestFit="1" customWidth="1"/>
    <col min="7695" max="7695" width="13.44140625" style="40" bestFit="1" customWidth="1"/>
    <col min="7696" max="7696" width="5.88671875" style="40" customWidth="1"/>
    <col min="7697" max="7697" width="7.88671875" style="40" customWidth="1"/>
    <col min="7698" max="7936" width="11.44140625" style="40"/>
    <col min="7937" max="7937" width="1.5546875" style="40" customWidth="1"/>
    <col min="7938" max="7938" width="7" style="40" customWidth="1"/>
    <col min="7939" max="7939" width="5.6640625" style="40" bestFit="1" customWidth="1"/>
    <col min="7940" max="7940" width="7.5546875" style="40" bestFit="1" customWidth="1"/>
    <col min="7941" max="7941" width="8.6640625" style="40" bestFit="1" customWidth="1"/>
    <col min="7942" max="7942" width="9" style="40" bestFit="1" customWidth="1"/>
    <col min="7943" max="7944" width="6.5546875" style="40" bestFit="1" customWidth="1"/>
    <col min="7945" max="7945" width="4.5546875" style="40" bestFit="1" customWidth="1"/>
    <col min="7946" max="7946" width="6.33203125" style="40" bestFit="1" customWidth="1"/>
    <col min="7947" max="7947" width="5.44140625" style="40" bestFit="1" customWidth="1"/>
    <col min="7948" max="7948" width="4.88671875" style="40" customWidth="1"/>
    <col min="7949" max="7949" width="13.44140625" style="40" bestFit="1" customWidth="1"/>
    <col min="7950" max="7950" width="5.88671875" style="40" bestFit="1" customWidth="1"/>
    <col min="7951" max="7951" width="13.44140625" style="40" bestFit="1" customWidth="1"/>
    <col min="7952" max="7952" width="5.88671875" style="40" customWidth="1"/>
    <col min="7953" max="7953" width="7.88671875" style="40" customWidth="1"/>
    <col min="7954" max="8192" width="11.44140625" style="40"/>
    <col min="8193" max="8193" width="1.5546875" style="40" customWidth="1"/>
    <col min="8194" max="8194" width="7" style="40" customWidth="1"/>
    <col min="8195" max="8195" width="5.6640625" style="40" bestFit="1" customWidth="1"/>
    <col min="8196" max="8196" width="7.5546875" style="40" bestFit="1" customWidth="1"/>
    <col min="8197" max="8197" width="8.6640625" style="40" bestFit="1" customWidth="1"/>
    <col min="8198" max="8198" width="9" style="40" bestFit="1" customWidth="1"/>
    <col min="8199" max="8200" width="6.5546875" style="40" bestFit="1" customWidth="1"/>
    <col min="8201" max="8201" width="4.5546875" style="40" bestFit="1" customWidth="1"/>
    <col min="8202" max="8202" width="6.33203125" style="40" bestFit="1" customWidth="1"/>
    <col min="8203" max="8203" width="5.44140625" style="40" bestFit="1" customWidth="1"/>
    <col min="8204" max="8204" width="4.88671875" style="40" customWidth="1"/>
    <col min="8205" max="8205" width="13.44140625" style="40" bestFit="1" customWidth="1"/>
    <col min="8206" max="8206" width="5.88671875" style="40" bestFit="1" customWidth="1"/>
    <col min="8207" max="8207" width="13.44140625" style="40" bestFit="1" customWidth="1"/>
    <col min="8208" max="8208" width="5.88671875" style="40" customWidth="1"/>
    <col min="8209" max="8209" width="7.88671875" style="40" customWidth="1"/>
    <col min="8210" max="8448" width="11.44140625" style="40"/>
    <col min="8449" max="8449" width="1.5546875" style="40" customWidth="1"/>
    <col min="8450" max="8450" width="7" style="40" customWidth="1"/>
    <col min="8451" max="8451" width="5.6640625" style="40" bestFit="1" customWidth="1"/>
    <col min="8452" max="8452" width="7.5546875" style="40" bestFit="1" customWidth="1"/>
    <col min="8453" max="8453" width="8.6640625" style="40" bestFit="1" customWidth="1"/>
    <col min="8454" max="8454" width="9" style="40" bestFit="1" customWidth="1"/>
    <col min="8455" max="8456" width="6.5546875" style="40" bestFit="1" customWidth="1"/>
    <col min="8457" max="8457" width="4.5546875" style="40" bestFit="1" customWidth="1"/>
    <col min="8458" max="8458" width="6.33203125" style="40" bestFit="1" customWidth="1"/>
    <col min="8459" max="8459" width="5.44140625" style="40" bestFit="1" customWidth="1"/>
    <col min="8460" max="8460" width="4.88671875" style="40" customWidth="1"/>
    <col min="8461" max="8461" width="13.44140625" style="40" bestFit="1" customWidth="1"/>
    <col min="8462" max="8462" width="5.88671875" style="40" bestFit="1" customWidth="1"/>
    <col min="8463" max="8463" width="13.44140625" style="40" bestFit="1" customWidth="1"/>
    <col min="8464" max="8464" width="5.88671875" style="40" customWidth="1"/>
    <col min="8465" max="8465" width="7.88671875" style="40" customWidth="1"/>
    <col min="8466" max="8704" width="11.44140625" style="40"/>
    <col min="8705" max="8705" width="1.5546875" style="40" customWidth="1"/>
    <col min="8706" max="8706" width="7" style="40" customWidth="1"/>
    <col min="8707" max="8707" width="5.6640625" style="40" bestFit="1" customWidth="1"/>
    <col min="8708" max="8708" width="7.5546875" style="40" bestFit="1" customWidth="1"/>
    <col min="8709" max="8709" width="8.6640625" style="40" bestFit="1" customWidth="1"/>
    <col min="8710" max="8710" width="9" style="40" bestFit="1" customWidth="1"/>
    <col min="8711" max="8712" width="6.5546875" style="40" bestFit="1" customWidth="1"/>
    <col min="8713" max="8713" width="4.5546875" style="40" bestFit="1" customWidth="1"/>
    <col min="8714" max="8714" width="6.33203125" style="40" bestFit="1" customWidth="1"/>
    <col min="8715" max="8715" width="5.44140625" style="40" bestFit="1" customWidth="1"/>
    <col min="8716" max="8716" width="4.88671875" style="40" customWidth="1"/>
    <col min="8717" max="8717" width="13.44140625" style="40" bestFit="1" customWidth="1"/>
    <col min="8718" max="8718" width="5.88671875" style="40" bestFit="1" customWidth="1"/>
    <col min="8719" max="8719" width="13.44140625" style="40" bestFit="1" customWidth="1"/>
    <col min="8720" max="8720" width="5.88671875" style="40" customWidth="1"/>
    <col min="8721" max="8721" width="7.88671875" style="40" customWidth="1"/>
    <col min="8722" max="8960" width="11.44140625" style="40"/>
    <col min="8961" max="8961" width="1.5546875" style="40" customWidth="1"/>
    <col min="8962" max="8962" width="7" style="40" customWidth="1"/>
    <col min="8963" max="8963" width="5.6640625" style="40" bestFit="1" customWidth="1"/>
    <col min="8964" max="8964" width="7.5546875" style="40" bestFit="1" customWidth="1"/>
    <col min="8965" max="8965" width="8.6640625" style="40" bestFit="1" customWidth="1"/>
    <col min="8966" max="8966" width="9" style="40" bestFit="1" customWidth="1"/>
    <col min="8967" max="8968" width="6.5546875" style="40" bestFit="1" customWidth="1"/>
    <col min="8969" max="8969" width="4.5546875" style="40" bestFit="1" customWidth="1"/>
    <col min="8970" max="8970" width="6.33203125" style="40" bestFit="1" customWidth="1"/>
    <col min="8971" max="8971" width="5.44140625" style="40" bestFit="1" customWidth="1"/>
    <col min="8972" max="8972" width="4.88671875" style="40" customWidth="1"/>
    <col min="8973" max="8973" width="13.44140625" style="40" bestFit="1" customWidth="1"/>
    <col min="8974" max="8974" width="5.88671875" style="40" bestFit="1" customWidth="1"/>
    <col min="8975" max="8975" width="13.44140625" style="40" bestFit="1" customWidth="1"/>
    <col min="8976" max="8976" width="5.88671875" style="40" customWidth="1"/>
    <col min="8977" max="8977" width="7.88671875" style="40" customWidth="1"/>
    <col min="8978" max="9216" width="11.44140625" style="40"/>
    <col min="9217" max="9217" width="1.5546875" style="40" customWidth="1"/>
    <col min="9218" max="9218" width="7" style="40" customWidth="1"/>
    <col min="9219" max="9219" width="5.6640625" style="40" bestFit="1" customWidth="1"/>
    <col min="9220" max="9220" width="7.5546875" style="40" bestFit="1" customWidth="1"/>
    <col min="9221" max="9221" width="8.6640625" style="40" bestFit="1" customWidth="1"/>
    <col min="9222" max="9222" width="9" style="40" bestFit="1" customWidth="1"/>
    <col min="9223" max="9224" width="6.5546875" style="40" bestFit="1" customWidth="1"/>
    <col min="9225" max="9225" width="4.5546875" style="40" bestFit="1" customWidth="1"/>
    <col min="9226" max="9226" width="6.33203125" style="40" bestFit="1" customWidth="1"/>
    <col min="9227" max="9227" width="5.44140625" style="40" bestFit="1" customWidth="1"/>
    <col min="9228" max="9228" width="4.88671875" style="40" customWidth="1"/>
    <col min="9229" max="9229" width="13.44140625" style="40" bestFit="1" customWidth="1"/>
    <col min="9230" max="9230" width="5.88671875" style="40" bestFit="1" customWidth="1"/>
    <col min="9231" max="9231" width="13.44140625" style="40" bestFit="1" customWidth="1"/>
    <col min="9232" max="9232" width="5.88671875" style="40" customWidth="1"/>
    <col min="9233" max="9233" width="7.88671875" style="40" customWidth="1"/>
    <col min="9234" max="9472" width="11.44140625" style="40"/>
    <col min="9473" max="9473" width="1.5546875" style="40" customWidth="1"/>
    <col min="9474" max="9474" width="7" style="40" customWidth="1"/>
    <col min="9475" max="9475" width="5.6640625" style="40" bestFit="1" customWidth="1"/>
    <col min="9476" max="9476" width="7.5546875" style="40" bestFit="1" customWidth="1"/>
    <col min="9477" max="9477" width="8.6640625" style="40" bestFit="1" customWidth="1"/>
    <col min="9478" max="9478" width="9" style="40" bestFit="1" customWidth="1"/>
    <col min="9479" max="9480" width="6.5546875" style="40" bestFit="1" customWidth="1"/>
    <col min="9481" max="9481" width="4.5546875" style="40" bestFit="1" customWidth="1"/>
    <col min="9482" max="9482" width="6.33203125" style="40" bestFit="1" customWidth="1"/>
    <col min="9483" max="9483" width="5.44140625" style="40" bestFit="1" customWidth="1"/>
    <col min="9484" max="9484" width="4.88671875" style="40" customWidth="1"/>
    <col min="9485" max="9485" width="13.44140625" style="40" bestFit="1" customWidth="1"/>
    <col min="9486" max="9486" width="5.88671875" style="40" bestFit="1" customWidth="1"/>
    <col min="9487" max="9487" width="13.44140625" style="40" bestFit="1" customWidth="1"/>
    <col min="9488" max="9488" width="5.88671875" style="40" customWidth="1"/>
    <col min="9489" max="9489" width="7.88671875" style="40" customWidth="1"/>
    <col min="9490" max="9728" width="11.44140625" style="40"/>
    <col min="9729" max="9729" width="1.5546875" style="40" customWidth="1"/>
    <col min="9730" max="9730" width="7" style="40" customWidth="1"/>
    <col min="9731" max="9731" width="5.6640625" style="40" bestFit="1" customWidth="1"/>
    <col min="9732" max="9732" width="7.5546875" style="40" bestFit="1" customWidth="1"/>
    <col min="9733" max="9733" width="8.6640625" style="40" bestFit="1" customWidth="1"/>
    <col min="9734" max="9734" width="9" style="40" bestFit="1" customWidth="1"/>
    <col min="9735" max="9736" width="6.5546875" style="40" bestFit="1" customWidth="1"/>
    <col min="9737" max="9737" width="4.5546875" style="40" bestFit="1" customWidth="1"/>
    <col min="9738" max="9738" width="6.33203125" style="40" bestFit="1" customWidth="1"/>
    <col min="9739" max="9739" width="5.44140625" style="40" bestFit="1" customWidth="1"/>
    <col min="9740" max="9740" width="4.88671875" style="40" customWidth="1"/>
    <col min="9741" max="9741" width="13.44140625" style="40" bestFit="1" customWidth="1"/>
    <col min="9742" max="9742" width="5.88671875" style="40" bestFit="1" customWidth="1"/>
    <col min="9743" max="9743" width="13.44140625" style="40" bestFit="1" customWidth="1"/>
    <col min="9744" max="9744" width="5.88671875" style="40" customWidth="1"/>
    <col min="9745" max="9745" width="7.88671875" style="40" customWidth="1"/>
    <col min="9746" max="9984" width="11.44140625" style="40"/>
    <col min="9985" max="9985" width="1.5546875" style="40" customWidth="1"/>
    <col min="9986" max="9986" width="7" style="40" customWidth="1"/>
    <col min="9987" max="9987" width="5.6640625" style="40" bestFit="1" customWidth="1"/>
    <col min="9988" max="9988" width="7.5546875" style="40" bestFit="1" customWidth="1"/>
    <col min="9989" max="9989" width="8.6640625" style="40" bestFit="1" customWidth="1"/>
    <col min="9990" max="9990" width="9" style="40" bestFit="1" customWidth="1"/>
    <col min="9991" max="9992" width="6.5546875" style="40" bestFit="1" customWidth="1"/>
    <col min="9993" max="9993" width="4.5546875" style="40" bestFit="1" customWidth="1"/>
    <col min="9994" max="9994" width="6.33203125" style="40" bestFit="1" customWidth="1"/>
    <col min="9995" max="9995" width="5.44140625" style="40" bestFit="1" customWidth="1"/>
    <col min="9996" max="9996" width="4.88671875" style="40" customWidth="1"/>
    <col min="9997" max="9997" width="13.44140625" style="40" bestFit="1" customWidth="1"/>
    <col min="9998" max="9998" width="5.88671875" style="40" bestFit="1" customWidth="1"/>
    <col min="9999" max="9999" width="13.44140625" style="40" bestFit="1" customWidth="1"/>
    <col min="10000" max="10000" width="5.88671875" style="40" customWidth="1"/>
    <col min="10001" max="10001" width="7.88671875" style="40" customWidth="1"/>
    <col min="10002" max="10240" width="11.44140625" style="40"/>
    <col min="10241" max="10241" width="1.5546875" style="40" customWidth="1"/>
    <col min="10242" max="10242" width="7" style="40" customWidth="1"/>
    <col min="10243" max="10243" width="5.6640625" style="40" bestFit="1" customWidth="1"/>
    <col min="10244" max="10244" width="7.5546875" style="40" bestFit="1" customWidth="1"/>
    <col min="10245" max="10245" width="8.6640625" style="40" bestFit="1" customWidth="1"/>
    <col min="10246" max="10246" width="9" style="40" bestFit="1" customWidth="1"/>
    <col min="10247" max="10248" width="6.5546875" style="40" bestFit="1" customWidth="1"/>
    <col min="10249" max="10249" width="4.5546875" style="40" bestFit="1" customWidth="1"/>
    <col min="10250" max="10250" width="6.33203125" style="40" bestFit="1" customWidth="1"/>
    <col min="10251" max="10251" width="5.44140625" style="40" bestFit="1" customWidth="1"/>
    <col min="10252" max="10252" width="4.88671875" style="40" customWidth="1"/>
    <col min="10253" max="10253" width="13.44140625" style="40" bestFit="1" customWidth="1"/>
    <col min="10254" max="10254" width="5.88671875" style="40" bestFit="1" customWidth="1"/>
    <col min="10255" max="10255" width="13.44140625" style="40" bestFit="1" customWidth="1"/>
    <col min="10256" max="10256" width="5.88671875" style="40" customWidth="1"/>
    <col min="10257" max="10257" width="7.88671875" style="40" customWidth="1"/>
    <col min="10258" max="10496" width="11.44140625" style="40"/>
    <col min="10497" max="10497" width="1.5546875" style="40" customWidth="1"/>
    <col min="10498" max="10498" width="7" style="40" customWidth="1"/>
    <col min="10499" max="10499" width="5.6640625" style="40" bestFit="1" customWidth="1"/>
    <col min="10500" max="10500" width="7.5546875" style="40" bestFit="1" customWidth="1"/>
    <col min="10501" max="10501" width="8.6640625" style="40" bestFit="1" customWidth="1"/>
    <col min="10502" max="10502" width="9" style="40" bestFit="1" customWidth="1"/>
    <col min="10503" max="10504" width="6.5546875" style="40" bestFit="1" customWidth="1"/>
    <col min="10505" max="10505" width="4.5546875" style="40" bestFit="1" customWidth="1"/>
    <col min="10506" max="10506" width="6.33203125" style="40" bestFit="1" customWidth="1"/>
    <col min="10507" max="10507" width="5.44140625" style="40" bestFit="1" customWidth="1"/>
    <col min="10508" max="10508" width="4.88671875" style="40" customWidth="1"/>
    <col min="10509" max="10509" width="13.44140625" style="40" bestFit="1" customWidth="1"/>
    <col min="10510" max="10510" width="5.88671875" style="40" bestFit="1" customWidth="1"/>
    <col min="10511" max="10511" width="13.44140625" style="40" bestFit="1" customWidth="1"/>
    <col min="10512" max="10512" width="5.88671875" style="40" customWidth="1"/>
    <col min="10513" max="10513" width="7.88671875" style="40" customWidth="1"/>
    <col min="10514" max="10752" width="11.44140625" style="40"/>
    <col min="10753" max="10753" width="1.5546875" style="40" customWidth="1"/>
    <col min="10754" max="10754" width="7" style="40" customWidth="1"/>
    <col min="10755" max="10755" width="5.6640625" style="40" bestFit="1" customWidth="1"/>
    <col min="10756" max="10756" width="7.5546875" style="40" bestFit="1" customWidth="1"/>
    <col min="10757" max="10757" width="8.6640625" style="40" bestFit="1" customWidth="1"/>
    <col min="10758" max="10758" width="9" style="40" bestFit="1" customWidth="1"/>
    <col min="10759" max="10760" width="6.5546875" style="40" bestFit="1" customWidth="1"/>
    <col min="10761" max="10761" width="4.5546875" style="40" bestFit="1" customWidth="1"/>
    <col min="10762" max="10762" width="6.33203125" style="40" bestFit="1" customWidth="1"/>
    <col min="10763" max="10763" width="5.44140625" style="40" bestFit="1" customWidth="1"/>
    <col min="10764" max="10764" width="4.88671875" style="40" customWidth="1"/>
    <col min="10765" max="10765" width="13.44140625" style="40" bestFit="1" customWidth="1"/>
    <col min="10766" max="10766" width="5.88671875" style="40" bestFit="1" customWidth="1"/>
    <col min="10767" max="10767" width="13.44140625" style="40" bestFit="1" customWidth="1"/>
    <col min="10768" max="10768" width="5.88671875" style="40" customWidth="1"/>
    <col min="10769" max="10769" width="7.88671875" style="40" customWidth="1"/>
    <col min="10770" max="11008" width="11.44140625" style="40"/>
    <col min="11009" max="11009" width="1.5546875" style="40" customWidth="1"/>
    <col min="11010" max="11010" width="7" style="40" customWidth="1"/>
    <col min="11011" max="11011" width="5.6640625" style="40" bestFit="1" customWidth="1"/>
    <col min="11012" max="11012" width="7.5546875" style="40" bestFit="1" customWidth="1"/>
    <col min="11013" max="11013" width="8.6640625" style="40" bestFit="1" customWidth="1"/>
    <col min="11014" max="11014" width="9" style="40" bestFit="1" customWidth="1"/>
    <col min="11015" max="11016" width="6.5546875" style="40" bestFit="1" customWidth="1"/>
    <col min="11017" max="11017" width="4.5546875" style="40" bestFit="1" customWidth="1"/>
    <col min="11018" max="11018" width="6.33203125" style="40" bestFit="1" customWidth="1"/>
    <col min="11019" max="11019" width="5.44140625" style="40" bestFit="1" customWidth="1"/>
    <col min="11020" max="11020" width="4.88671875" style="40" customWidth="1"/>
    <col min="11021" max="11021" width="13.44140625" style="40" bestFit="1" customWidth="1"/>
    <col min="11022" max="11022" width="5.88671875" style="40" bestFit="1" customWidth="1"/>
    <col min="11023" max="11023" width="13.44140625" style="40" bestFit="1" customWidth="1"/>
    <col min="11024" max="11024" width="5.88671875" style="40" customWidth="1"/>
    <col min="11025" max="11025" width="7.88671875" style="40" customWidth="1"/>
    <col min="11026" max="11264" width="11.44140625" style="40"/>
    <col min="11265" max="11265" width="1.5546875" style="40" customWidth="1"/>
    <col min="11266" max="11266" width="7" style="40" customWidth="1"/>
    <col min="11267" max="11267" width="5.6640625" style="40" bestFit="1" customWidth="1"/>
    <col min="11268" max="11268" width="7.5546875" style="40" bestFit="1" customWidth="1"/>
    <col min="11269" max="11269" width="8.6640625" style="40" bestFit="1" customWidth="1"/>
    <col min="11270" max="11270" width="9" style="40" bestFit="1" customWidth="1"/>
    <col min="11271" max="11272" width="6.5546875" style="40" bestFit="1" customWidth="1"/>
    <col min="11273" max="11273" width="4.5546875" style="40" bestFit="1" customWidth="1"/>
    <col min="11274" max="11274" width="6.33203125" style="40" bestFit="1" customWidth="1"/>
    <col min="11275" max="11275" width="5.44140625" style="40" bestFit="1" customWidth="1"/>
    <col min="11276" max="11276" width="4.88671875" style="40" customWidth="1"/>
    <col min="11277" max="11277" width="13.44140625" style="40" bestFit="1" customWidth="1"/>
    <col min="11278" max="11278" width="5.88671875" style="40" bestFit="1" customWidth="1"/>
    <col min="11279" max="11279" width="13.44140625" style="40" bestFit="1" customWidth="1"/>
    <col min="11280" max="11280" width="5.88671875" style="40" customWidth="1"/>
    <col min="11281" max="11281" width="7.88671875" style="40" customWidth="1"/>
    <col min="11282" max="11520" width="11.44140625" style="40"/>
    <col min="11521" max="11521" width="1.5546875" style="40" customWidth="1"/>
    <col min="11522" max="11522" width="7" style="40" customWidth="1"/>
    <col min="11523" max="11523" width="5.6640625" style="40" bestFit="1" customWidth="1"/>
    <col min="11524" max="11524" width="7.5546875" style="40" bestFit="1" customWidth="1"/>
    <col min="11525" max="11525" width="8.6640625" style="40" bestFit="1" customWidth="1"/>
    <col min="11526" max="11526" width="9" style="40" bestFit="1" customWidth="1"/>
    <col min="11527" max="11528" width="6.5546875" style="40" bestFit="1" customWidth="1"/>
    <col min="11529" max="11529" width="4.5546875" style="40" bestFit="1" customWidth="1"/>
    <col min="11530" max="11530" width="6.33203125" style="40" bestFit="1" customWidth="1"/>
    <col min="11531" max="11531" width="5.44140625" style="40" bestFit="1" customWidth="1"/>
    <col min="11532" max="11532" width="4.88671875" style="40" customWidth="1"/>
    <col min="11533" max="11533" width="13.44140625" style="40" bestFit="1" customWidth="1"/>
    <col min="11534" max="11534" width="5.88671875" style="40" bestFit="1" customWidth="1"/>
    <col min="11535" max="11535" width="13.44140625" style="40" bestFit="1" customWidth="1"/>
    <col min="11536" max="11536" width="5.88671875" style="40" customWidth="1"/>
    <col min="11537" max="11537" width="7.88671875" style="40" customWidth="1"/>
    <col min="11538" max="11776" width="11.44140625" style="40"/>
    <col min="11777" max="11777" width="1.5546875" style="40" customWidth="1"/>
    <col min="11778" max="11778" width="7" style="40" customWidth="1"/>
    <col min="11779" max="11779" width="5.6640625" style="40" bestFit="1" customWidth="1"/>
    <col min="11780" max="11780" width="7.5546875" style="40" bestFit="1" customWidth="1"/>
    <col min="11781" max="11781" width="8.6640625" style="40" bestFit="1" customWidth="1"/>
    <col min="11782" max="11782" width="9" style="40" bestFit="1" customWidth="1"/>
    <col min="11783" max="11784" width="6.5546875" style="40" bestFit="1" customWidth="1"/>
    <col min="11785" max="11785" width="4.5546875" style="40" bestFit="1" customWidth="1"/>
    <col min="11786" max="11786" width="6.33203125" style="40" bestFit="1" customWidth="1"/>
    <col min="11787" max="11787" width="5.44140625" style="40" bestFit="1" customWidth="1"/>
    <col min="11788" max="11788" width="4.88671875" style="40" customWidth="1"/>
    <col min="11789" max="11789" width="13.44140625" style="40" bestFit="1" customWidth="1"/>
    <col min="11790" max="11790" width="5.88671875" style="40" bestFit="1" customWidth="1"/>
    <col min="11791" max="11791" width="13.44140625" style="40" bestFit="1" customWidth="1"/>
    <col min="11792" max="11792" width="5.88671875" style="40" customWidth="1"/>
    <col min="11793" max="11793" width="7.88671875" style="40" customWidth="1"/>
    <col min="11794" max="12032" width="11.44140625" style="40"/>
    <col min="12033" max="12033" width="1.5546875" style="40" customWidth="1"/>
    <col min="12034" max="12034" width="7" style="40" customWidth="1"/>
    <col min="12035" max="12035" width="5.6640625" style="40" bestFit="1" customWidth="1"/>
    <col min="12036" max="12036" width="7.5546875" style="40" bestFit="1" customWidth="1"/>
    <col min="12037" max="12037" width="8.6640625" style="40" bestFit="1" customWidth="1"/>
    <col min="12038" max="12038" width="9" style="40" bestFit="1" customWidth="1"/>
    <col min="12039" max="12040" width="6.5546875" style="40" bestFit="1" customWidth="1"/>
    <col min="12041" max="12041" width="4.5546875" style="40" bestFit="1" customWidth="1"/>
    <col min="12042" max="12042" width="6.33203125" style="40" bestFit="1" customWidth="1"/>
    <col min="12043" max="12043" width="5.44140625" style="40" bestFit="1" customWidth="1"/>
    <col min="12044" max="12044" width="4.88671875" style="40" customWidth="1"/>
    <col min="12045" max="12045" width="13.44140625" style="40" bestFit="1" customWidth="1"/>
    <col min="12046" max="12046" width="5.88671875" style="40" bestFit="1" customWidth="1"/>
    <col min="12047" max="12047" width="13.44140625" style="40" bestFit="1" customWidth="1"/>
    <col min="12048" max="12048" width="5.88671875" style="40" customWidth="1"/>
    <col min="12049" max="12049" width="7.88671875" style="40" customWidth="1"/>
    <col min="12050" max="12288" width="11.44140625" style="40"/>
    <col min="12289" max="12289" width="1.5546875" style="40" customWidth="1"/>
    <col min="12290" max="12290" width="7" style="40" customWidth="1"/>
    <col min="12291" max="12291" width="5.6640625" style="40" bestFit="1" customWidth="1"/>
    <col min="12292" max="12292" width="7.5546875" style="40" bestFit="1" customWidth="1"/>
    <col min="12293" max="12293" width="8.6640625" style="40" bestFit="1" customWidth="1"/>
    <col min="12294" max="12294" width="9" style="40" bestFit="1" customWidth="1"/>
    <col min="12295" max="12296" width="6.5546875" style="40" bestFit="1" customWidth="1"/>
    <col min="12297" max="12297" width="4.5546875" style="40" bestFit="1" customWidth="1"/>
    <col min="12298" max="12298" width="6.33203125" style="40" bestFit="1" customWidth="1"/>
    <col min="12299" max="12299" width="5.44140625" style="40" bestFit="1" customWidth="1"/>
    <col min="12300" max="12300" width="4.88671875" style="40" customWidth="1"/>
    <col min="12301" max="12301" width="13.44140625" style="40" bestFit="1" customWidth="1"/>
    <col min="12302" max="12302" width="5.88671875" style="40" bestFit="1" customWidth="1"/>
    <col min="12303" max="12303" width="13.44140625" style="40" bestFit="1" customWidth="1"/>
    <col min="12304" max="12304" width="5.88671875" style="40" customWidth="1"/>
    <col min="12305" max="12305" width="7.88671875" style="40" customWidth="1"/>
    <col min="12306" max="12544" width="11.44140625" style="40"/>
    <col min="12545" max="12545" width="1.5546875" style="40" customWidth="1"/>
    <col min="12546" max="12546" width="7" style="40" customWidth="1"/>
    <col min="12547" max="12547" width="5.6640625" style="40" bestFit="1" customWidth="1"/>
    <col min="12548" max="12548" width="7.5546875" style="40" bestFit="1" customWidth="1"/>
    <col min="12549" max="12549" width="8.6640625" style="40" bestFit="1" customWidth="1"/>
    <col min="12550" max="12550" width="9" style="40" bestFit="1" customWidth="1"/>
    <col min="12551" max="12552" width="6.5546875" style="40" bestFit="1" customWidth="1"/>
    <col min="12553" max="12553" width="4.5546875" style="40" bestFit="1" customWidth="1"/>
    <col min="12554" max="12554" width="6.33203125" style="40" bestFit="1" customWidth="1"/>
    <col min="12555" max="12555" width="5.44140625" style="40" bestFit="1" customWidth="1"/>
    <col min="12556" max="12556" width="4.88671875" style="40" customWidth="1"/>
    <col min="12557" max="12557" width="13.44140625" style="40" bestFit="1" customWidth="1"/>
    <col min="12558" max="12558" width="5.88671875" style="40" bestFit="1" customWidth="1"/>
    <col min="12559" max="12559" width="13.44140625" style="40" bestFit="1" customWidth="1"/>
    <col min="12560" max="12560" width="5.88671875" style="40" customWidth="1"/>
    <col min="12561" max="12561" width="7.88671875" style="40" customWidth="1"/>
    <col min="12562" max="12800" width="11.44140625" style="40"/>
    <col min="12801" max="12801" width="1.5546875" style="40" customWidth="1"/>
    <col min="12802" max="12802" width="7" style="40" customWidth="1"/>
    <col min="12803" max="12803" width="5.6640625" style="40" bestFit="1" customWidth="1"/>
    <col min="12804" max="12804" width="7.5546875" style="40" bestFit="1" customWidth="1"/>
    <col min="12805" max="12805" width="8.6640625" style="40" bestFit="1" customWidth="1"/>
    <col min="12806" max="12806" width="9" style="40" bestFit="1" customWidth="1"/>
    <col min="12807" max="12808" width="6.5546875" style="40" bestFit="1" customWidth="1"/>
    <col min="12809" max="12809" width="4.5546875" style="40" bestFit="1" customWidth="1"/>
    <col min="12810" max="12810" width="6.33203125" style="40" bestFit="1" customWidth="1"/>
    <col min="12811" max="12811" width="5.44140625" style="40" bestFit="1" customWidth="1"/>
    <col min="12812" max="12812" width="4.88671875" style="40" customWidth="1"/>
    <col min="12813" max="12813" width="13.44140625" style="40" bestFit="1" customWidth="1"/>
    <col min="12814" max="12814" width="5.88671875" style="40" bestFit="1" customWidth="1"/>
    <col min="12815" max="12815" width="13.44140625" style="40" bestFit="1" customWidth="1"/>
    <col min="12816" max="12816" width="5.88671875" style="40" customWidth="1"/>
    <col min="12817" max="12817" width="7.88671875" style="40" customWidth="1"/>
    <col min="12818" max="13056" width="11.44140625" style="40"/>
    <col min="13057" max="13057" width="1.5546875" style="40" customWidth="1"/>
    <col min="13058" max="13058" width="7" style="40" customWidth="1"/>
    <col min="13059" max="13059" width="5.6640625" style="40" bestFit="1" customWidth="1"/>
    <col min="13060" max="13060" width="7.5546875" style="40" bestFit="1" customWidth="1"/>
    <col min="13061" max="13061" width="8.6640625" style="40" bestFit="1" customWidth="1"/>
    <col min="13062" max="13062" width="9" style="40" bestFit="1" customWidth="1"/>
    <col min="13063" max="13064" width="6.5546875" style="40" bestFit="1" customWidth="1"/>
    <col min="13065" max="13065" width="4.5546875" style="40" bestFit="1" customWidth="1"/>
    <col min="13066" max="13066" width="6.33203125" style="40" bestFit="1" customWidth="1"/>
    <col min="13067" max="13067" width="5.44140625" style="40" bestFit="1" customWidth="1"/>
    <col min="13068" max="13068" width="4.88671875" style="40" customWidth="1"/>
    <col min="13069" max="13069" width="13.44140625" style="40" bestFit="1" customWidth="1"/>
    <col min="13070" max="13070" width="5.88671875" style="40" bestFit="1" customWidth="1"/>
    <col min="13071" max="13071" width="13.44140625" style="40" bestFit="1" customWidth="1"/>
    <col min="13072" max="13072" width="5.88671875" style="40" customWidth="1"/>
    <col min="13073" max="13073" width="7.88671875" style="40" customWidth="1"/>
    <col min="13074" max="13312" width="11.44140625" style="40"/>
    <col min="13313" max="13313" width="1.5546875" style="40" customWidth="1"/>
    <col min="13314" max="13314" width="7" style="40" customWidth="1"/>
    <col min="13315" max="13315" width="5.6640625" style="40" bestFit="1" customWidth="1"/>
    <col min="13316" max="13316" width="7.5546875" style="40" bestFit="1" customWidth="1"/>
    <col min="13317" max="13317" width="8.6640625" style="40" bestFit="1" customWidth="1"/>
    <col min="13318" max="13318" width="9" style="40" bestFit="1" customWidth="1"/>
    <col min="13319" max="13320" width="6.5546875" style="40" bestFit="1" customWidth="1"/>
    <col min="13321" max="13321" width="4.5546875" style="40" bestFit="1" customWidth="1"/>
    <col min="13322" max="13322" width="6.33203125" style="40" bestFit="1" customWidth="1"/>
    <col min="13323" max="13323" width="5.44140625" style="40" bestFit="1" customWidth="1"/>
    <col min="13324" max="13324" width="4.88671875" style="40" customWidth="1"/>
    <col min="13325" max="13325" width="13.44140625" style="40" bestFit="1" customWidth="1"/>
    <col min="13326" max="13326" width="5.88671875" style="40" bestFit="1" customWidth="1"/>
    <col min="13327" max="13327" width="13.44140625" style="40" bestFit="1" customWidth="1"/>
    <col min="13328" max="13328" width="5.88671875" style="40" customWidth="1"/>
    <col min="13329" max="13329" width="7.88671875" style="40" customWidth="1"/>
    <col min="13330" max="13568" width="11.44140625" style="40"/>
    <col min="13569" max="13569" width="1.5546875" style="40" customWidth="1"/>
    <col min="13570" max="13570" width="7" style="40" customWidth="1"/>
    <col min="13571" max="13571" width="5.6640625" style="40" bestFit="1" customWidth="1"/>
    <col min="13572" max="13572" width="7.5546875" style="40" bestFit="1" customWidth="1"/>
    <col min="13573" max="13573" width="8.6640625" style="40" bestFit="1" customWidth="1"/>
    <col min="13574" max="13574" width="9" style="40" bestFit="1" customWidth="1"/>
    <col min="13575" max="13576" width="6.5546875" style="40" bestFit="1" customWidth="1"/>
    <col min="13577" max="13577" width="4.5546875" style="40" bestFit="1" customWidth="1"/>
    <col min="13578" max="13578" width="6.33203125" style="40" bestFit="1" customWidth="1"/>
    <col min="13579" max="13579" width="5.44140625" style="40" bestFit="1" customWidth="1"/>
    <col min="13580" max="13580" width="4.88671875" style="40" customWidth="1"/>
    <col min="13581" max="13581" width="13.44140625" style="40" bestFit="1" customWidth="1"/>
    <col min="13582" max="13582" width="5.88671875" style="40" bestFit="1" customWidth="1"/>
    <col min="13583" max="13583" width="13.44140625" style="40" bestFit="1" customWidth="1"/>
    <col min="13584" max="13584" width="5.88671875" style="40" customWidth="1"/>
    <col min="13585" max="13585" width="7.88671875" style="40" customWidth="1"/>
    <col min="13586" max="13824" width="11.44140625" style="40"/>
    <col min="13825" max="13825" width="1.5546875" style="40" customWidth="1"/>
    <col min="13826" max="13826" width="7" style="40" customWidth="1"/>
    <col min="13827" max="13827" width="5.6640625" style="40" bestFit="1" customWidth="1"/>
    <col min="13828" max="13828" width="7.5546875" style="40" bestFit="1" customWidth="1"/>
    <col min="13829" max="13829" width="8.6640625" style="40" bestFit="1" customWidth="1"/>
    <col min="13830" max="13830" width="9" style="40" bestFit="1" customWidth="1"/>
    <col min="13831" max="13832" width="6.5546875" style="40" bestFit="1" customWidth="1"/>
    <col min="13833" max="13833" width="4.5546875" style="40" bestFit="1" customWidth="1"/>
    <col min="13834" max="13834" width="6.33203125" style="40" bestFit="1" customWidth="1"/>
    <col min="13835" max="13835" width="5.44140625" style="40" bestFit="1" customWidth="1"/>
    <col min="13836" max="13836" width="4.88671875" style="40" customWidth="1"/>
    <col min="13837" max="13837" width="13.44140625" style="40" bestFit="1" customWidth="1"/>
    <col min="13838" max="13838" width="5.88671875" style="40" bestFit="1" customWidth="1"/>
    <col min="13839" max="13839" width="13.44140625" style="40" bestFit="1" customWidth="1"/>
    <col min="13840" max="13840" width="5.88671875" style="40" customWidth="1"/>
    <col min="13841" max="13841" width="7.88671875" style="40" customWidth="1"/>
    <col min="13842" max="14080" width="11.44140625" style="40"/>
    <col min="14081" max="14081" width="1.5546875" style="40" customWidth="1"/>
    <col min="14082" max="14082" width="7" style="40" customWidth="1"/>
    <col min="14083" max="14083" width="5.6640625" style="40" bestFit="1" customWidth="1"/>
    <col min="14084" max="14084" width="7.5546875" style="40" bestFit="1" customWidth="1"/>
    <col min="14085" max="14085" width="8.6640625" style="40" bestFit="1" customWidth="1"/>
    <col min="14086" max="14086" width="9" style="40" bestFit="1" customWidth="1"/>
    <col min="14087" max="14088" width="6.5546875" style="40" bestFit="1" customWidth="1"/>
    <col min="14089" max="14089" width="4.5546875" style="40" bestFit="1" customWidth="1"/>
    <col min="14090" max="14090" width="6.33203125" style="40" bestFit="1" customWidth="1"/>
    <col min="14091" max="14091" width="5.44140625" style="40" bestFit="1" customWidth="1"/>
    <col min="14092" max="14092" width="4.88671875" style="40" customWidth="1"/>
    <col min="14093" max="14093" width="13.44140625" style="40" bestFit="1" customWidth="1"/>
    <col min="14094" max="14094" width="5.88671875" style="40" bestFit="1" customWidth="1"/>
    <col min="14095" max="14095" width="13.44140625" style="40" bestFit="1" customWidth="1"/>
    <col min="14096" max="14096" width="5.88671875" style="40" customWidth="1"/>
    <col min="14097" max="14097" width="7.88671875" style="40" customWidth="1"/>
    <col min="14098" max="14336" width="11.44140625" style="40"/>
    <col min="14337" max="14337" width="1.5546875" style="40" customWidth="1"/>
    <col min="14338" max="14338" width="7" style="40" customWidth="1"/>
    <col min="14339" max="14339" width="5.6640625" style="40" bestFit="1" customWidth="1"/>
    <col min="14340" max="14340" width="7.5546875" style="40" bestFit="1" customWidth="1"/>
    <col min="14341" max="14341" width="8.6640625" style="40" bestFit="1" customWidth="1"/>
    <col min="14342" max="14342" width="9" style="40" bestFit="1" customWidth="1"/>
    <col min="14343" max="14344" width="6.5546875" style="40" bestFit="1" customWidth="1"/>
    <col min="14345" max="14345" width="4.5546875" style="40" bestFit="1" customWidth="1"/>
    <col min="14346" max="14346" width="6.33203125" style="40" bestFit="1" customWidth="1"/>
    <col min="14347" max="14347" width="5.44140625" style="40" bestFit="1" customWidth="1"/>
    <col min="14348" max="14348" width="4.88671875" style="40" customWidth="1"/>
    <col min="14349" max="14349" width="13.44140625" style="40" bestFit="1" customWidth="1"/>
    <col min="14350" max="14350" width="5.88671875" style="40" bestFit="1" customWidth="1"/>
    <col min="14351" max="14351" width="13.44140625" style="40" bestFit="1" customWidth="1"/>
    <col min="14352" max="14352" width="5.88671875" style="40" customWidth="1"/>
    <col min="14353" max="14353" width="7.88671875" style="40" customWidth="1"/>
    <col min="14354" max="14592" width="11.44140625" style="40"/>
    <col min="14593" max="14593" width="1.5546875" style="40" customWidth="1"/>
    <col min="14594" max="14594" width="7" style="40" customWidth="1"/>
    <col min="14595" max="14595" width="5.6640625" style="40" bestFit="1" customWidth="1"/>
    <col min="14596" max="14596" width="7.5546875" style="40" bestFit="1" customWidth="1"/>
    <col min="14597" max="14597" width="8.6640625" style="40" bestFit="1" customWidth="1"/>
    <col min="14598" max="14598" width="9" style="40" bestFit="1" customWidth="1"/>
    <col min="14599" max="14600" width="6.5546875" style="40" bestFit="1" customWidth="1"/>
    <col min="14601" max="14601" width="4.5546875" style="40" bestFit="1" customWidth="1"/>
    <col min="14602" max="14602" width="6.33203125" style="40" bestFit="1" customWidth="1"/>
    <col min="14603" max="14603" width="5.44140625" style="40" bestFit="1" customWidth="1"/>
    <col min="14604" max="14604" width="4.88671875" style="40" customWidth="1"/>
    <col min="14605" max="14605" width="13.44140625" style="40" bestFit="1" customWidth="1"/>
    <col min="14606" max="14606" width="5.88671875" style="40" bestFit="1" customWidth="1"/>
    <col min="14607" max="14607" width="13.44140625" style="40" bestFit="1" customWidth="1"/>
    <col min="14608" max="14608" width="5.88671875" style="40" customWidth="1"/>
    <col min="14609" max="14609" width="7.88671875" style="40" customWidth="1"/>
    <col min="14610" max="14848" width="11.44140625" style="40"/>
    <col min="14849" max="14849" width="1.5546875" style="40" customWidth="1"/>
    <col min="14850" max="14850" width="7" style="40" customWidth="1"/>
    <col min="14851" max="14851" width="5.6640625" style="40" bestFit="1" customWidth="1"/>
    <col min="14852" max="14852" width="7.5546875" style="40" bestFit="1" customWidth="1"/>
    <col min="14853" max="14853" width="8.6640625" style="40" bestFit="1" customWidth="1"/>
    <col min="14854" max="14854" width="9" style="40" bestFit="1" customWidth="1"/>
    <col min="14855" max="14856" width="6.5546875" style="40" bestFit="1" customWidth="1"/>
    <col min="14857" max="14857" width="4.5546875" style="40" bestFit="1" customWidth="1"/>
    <col min="14858" max="14858" width="6.33203125" style="40" bestFit="1" customWidth="1"/>
    <col min="14859" max="14859" width="5.44140625" style="40" bestFit="1" customWidth="1"/>
    <col min="14860" max="14860" width="4.88671875" style="40" customWidth="1"/>
    <col min="14861" max="14861" width="13.44140625" style="40" bestFit="1" customWidth="1"/>
    <col min="14862" max="14862" width="5.88671875" style="40" bestFit="1" customWidth="1"/>
    <col min="14863" max="14863" width="13.44140625" style="40" bestFit="1" customWidth="1"/>
    <col min="14864" max="14864" width="5.88671875" style="40" customWidth="1"/>
    <col min="14865" max="14865" width="7.88671875" style="40" customWidth="1"/>
    <col min="14866" max="15104" width="11.44140625" style="40"/>
    <col min="15105" max="15105" width="1.5546875" style="40" customWidth="1"/>
    <col min="15106" max="15106" width="7" style="40" customWidth="1"/>
    <col min="15107" max="15107" width="5.6640625" style="40" bestFit="1" customWidth="1"/>
    <col min="15108" max="15108" width="7.5546875" style="40" bestFit="1" customWidth="1"/>
    <col min="15109" max="15109" width="8.6640625" style="40" bestFit="1" customWidth="1"/>
    <col min="15110" max="15110" width="9" style="40" bestFit="1" customWidth="1"/>
    <col min="15111" max="15112" width="6.5546875" style="40" bestFit="1" customWidth="1"/>
    <col min="15113" max="15113" width="4.5546875" style="40" bestFit="1" customWidth="1"/>
    <col min="15114" max="15114" width="6.33203125" style="40" bestFit="1" customWidth="1"/>
    <col min="15115" max="15115" width="5.44140625" style="40" bestFit="1" customWidth="1"/>
    <col min="15116" max="15116" width="4.88671875" style="40" customWidth="1"/>
    <col min="15117" max="15117" width="13.44140625" style="40" bestFit="1" customWidth="1"/>
    <col min="15118" max="15118" width="5.88671875" style="40" bestFit="1" customWidth="1"/>
    <col min="15119" max="15119" width="13.44140625" style="40" bestFit="1" customWidth="1"/>
    <col min="15120" max="15120" width="5.88671875" style="40" customWidth="1"/>
    <col min="15121" max="15121" width="7.88671875" style="40" customWidth="1"/>
    <col min="15122" max="15360" width="11.44140625" style="40"/>
    <col min="15361" max="15361" width="1.5546875" style="40" customWidth="1"/>
    <col min="15362" max="15362" width="7" style="40" customWidth="1"/>
    <col min="15363" max="15363" width="5.6640625" style="40" bestFit="1" customWidth="1"/>
    <col min="15364" max="15364" width="7.5546875" style="40" bestFit="1" customWidth="1"/>
    <col min="15365" max="15365" width="8.6640625" style="40" bestFit="1" customWidth="1"/>
    <col min="15366" max="15366" width="9" style="40" bestFit="1" customWidth="1"/>
    <col min="15367" max="15368" width="6.5546875" style="40" bestFit="1" customWidth="1"/>
    <col min="15369" max="15369" width="4.5546875" style="40" bestFit="1" customWidth="1"/>
    <col min="15370" max="15370" width="6.33203125" style="40" bestFit="1" customWidth="1"/>
    <col min="15371" max="15371" width="5.44140625" style="40" bestFit="1" customWidth="1"/>
    <col min="15372" max="15372" width="4.88671875" style="40" customWidth="1"/>
    <col min="15373" max="15373" width="13.44140625" style="40" bestFit="1" customWidth="1"/>
    <col min="15374" max="15374" width="5.88671875" style="40" bestFit="1" customWidth="1"/>
    <col min="15375" max="15375" width="13.44140625" style="40" bestFit="1" customWidth="1"/>
    <col min="15376" max="15376" width="5.88671875" style="40" customWidth="1"/>
    <col min="15377" max="15377" width="7.88671875" style="40" customWidth="1"/>
    <col min="15378" max="15616" width="11.44140625" style="40"/>
    <col min="15617" max="15617" width="1.5546875" style="40" customWidth="1"/>
    <col min="15618" max="15618" width="7" style="40" customWidth="1"/>
    <col min="15619" max="15619" width="5.6640625" style="40" bestFit="1" customWidth="1"/>
    <col min="15620" max="15620" width="7.5546875" style="40" bestFit="1" customWidth="1"/>
    <col min="15621" max="15621" width="8.6640625" style="40" bestFit="1" customWidth="1"/>
    <col min="15622" max="15622" width="9" style="40" bestFit="1" customWidth="1"/>
    <col min="15623" max="15624" width="6.5546875" style="40" bestFit="1" customWidth="1"/>
    <col min="15625" max="15625" width="4.5546875" style="40" bestFit="1" customWidth="1"/>
    <col min="15626" max="15626" width="6.33203125" style="40" bestFit="1" customWidth="1"/>
    <col min="15627" max="15627" width="5.44140625" style="40" bestFit="1" customWidth="1"/>
    <col min="15628" max="15628" width="4.88671875" style="40" customWidth="1"/>
    <col min="15629" max="15629" width="13.44140625" style="40" bestFit="1" customWidth="1"/>
    <col min="15630" max="15630" width="5.88671875" style="40" bestFit="1" customWidth="1"/>
    <col min="15631" max="15631" width="13.44140625" style="40" bestFit="1" customWidth="1"/>
    <col min="15632" max="15632" width="5.88671875" style="40" customWidth="1"/>
    <col min="15633" max="15633" width="7.88671875" style="40" customWidth="1"/>
    <col min="15634" max="15872" width="11.44140625" style="40"/>
    <col min="15873" max="15873" width="1.5546875" style="40" customWidth="1"/>
    <col min="15874" max="15874" width="7" style="40" customWidth="1"/>
    <col min="15875" max="15875" width="5.6640625" style="40" bestFit="1" customWidth="1"/>
    <col min="15876" max="15876" width="7.5546875" style="40" bestFit="1" customWidth="1"/>
    <col min="15877" max="15877" width="8.6640625" style="40" bestFit="1" customWidth="1"/>
    <col min="15878" max="15878" width="9" style="40" bestFit="1" customWidth="1"/>
    <col min="15879" max="15880" width="6.5546875" style="40" bestFit="1" customWidth="1"/>
    <col min="15881" max="15881" width="4.5546875" style="40" bestFit="1" customWidth="1"/>
    <col min="15882" max="15882" width="6.33203125" style="40" bestFit="1" customWidth="1"/>
    <col min="15883" max="15883" width="5.44140625" style="40" bestFit="1" customWidth="1"/>
    <col min="15884" max="15884" width="4.88671875" style="40" customWidth="1"/>
    <col min="15885" max="15885" width="13.44140625" style="40" bestFit="1" customWidth="1"/>
    <col min="15886" max="15886" width="5.88671875" style="40" bestFit="1" customWidth="1"/>
    <col min="15887" max="15887" width="13.44140625" style="40" bestFit="1" customWidth="1"/>
    <col min="15888" max="15888" width="5.88671875" style="40" customWidth="1"/>
    <col min="15889" max="15889" width="7.88671875" style="40" customWidth="1"/>
    <col min="15890" max="16128" width="11.44140625" style="40"/>
    <col min="16129" max="16129" width="1.5546875" style="40" customWidth="1"/>
    <col min="16130" max="16130" width="7" style="40" customWidth="1"/>
    <col min="16131" max="16131" width="5.6640625" style="40" bestFit="1" customWidth="1"/>
    <col min="16132" max="16132" width="7.5546875" style="40" bestFit="1" customWidth="1"/>
    <col min="16133" max="16133" width="8.6640625" style="40" bestFit="1" customWidth="1"/>
    <col min="16134" max="16134" width="9" style="40" bestFit="1" customWidth="1"/>
    <col min="16135" max="16136" width="6.5546875" style="40" bestFit="1" customWidth="1"/>
    <col min="16137" max="16137" width="4.5546875" style="40" bestFit="1" customWidth="1"/>
    <col min="16138" max="16138" width="6.33203125" style="40" bestFit="1" customWidth="1"/>
    <col min="16139" max="16139" width="5.44140625" style="40" bestFit="1" customWidth="1"/>
    <col min="16140" max="16140" width="4.88671875" style="40" customWidth="1"/>
    <col min="16141" max="16141" width="13.44140625" style="40" bestFit="1" customWidth="1"/>
    <col min="16142" max="16142" width="5.88671875" style="40" bestFit="1" customWidth="1"/>
    <col min="16143" max="16143" width="13.44140625" style="40" bestFit="1" customWidth="1"/>
    <col min="16144" max="16144" width="5.88671875" style="40" customWidth="1"/>
    <col min="16145" max="16145" width="7.88671875" style="40" customWidth="1"/>
    <col min="16146" max="16384" width="11.44140625" style="40"/>
  </cols>
  <sheetData>
    <row r="2" spans="2:17" ht="15.6" x14ac:dyDescent="0.3">
      <c r="B2" s="101" t="s">
        <v>99</v>
      </c>
      <c r="C2" s="102"/>
      <c r="D2" s="102"/>
      <c r="E2" s="102"/>
      <c r="F2" s="102"/>
      <c r="G2" s="102"/>
      <c r="H2" s="102"/>
      <c r="I2" s="102"/>
      <c r="J2" s="102"/>
      <c r="K2" s="103"/>
      <c r="L2" s="41"/>
      <c r="M2" s="104" t="s">
        <v>99</v>
      </c>
      <c r="N2" s="105"/>
      <c r="O2" s="105"/>
      <c r="P2" s="105"/>
      <c r="Q2" s="106"/>
    </row>
    <row r="3" spans="2:17" ht="15.6" x14ac:dyDescent="0.3">
      <c r="B3" s="107" t="s">
        <v>100</v>
      </c>
      <c r="C3" s="108"/>
      <c r="D3" s="108"/>
      <c r="E3" s="108"/>
      <c r="F3" s="108"/>
      <c r="G3" s="108"/>
      <c r="H3" s="108"/>
      <c r="I3" s="108"/>
      <c r="J3" s="108"/>
      <c r="K3" s="109"/>
      <c r="L3" s="41"/>
      <c r="M3" s="110" t="s">
        <v>101</v>
      </c>
      <c r="N3" s="111"/>
      <c r="O3" s="111"/>
      <c r="P3" s="111"/>
      <c r="Q3" s="112"/>
    </row>
    <row r="4" spans="2:17" x14ac:dyDescent="0.3">
      <c r="B4" s="42" t="s">
        <v>35</v>
      </c>
      <c r="C4" s="42" t="s">
        <v>102</v>
      </c>
      <c r="D4" s="42" t="s">
        <v>103</v>
      </c>
      <c r="E4" s="42" t="s">
        <v>60</v>
      </c>
      <c r="F4" s="42" t="s">
        <v>104</v>
      </c>
      <c r="G4" s="42" t="s">
        <v>105</v>
      </c>
      <c r="H4" s="42" t="s">
        <v>52</v>
      </c>
      <c r="I4" s="42" t="s">
        <v>41</v>
      </c>
      <c r="J4" s="42" t="s">
        <v>106</v>
      </c>
      <c r="K4" s="43" t="s">
        <v>107</v>
      </c>
      <c r="L4" s="44"/>
      <c r="M4" s="43" t="s">
        <v>108</v>
      </c>
      <c r="N4" s="43" t="s">
        <v>109</v>
      </c>
      <c r="O4" s="43" t="s">
        <v>110</v>
      </c>
      <c r="P4" s="43" t="s">
        <v>111</v>
      </c>
      <c r="Q4" s="45" t="s">
        <v>112</v>
      </c>
    </row>
    <row r="5" spans="2:17" x14ac:dyDescent="0.3">
      <c r="B5" s="46">
        <v>0.1</v>
      </c>
      <c r="C5" s="47">
        <f>(1-(POWER(1-POWER(t_Wert,CalcLOC!$B$11),1/CalcLOC!$B$11)))*100</f>
        <v>96.331046867593784</v>
      </c>
      <c r="D5" s="48">
        <f>Am*CalcLOC!$B$4*CalcLOC!$B$2/100</f>
        <v>3523.6355647415926</v>
      </c>
      <c r="E5" s="48">
        <f>CalcLOC!$B$9*Am/100</f>
        <v>8821.2266237592994</v>
      </c>
      <c r="F5" s="48">
        <f>CalcLOC!$B$9*CalcLOC!$B$10*B$5:B$37</f>
        <v>9157.2000000000007</v>
      </c>
      <c r="G5" s="48">
        <f>E5+F5</f>
        <v>17978.4266237593</v>
      </c>
      <c r="H5" s="49">
        <f>100*G5/CalcLOC!$B$9</f>
        <v>196.33104686759378</v>
      </c>
      <c r="I5" s="48">
        <f>G5/(Am*CalcLOC!$B$4*CalcLOC!$B$2/100)</f>
        <v>5.1022378147320566</v>
      </c>
      <c r="J5" s="48">
        <f>G5/(C5:C37*CalcLOC!$B$4*CalcLOC!$B$2/100)-CalcLOC!$B$5/CalcLOC!$B$4*CalcLOC!$B$7^2</f>
        <v>5.005951481814269</v>
      </c>
      <c r="K5" s="50">
        <f>J5-CalcLOC!$B$5/(CalcLOC!$B$4)</f>
        <v>2.5987931588695803</v>
      </c>
      <c r="L5" s="51"/>
      <c r="M5" s="52">
        <f>$D$50-K5</f>
        <v>-1.4949922810517615</v>
      </c>
      <c r="N5" s="53">
        <f>IF($D$54&gt;0,NORMSDIST(M5/$D$54),NORMSDIST(M5/0.0001))</f>
        <v>5.3353247230945207E-3</v>
      </c>
      <c r="O5" s="52">
        <f>$D$52-K5</f>
        <v>-3.4949922810517617</v>
      </c>
      <c r="P5" s="53">
        <f>IF($D$54&gt;0,NORMSDIST(O5/$D$54),NORMSDIST(O5/0.0001))</f>
        <v>1.1927446626803024E-9</v>
      </c>
      <c r="Q5" s="54">
        <f>IF(OR($D$52&gt;$D$50,$D$52&gt;$D$51,$D$50&lt;$D$51),"",(N5-P5)*100)</f>
        <v>0.53353235303498581</v>
      </c>
    </row>
    <row r="6" spans="2:17" x14ac:dyDescent="0.3">
      <c r="B6" s="46">
        <v>0.2</v>
      </c>
      <c r="C6" s="47">
        <f>(1-(POWER(1-POWER(t_Wert,CalcLOC!$B$11),1/CalcLOC!$B$11)))*100</f>
        <v>98.79586718829168</v>
      </c>
      <c r="D6" s="48">
        <f>Am*CalcLOC!$B$4*CalcLOC!$B$2/100</f>
        <v>3613.7947483602084</v>
      </c>
      <c r="E6" s="48">
        <f>CalcLOC!$B$9*Am/100</f>
        <v>9046.9351501662477</v>
      </c>
      <c r="F6" s="48">
        <f>CalcLOC!$B$9*CalcLOC!$B$10*B$5:B$37</f>
        <v>18314.400000000001</v>
      </c>
      <c r="G6" s="48">
        <f t="shared" ref="G6:G37" si="0">E6+F6</f>
        <v>27361.335150166247</v>
      </c>
      <c r="H6" s="49">
        <f>100*G6/CalcLOC!$B$9</f>
        <v>298.79586718829165</v>
      </c>
      <c r="I6" s="48">
        <f>G6/(Am*CalcLOC!$B$4*CalcLOC!$B$2/100)</f>
        <v>7.5713583796040709</v>
      </c>
      <c r="J6" s="48">
        <f>G6/(C6:C38*CalcLOC!$B$4*CalcLOC!$B$2/100)-CalcLOC!$B$5/CalcLOC!$B$4*CalcLOC!$B$7^2</f>
        <v>7.4750720466862832</v>
      </c>
      <c r="K6" s="50">
        <f>J6-CalcLOC!$B$5/(CalcLOC!$B$4)</f>
        <v>5.0679137237415945</v>
      </c>
      <c r="L6" s="51"/>
      <c r="M6" s="52">
        <f t="shared" ref="M6:M37" si="1">$D$50-K6</f>
        <v>-3.9641128459237756</v>
      </c>
      <c r="N6" s="53">
        <f t="shared" ref="N6:N37" si="2">IF($D$54&gt;0,NORMSDIST(M6/$D$54),NORMSDIST(M6/0.0001))</f>
        <v>6.4246928002631115E-12</v>
      </c>
      <c r="O6" s="52">
        <f t="shared" ref="O6:O37" si="3">$D$52-K6</f>
        <v>-5.9641128459237756</v>
      </c>
      <c r="P6" s="53">
        <f t="shared" ref="P6:P37" si="4">IF($D$54&gt;0,NORMSDIST(O6/$D$54),NORMSDIST(O6/0.0001))</f>
        <v>1.14340540039832E-24</v>
      </c>
      <c r="Q6" s="54">
        <f t="shared" ref="Q6:Q37" si="5">IF(OR($D$52&gt;$D$50,$D$52&gt;$D$51,$D$50&lt;$D$51),"",(N6-P6)*100)</f>
        <v>6.4246928002619687E-10</v>
      </c>
    </row>
    <row r="7" spans="2:17" x14ac:dyDescent="0.3">
      <c r="B7" s="46">
        <v>0.3</v>
      </c>
      <c r="C7" s="47">
        <f>(1-(POWER(1-POWER(t_Wert,CalcLOC!$B$11),1/CalcLOC!$B$11)))*100</f>
        <v>99.543605870658553</v>
      </c>
      <c r="D7" s="48">
        <f>Am*CalcLOC!$B$4*CalcLOC!$B$2/100</f>
        <v>3641.1458329792968</v>
      </c>
      <c r="E7" s="48">
        <f>CalcLOC!$B$9*Am/100</f>
        <v>9115.4070767879457</v>
      </c>
      <c r="F7" s="48">
        <f>CalcLOC!$B$9*CalcLOC!$B$10*B$5:B$37</f>
        <v>27471.599999999999</v>
      </c>
      <c r="G7" s="48">
        <f t="shared" si="0"/>
        <v>36587.007076787944</v>
      </c>
      <c r="H7" s="49">
        <f>100*G7/CalcLOC!$B$9</f>
        <v>399.5436058706585</v>
      </c>
      <c r="I7" s="48">
        <f>G7/(Am*CalcLOC!$B$4*CalcLOC!$B$2/100)</f>
        <v>10.048212500967406</v>
      </c>
      <c r="J7" s="48">
        <f>G7/(C7:C39*CalcLOC!$B$4*CalcLOC!$B$2/100)-CalcLOC!$B$5/CalcLOC!$B$4*CalcLOC!$B$7^2</f>
        <v>9.9519261680496189</v>
      </c>
      <c r="K7" s="50">
        <f>J7-CalcLOC!$B$5/(CalcLOC!$B$4)</f>
        <v>7.5447678451049303</v>
      </c>
      <c r="L7" s="51"/>
      <c r="M7" s="52">
        <f t="shared" si="1"/>
        <v>-6.4409669672871113</v>
      </c>
      <c r="N7" s="53">
        <f t="shared" si="2"/>
        <v>1.8989617185851801E-28</v>
      </c>
      <c r="O7" s="52">
        <f t="shared" si="3"/>
        <v>-8.4409669672871122</v>
      </c>
      <c r="P7" s="53">
        <f t="shared" si="4"/>
        <v>2.0415231808633916E-47</v>
      </c>
      <c r="Q7" s="54">
        <f t="shared" si="5"/>
        <v>1.8989617185851802E-26</v>
      </c>
    </row>
    <row r="8" spans="2:17" x14ac:dyDescent="0.3">
      <c r="B8" s="46">
        <v>0.4</v>
      </c>
      <c r="C8" s="47">
        <f>(1-(POWER(1-POWER(t_Wert,CalcLOC!$B$11),1/CalcLOC!$B$11)))*100</f>
        <v>99.82432103588441</v>
      </c>
      <c r="D8" s="48">
        <f>Am*CalcLOC!$B$4*CalcLOC!$B$2/100</f>
        <v>3651.4139445789942</v>
      </c>
      <c r="E8" s="48">
        <f>CalcLOC!$B$9*Am/100</f>
        <v>9141.1127258980068</v>
      </c>
      <c r="F8" s="48">
        <f>CalcLOC!$B$9*CalcLOC!$B$10*B$5:B$37</f>
        <v>36628.800000000003</v>
      </c>
      <c r="G8" s="48">
        <f t="shared" si="0"/>
        <v>45769.912725898008</v>
      </c>
      <c r="H8" s="49">
        <f>100*G8/CalcLOC!$B$9</f>
        <v>499.8243210358844</v>
      </c>
      <c r="I8" s="48">
        <f>G8/(Am*CalcLOC!$B$4*CalcLOC!$B$2/100)</f>
        <v>12.534846341880652</v>
      </c>
      <c r="J8" s="48">
        <f>G8/(C8:C40*CalcLOC!$B$4*CalcLOC!$B$2/100)-CalcLOC!$B$5/CalcLOC!$B$4*CalcLOC!$B$7^2</f>
        <v>12.438560008962865</v>
      </c>
      <c r="K8" s="50">
        <f>J8-CalcLOC!$B$5/(CalcLOC!$B$4)</f>
        <v>10.031401686018176</v>
      </c>
      <c r="L8" s="51"/>
      <c r="M8" s="52">
        <f t="shared" si="1"/>
        <v>-8.9276008082003582</v>
      </c>
      <c r="N8" s="53">
        <f t="shared" si="2"/>
        <v>8.5547624756014549E-53</v>
      </c>
      <c r="O8" s="52">
        <f t="shared" si="3"/>
        <v>-10.927600808200358</v>
      </c>
      <c r="P8" s="53">
        <f t="shared" si="4"/>
        <v>4.923488873798786E-78</v>
      </c>
      <c r="Q8" s="54">
        <f t="shared" si="5"/>
        <v>8.5547624756014549E-51</v>
      </c>
    </row>
    <row r="9" spans="2:17" x14ac:dyDescent="0.3">
      <c r="B9" s="46">
        <v>0.5</v>
      </c>
      <c r="C9" s="47">
        <f>(1-(POWER(1-POWER(t_Wert,CalcLOC!$B$11),1/CalcLOC!$B$11)))*100</f>
        <v>99.935920390101515</v>
      </c>
      <c r="D9" s="48">
        <f>Am*CalcLOC!$B$4*CalcLOC!$B$2/100</f>
        <v>3655.4960703972888</v>
      </c>
      <c r="E9" s="48">
        <f>CalcLOC!$B$9*Am/100</f>
        <v>9151.3321019623763</v>
      </c>
      <c r="F9" s="48">
        <f>CalcLOC!$B$9*CalcLOC!$B$10*B$5:B$37</f>
        <v>45786</v>
      </c>
      <c r="G9" s="48">
        <f t="shared" si="0"/>
        <v>54937.332101962376</v>
      </c>
      <c r="H9" s="49">
        <f>100*G9/CalcLOC!$B$9</f>
        <v>599.9359203901015</v>
      </c>
      <c r="I9" s="48">
        <f>G9/(Am*CalcLOC!$B$4*CalcLOC!$B$2/100)</f>
        <v>15.028694066135774</v>
      </c>
      <c r="J9" s="48">
        <f>G9/(C9:C41*CalcLOC!$B$4*CalcLOC!$B$2/100)-CalcLOC!$B$5/CalcLOC!$B$4*CalcLOC!$B$7^2</f>
        <v>14.932407733217987</v>
      </c>
      <c r="K9" s="50">
        <f>J9-CalcLOC!$B$5/(CalcLOC!$B$4)</f>
        <v>12.525249410273299</v>
      </c>
      <c r="L9" s="51"/>
      <c r="M9" s="52">
        <f t="shared" si="1"/>
        <v>-11.42144853245548</v>
      </c>
      <c r="N9" s="53">
        <f t="shared" si="2"/>
        <v>4.8114502259988203E-85</v>
      </c>
      <c r="O9" s="52">
        <f t="shared" si="3"/>
        <v>-13.42144853245548</v>
      </c>
      <c r="P9" s="53">
        <f t="shared" si="4"/>
        <v>1.3845049178674271E-116</v>
      </c>
      <c r="Q9" s="54">
        <f t="shared" si="5"/>
        <v>4.81145022599882E-83</v>
      </c>
    </row>
    <row r="10" spans="2:17" x14ac:dyDescent="0.3">
      <c r="B10" s="46">
        <f>B9+0.1</f>
        <v>0.6</v>
      </c>
      <c r="C10" s="47">
        <f>(1-(POWER(1-POWER(t_Wert,CalcLOC!$B$11),1/CalcLOC!$B$11)))*100</f>
        <v>99.979341124667172</v>
      </c>
      <c r="D10" s="48">
        <f>Am*CalcLOC!$B$4*CalcLOC!$B$2/100</f>
        <v>3657.0843313945261</v>
      </c>
      <c r="E10" s="48">
        <f>CalcLOC!$B$9*Am/100</f>
        <v>9155.308225468023</v>
      </c>
      <c r="F10" s="48">
        <f>CalcLOC!$B$9*CalcLOC!$B$10*B$5:B$37</f>
        <v>54943.199999999997</v>
      </c>
      <c r="G10" s="48">
        <f t="shared" si="0"/>
        <v>64098.508225468016</v>
      </c>
      <c r="H10" s="49">
        <f>100*G10/CalcLOC!$B$9</f>
        <v>699.97934112466703</v>
      </c>
      <c r="I10" s="48">
        <f>G10/(Am*CalcLOC!$B$4*CalcLOC!$B$2/100)</f>
        <v>17.527216333298462</v>
      </c>
      <c r="J10" s="48">
        <f>G10/(C10:C42*CalcLOC!$B$4*CalcLOC!$B$2/100)-CalcLOC!$B$5/CalcLOC!$B$4*CalcLOC!$B$7^2</f>
        <v>17.430930000380673</v>
      </c>
      <c r="K10" s="50">
        <f>J10-CalcLOC!$B$5/(CalcLOC!$B$4)</f>
        <v>15.023771677435985</v>
      </c>
      <c r="L10" s="51"/>
      <c r="M10" s="52">
        <f t="shared" si="1"/>
        <v>-13.919970799618167</v>
      </c>
      <c r="N10" s="53">
        <f t="shared" si="2"/>
        <v>3.1046548994806911E-125</v>
      </c>
      <c r="O10" s="52">
        <f t="shared" si="3"/>
        <v>-15.919970799618167</v>
      </c>
      <c r="P10" s="53">
        <f t="shared" si="4"/>
        <v>4.2891529624182245E-163</v>
      </c>
      <c r="Q10" s="54">
        <f t="shared" si="5"/>
        <v>3.1046548994806914E-123</v>
      </c>
    </row>
    <row r="11" spans="2:17" x14ac:dyDescent="0.3">
      <c r="B11" s="46">
        <f t="shared" ref="B11:B37" si="6">B10+0.1</f>
        <v>0.7</v>
      </c>
      <c r="C11" s="47">
        <f>(1-(POWER(1-POWER(t_Wert,CalcLOC!$B$11),1/CalcLOC!$B$11)))*100</f>
        <v>99.994703671178613</v>
      </c>
      <c r="D11" s="48">
        <f>Am*CalcLOC!$B$4*CalcLOC!$B$2/100</f>
        <v>3657.6462687658395</v>
      </c>
      <c r="E11" s="48">
        <f>CalcLOC!$B$9*Am/100</f>
        <v>9156.7150045771687</v>
      </c>
      <c r="F11" s="48">
        <f>CalcLOC!$B$9*CalcLOC!$B$10*B$5:B$37</f>
        <v>64100.399999999994</v>
      </c>
      <c r="G11" s="48">
        <f t="shared" si="0"/>
        <v>73257.115004577165</v>
      </c>
      <c r="H11" s="49">
        <f>100*G11/CalcLOC!$B$9</f>
        <v>799.99470367117851</v>
      </c>
      <c r="I11" s="48">
        <f>G11/(Am*CalcLOC!$B$4*CalcLOC!$B$2/100)</f>
        <v>20.028485430685325</v>
      </c>
      <c r="J11" s="48">
        <f>G11/(C11:C43*CalcLOC!$B$4*CalcLOC!$B$2/100)-CalcLOC!$B$5/CalcLOC!$B$4*CalcLOC!$B$7^2</f>
        <v>19.932199097767537</v>
      </c>
      <c r="K11" s="50">
        <f>J11-CalcLOC!$B$5/(CalcLOC!$B$4)</f>
        <v>17.525040774822848</v>
      </c>
      <c r="L11" s="51"/>
      <c r="M11" s="52">
        <f t="shared" si="1"/>
        <v>-16.42123989700503</v>
      </c>
      <c r="N11" s="53">
        <f t="shared" si="2"/>
        <v>2.2408266602013741E-173</v>
      </c>
      <c r="O11" s="52">
        <f t="shared" si="3"/>
        <v>-18.42123989700503</v>
      </c>
      <c r="P11" s="53">
        <f t="shared" si="4"/>
        <v>1.4515382172776989E-217</v>
      </c>
      <c r="Q11" s="54">
        <f t="shared" si="5"/>
        <v>2.2408266602013742E-171</v>
      </c>
    </row>
    <row r="12" spans="2:17" x14ac:dyDescent="0.3">
      <c r="B12" s="46">
        <f t="shared" si="6"/>
        <v>0.79999999999999993</v>
      </c>
      <c r="C12" s="47">
        <f>(1-(POWER(1-POWER(t_Wert,CalcLOC!$B$11),1/CalcLOC!$B$11)))*100</f>
        <v>99.999133302301317</v>
      </c>
      <c r="D12" s="48">
        <f>Am*CalcLOC!$B$4*CalcLOC!$B$2/100</f>
        <v>3657.8082975848984</v>
      </c>
      <c r="E12" s="48">
        <f>CalcLOC!$B$9*Am/100</f>
        <v>9157.1206347583375</v>
      </c>
      <c r="F12" s="48">
        <f>CalcLOC!$B$9*CalcLOC!$B$10*B$5:B$37</f>
        <v>73257.599999999991</v>
      </c>
      <c r="G12" s="48">
        <f t="shared" si="0"/>
        <v>82414.720634758327</v>
      </c>
      <c r="H12" s="49">
        <f>100*G12/CalcLOC!$B$9</f>
        <v>899.99913330230106</v>
      </c>
      <c r="I12" s="48">
        <f>G12/(Am*CalcLOC!$B$4*CalcLOC!$B$2/100)</f>
        <v>22.531175482644457</v>
      </c>
      <c r="J12" s="48">
        <f>G12/(C12:C44*CalcLOC!$B$4*CalcLOC!$B$2/100)-CalcLOC!$B$5/CalcLOC!$B$4*CalcLOC!$B$7^2</f>
        <v>22.434889149726668</v>
      </c>
      <c r="K12" s="50">
        <f>J12-CalcLOC!$B$5/(CalcLOC!$B$4)</f>
        <v>20.02773082678198</v>
      </c>
      <c r="L12" s="51"/>
      <c r="M12" s="52">
        <f t="shared" si="1"/>
        <v>-18.923929948964162</v>
      </c>
      <c r="N12" s="53">
        <f t="shared" si="2"/>
        <v>1.8164526024812461E-229</v>
      </c>
      <c r="O12" s="52">
        <f t="shared" si="3"/>
        <v>-20.923929948964162</v>
      </c>
      <c r="P12" s="53">
        <f t="shared" si="4"/>
        <v>5.4453462742261546E-280</v>
      </c>
      <c r="Q12" s="54">
        <f t="shared" si="5"/>
        <v>1.8164526024812461E-227</v>
      </c>
    </row>
    <row r="13" spans="2:17" x14ac:dyDescent="0.3">
      <c r="B13" s="46">
        <f t="shared" si="6"/>
        <v>0.89999999999999991</v>
      </c>
      <c r="C13" s="47">
        <f>(1-(POWER(1-POWER(t_Wert,CalcLOC!$B$11),1/CalcLOC!$B$11)))*100</f>
        <v>99.999954328733182</v>
      </c>
      <c r="D13" s="48">
        <f>Am*CalcLOC!$B$4*CalcLOC!$B$2/100</f>
        <v>3657.838329418134</v>
      </c>
      <c r="E13" s="48">
        <f>CalcLOC!$B$9*Am/100</f>
        <v>9157.1958177907563</v>
      </c>
      <c r="F13" s="48">
        <f>CalcLOC!$B$9*CalcLOC!$B$10*B$5:B$37</f>
        <v>82414.799999999988</v>
      </c>
      <c r="G13" s="48">
        <f t="shared" si="0"/>
        <v>91571.995817790739</v>
      </c>
      <c r="H13" s="49">
        <f>100*G13/CalcLOC!$B$9</f>
        <v>999.99995432873288</v>
      </c>
      <c r="I13" s="48">
        <f>G13/(Am*CalcLOC!$B$4*CalcLOC!$B$2/100)</f>
        <v>25.034456848823453</v>
      </c>
      <c r="J13" s="48">
        <f>G13/(C13:C45*CalcLOC!$B$4*CalcLOC!$B$2/100)-CalcLOC!$B$5/CalcLOC!$B$4*CalcLOC!$B$7^2</f>
        <v>24.938170515905664</v>
      </c>
      <c r="K13" s="50">
        <f>J13-CalcLOC!$B$5/(CalcLOC!$B$4)</f>
        <v>22.531012192960976</v>
      </c>
      <c r="L13" s="51"/>
      <c r="M13" s="52">
        <f t="shared" si="1"/>
        <v>-21.427211315143158</v>
      </c>
      <c r="N13" s="53">
        <f t="shared" si="2"/>
        <v>1.6787625438243743E-293</v>
      </c>
      <c r="O13" s="52">
        <f t="shared" si="3"/>
        <v>-23.427211315143158</v>
      </c>
      <c r="P13" s="53">
        <f t="shared" si="4"/>
        <v>0</v>
      </c>
      <c r="Q13" s="54">
        <f t="shared" si="5"/>
        <v>1.6787625438243742E-291</v>
      </c>
    </row>
    <row r="14" spans="2:17" x14ac:dyDescent="0.3">
      <c r="B14" s="46">
        <f t="shared" si="6"/>
        <v>0.99999999999999989</v>
      </c>
      <c r="C14" s="47">
        <f>(1-(POWER(1-POWER(t_Wert,CalcLOC!$B$11),1/CalcLOC!$B$11)))*100</f>
        <v>100</v>
      </c>
      <c r="D14" s="48">
        <f>Am*CalcLOC!$B$4*CalcLOC!$B$2/100</f>
        <v>3657.84</v>
      </c>
      <c r="E14" s="48">
        <f>CalcLOC!$B$9*Am/100</f>
        <v>9157.2000000000007</v>
      </c>
      <c r="F14" s="48">
        <f>CalcLOC!$B$9*CalcLOC!$B$10*B$5:B$37</f>
        <v>91571.999999999985</v>
      </c>
      <c r="G14" s="48">
        <f t="shared" si="0"/>
        <v>100729.19999999998</v>
      </c>
      <c r="H14" s="49">
        <f>100*G14/CalcLOC!$B$9</f>
        <v>1099.9999999999998</v>
      </c>
      <c r="I14" s="48">
        <f>G14/(Am*CalcLOC!$B$4*CalcLOC!$B$2/100)</f>
        <v>27.537891214487232</v>
      </c>
      <c r="J14" s="48">
        <f>G14/(C14:C46*CalcLOC!$B$4*CalcLOC!$B$2/100)-CalcLOC!$B$5/CalcLOC!$B$4*CalcLOC!$B$7^2</f>
        <v>27.441604881569443</v>
      </c>
      <c r="K14" s="50">
        <f>J14-CalcLOC!$B$5/(CalcLOC!$B$4)</f>
        <v>25.034446558624754</v>
      </c>
      <c r="L14" s="51"/>
      <c r="M14" s="52">
        <f t="shared" si="1"/>
        <v>-23.930645680806936</v>
      </c>
      <c r="N14" s="53">
        <f t="shared" si="2"/>
        <v>0</v>
      </c>
      <c r="O14" s="52">
        <f t="shared" si="3"/>
        <v>-25.930645680806936</v>
      </c>
      <c r="P14" s="53">
        <f t="shared" si="4"/>
        <v>0</v>
      </c>
      <c r="Q14" s="54">
        <f t="shared" si="5"/>
        <v>0</v>
      </c>
    </row>
    <row r="15" spans="2:17" x14ac:dyDescent="0.3">
      <c r="B15" s="46">
        <f t="shared" si="6"/>
        <v>1.0999999999999999</v>
      </c>
      <c r="C15" s="47">
        <f>(1-(POWER(1-POWER(t_Wert,CalcLOC!$B$11),1/CalcLOC!$B$11)))*100</f>
        <v>99.999966189263773</v>
      </c>
      <c r="D15" s="48">
        <f>Am*CalcLOC!$B$4*CalcLOC!$B$2/100</f>
        <v>3657.8387632573658</v>
      </c>
      <c r="E15" s="48">
        <f>CalcLOC!$B$9*Am/100</f>
        <v>9157.1969038832631</v>
      </c>
      <c r="F15" s="48">
        <f>CalcLOC!$B$9*CalcLOC!$B$10*B$5:B$37</f>
        <v>100729.19999999998</v>
      </c>
      <c r="G15" s="48">
        <f t="shared" si="0"/>
        <v>109886.39690388324</v>
      </c>
      <c r="H15" s="49">
        <f>100*G15/CalcLOC!$B$9</f>
        <v>1199.9999661892634</v>
      </c>
      <c r="I15" s="48">
        <f>G15/(Am*CalcLOC!$B$4*CalcLOC!$B$2/100)</f>
        <v>30.041345181116618</v>
      </c>
      <c r="J15" s="48">
        <f>G15/(C15:C47*CalcLOC!$B$4*CalcLOC!$B$2/100)-CalcLOC!$B$5/CalcLOC!$B$4*CalcLOC!$B$7^2</f>
        <v>29.94505884819883</v>
      </c>
      <c r="K15" s="50">
        <f>J15-CalcLOC!$B$5/(CalcLOC!$B$4)</f>
        <v>27.537900525254141</v>
      </c>
      <c r="L15" s="51"/>
      <c r="M15" s="52">
        <f t="shared" si="1"/>
        <v>-26.434099647436323</v>
      </c>
      <c r="N15" s="53">
        <f t="shared" si="2"/>
        <v>0</v>
      </c>
      <c r="O15" s="52">
        <f t="shared" si="3"/>
        <v>-28.434099647436323</v>
      </c>
      <c r="P15" s="53">
        <f t="shared" si="4"/>
        <v>0</v>
      </c>
      <c r="Q15" s="54">
        <f t="shared" si="5"/>
        <v>0</v>
      </c>
    </row>
    <row r="16" spans="2:17" x14ac:dyDescent="0.3">
      <c r="B16" s="46">
        <f t="shared" si="6"/>
        <v>1.2</v>
      </c>
      <c r="C16" s="47">
        <f>(1-(POWER(1-POWER(t_Wert,CalcLOC!$B$11),1/CalcLOC!$B$11)))*100</f>
        <v>99.999527008738951</v>
      </c>
      <c r="D16" s="48">
        <f>Am*CalcLOC!$B$4*CalcLOC!$B$2/100</f>
        <v>3657.8226987364569</v>
      </c>
      <c r="E16" s="48">
        <f>CalcLOC!$B$9*Am/100</f>
        <v>9157.1566872442436</v>
      </c>
      <c r="F16" s="48">
        <f>CalcLOC!$B$9*CalcLOC!$B$10*B$5:B$37</f>
        <v>109886.39999999999</v>
      </c>
      <c r="G16" s="48">
        <f t="shared" si="0"/>
        <v>119043.55668724424</v>
      </c>
      <c r="H16" s="49">
        <f>100*G16/CalcLOC!$B$9</f>
        <v>1299.9995270087388</v>
      </c>
      <c r="I16" s="48">
        <f>G16/(Am*CalcLOC!$B$4*CalcLOC!$B$2/100)</f>
        <v>32.544922619777651</v>
      </c>
      <c r="J16" s="48">
        <f>G16/(C16:C48*CalcLOC!$B$4*CalcLOC!$B$2/100)-CalcLOC!$B$5/CalcLOC!$B$4*CalcLOC!$B$7^2</f>
        <v>32.448636286859866</v>
      </c>
      <c r="K16" s="50">
        <f>J16-CalcLOC!$B$5/(CalcLOC!$B$4)</f>
        <v>30.041477963915177</v>
      </c>
      <c r="L16" s="51"/>
      <c r="M16" s="52">
        <f t="shared" si="1"/>
        <v>-28.937677086097359</v>
      </c>
      <c r="N16" s="53">
        <f t="shared" si="2"/>
        <v>0</v>
      </c>
      <c r="O16" s="52">
        <f t="shared" si="3"/>
        <v>-30.937677086097359</v>
      </c>
      <c r="P16" s="53">
        <f t="shared" si="4"/>
        <v>0</v>
      </c>
      <c r="Q16" s="54">
        <f t="shared" si="5"/>
        <v>0</v>
      </c>
    </row>
    <row r="17" spans="2:17" x14ac:dyDescent="0.3">
      <c r="B17" s="46">
        <f t="shared" si="6"/>
        <v>1.3</v>
      </c>
      <c r="C17" s="47">
        <f>(1-(POWER(1-POWER(t_Wert,CalcLOC!$B$11),1/CalcLOC!$B$11)))*100</f>
        <v>99.997888156031365</v>
      </c>
      <c r="D17" s="48">
        <f>Am*CalcLOC!$B$4*CalcLOC!$B$2/100</f>
        <v>3657.7627521265777</v>
      </c>
      <c r="E17" s="48">
        <f>CalcLOC!$B$9*Am/100</f>
        <v>9157.0066142241049</v>
      </c>
      <c r="F17" s="48">
        <f>CalcLOC!$B$9*CalcLOC!$B$10*B$5:B$37</f>
        <v>119043.6</v>
      </c>
      <c r="G17" s="48">
        <f t="shared" si="0"/>
        <v>128200.60661422412</v>
      </c>
      <c r="H17" s="49">
        <f>100*G17/CalcLOC!$B$9</f>
        <v>1399.9978881560314</v>
      </c>
      <c r="I17" s="48">
        <f>G17/(Am*CalcLOC!$B$4*CalcLOC!$B$2/100)</f>
        <v>35.048912491574221</v>
      </c>
      <c r="J17" s="48">
        <f>G17/(C17:C49*CalcLOC!$B$4*CalcLOC!$B$2/100)-CalcLOC!$B$5/CalcLOC!$B$4*CalcLOC!$B$7^2</f>
        <v>34.952626158656436</v>
      </c>
      <c r="K17" s="50">
        <f>J17-CalcLOC!$B$5/(CalcLOC!$B$4)</f>
        <v>32.545467835711747</v>
      </c>
      <c r="L17" s="51"/>
      <c r="M17" s="52">
        <f t="shared" si="1"/>
        <v>-31.441666957893929</v>
      </c>
      <c r="N17" s="53">
        <f t="shared" si="2"/>
        <v>0</v>
      </c>
      <c r="O17" s="52">
        <f t="shared" si="3"/>
        <v>-33.441666957893929</v>
      </c>
      <c r="P17" s="53">
        <f t="shared" si="4"/>
        <v>0</v>
      </c>
      <c r="Q17" s="54">
        <f t="shared" si="5"/>
        <v>0</v>
      </c>
    </row>
    <row r="18" spans="2:17" x14ac:dyDescent="0.3">
      <c r="B18" s="46">
        <f t="shared" si="6"/>
        <v>1.4000000000000001</v>
      </c>
      <c r="C18" s="47">
        <f>(1-(POWER(1-POWER(t_Wert,CalcLOC!$B$11),1/CalcLOC!$B$11)))*100</f>
        <v>99.99406892891129</v>
      </c>
      <c r="D18" s="48">
        <f>Am*CalcLOC!$B$4*CalcLOC!$B$2/100</f>
        <v>3657.6230509092884</v>
      </c>
      <c r="E18" s="48">
        <f>CalcLOC!$B$9*Am/100</f>
        <v>9156.6568799582656</v>
      </c>
      <c r="F18" s="48">
        <f>CalcLOC!$B$9*CalcLOC!$B$10*B$5:B$37</f>
        <v>128200.80000000002</v>
      </c>
      <c r="G18" s="48">
        <f t="shared" si="0"/>
        <v>137357.45687995828</v>
      </c>
      <c r="H18" s="49">
        <f>100*G18/CalcLOC!$B$9</f>
        <v>1499.9940689289115</v>
      </c>
      <c r="I18" s="48">
        <f>G18/(Am*CalcLOC!$B$4*CalcLOC!$B$2/100)</f>
        <v>37.553748696386606</v>
      </c>
      <c r="J18" s="48">
        <f>G18/(C18:C50*CalcLOC!$B$4*CalcLOC!$B$2/100)-CalcLOC!$B$5/CalcLOC!$B$4*CalcLOC!$B$7^2</f>
        <v>37.457462363468821</v>
      </c>
      <c r="K18" s="50">
        <f>J18-CalcLOC!$B$5/(CalcLOC!$B$4)</f>
        <v>35.050304040524132</v>
      </c>
      <c r="L18" s="51"/>
      <c r="M18" s="52">
        <f t="shared" si="1"/>
        <v>-33.946503162706314</v>
      </c>
      <c r="N18" s="53">
        <f t="shared" si="2"/>
        <v>0</v>
      </c>
      <c r="O18" s="52">
        <f t="shared" si="3"/>
        <v>-35.946503162706314</v>
      </c>
      <c r="P18" s="53">
        <f t="shared" si="4"/>
        <v>0</v>
      </c>
      <c r="Q18" s="54">
        <f t="shared" si="5"/>
        <v>0</v>
      </c>
    </row>
    <row r="19" spans="2:17" x14ac:dyDescent="0.3">
      <c r="B19" s="46">
        <f t="shared" si="6"/>
        <v>1.5000000000000002</v>
      </c>
      <c r="C19" s="47">
        <f>(1-(POWER(1-POWER(t_Wert,CalcLOC!$B$11),1/CalcLOC!$B$11)))*100</f>
        <v>99.9870472110821</v>
      </c>
      <c r="D19" s="48">
        <f>Am*CalcLOC!$B$4*CalcLOC!$B$2/100</f>
        <v>3657.3662077058457</v>
      </c>
      <c r="E19" s="48">
        <f>CalcLOC!$B$9*Am/100</f>
        <v>9156.013887213212</v>
      </c>
      <c r="F19" s="48">
        <f>CalcLOC!$B$9*CalcLOC!$B$10*B$5:B$37</f>
        <v>137358.00000000003</v>
      </c>
      <c r="G19" s="48">
        <f t="shared" si="0"/>
        <v>146514.01388721325</v>
      </c>
      <c r="H19" s="49">
        <f>100*G19/CalcLOC!$B$9</f>
        <v>1599.9870472110824</v>
      </c>
      <c r="I19" s="48">
        <f>G19/(Am*CalcLOC!$B$4*CalcLOC!$B$2/100)</f>
        <v>40.059979112432664</v>
      </c>
      <c r="J19" s="48">
        <f>G19/(C19:C51*CalcLOC!$B$4*CalcLOC!$B$2/100)-CalcLOC!$B$5/CalcLOC!$B$4*CalcLOC!$B$7^2</f>
        <v>39.963692779514879</v>
      </c>
      <c r="K19" s="50">
        <f>J19-CalcLOC!$B$5/(CalcLOC!$B$4)</f>
        <v>37.556534456570191</v>
      </c>
      <c r="L19" s="51"/>
      <c r="M19" s="52">
        <f t="shared" si="1"/>
        <v>-36.452733578752373</v>
      </c>
      <c r="N19" s="53">
        <f t="shared" si="2"/>
        <v>0</v>
      </c>
      <c r="O19" s="52">
        <f t="shared" si="3"/>
        <v>-38.452733578752373</v>
      </c>
      <c r="P19" s="53">
        <f t="shared" si="4"/>
        <v>0</v>
      </c>
      <c r="Q19" s="54">
        <f t="shared" si="5"/>
        <v>0</v>
      </c>
    </row>
    <row r="20" spans="2:17" x14ac:dyDescent="0.3">
      <c r="B20" s="46">
        <f t="shared" si="6"/>
        <v>1.6000000000000003</v>
      </c>
      <c r="C20" s="47">
        <f>(1-(POWER(1-POWER(t_Wert,CalcLOC!$B$11),1/CalcLOC!$B$11)))*100</f>
        <v>99.975832924323512</v>
      </c>
      <c r="D20" s="48">
        <f>Am*CalcLOC!$B$4*CalcLOC!$B$2/100</f>
        <v>3656.9560070390748</v>
      </c>
      <c r="E20" s="48">
        <f>CalcLOC!$B$9*Am/100</f>
        <v>9154.986972546154</v>
      </c>
      <c r="F20" s="48">
        <f>CalcLOC!$B$9*CalcLOC!$B$10*B$5:B$37</f>
        <v>146515.20000000004</v>
      </c>
      <c r="G20" s="48">
        <f t="shared" si="0"/>
        <v>155670.18697254619</v>
      </c>
      <c r="H20" s="49">
        <f>100*G20/CalcLOC!$B$9</f>
        <v>1699.9758329243236</v>
      </c>
      <c r="I20" s="48">
        <f>G20/(Am*CalcLOC!$B$4*CalcLOC!$B$2/100)</f>
        <v>42.568241639468766</v>
      </c>
      <c r="J20" s="48">
        <f>G20/(C20:C52*CalcLOC!$B$4*CalcLOC!$B$2/100)-CalcLOC!$B$5/CalcLOC!$B$4*CalcLOC!$B$7^2</f>
        <v>42.471955306550981</v>
      </c>
      <c r="K20" s="50">
        <f>J20-CalcLOC!$B$5/(CalcLOC!$B$4)</f>
        <v>40.064796983606293</v>
      </c>
      <c r="L20" s="51"/>
      <c r="M20" s="52">
        <f t="shared" si="1"/>
        <v>-38.960996105788475</v>
      </c>
      <c r="N20" s="53">
        <f t="shared" si="2"/>
        <v>0</v>
      </c>
      <c r="O20" s="52">
        <f t="shared" si="3"/>
        <v>-40.960996105788475</v>
      </c>
      <c r="P20" s="53">
        <f t="shared" si="4"/>
        <v>0</v>
      </c>
      <c r="Q20" s="54">
        <f t="shared" si="5"/>
        <v>0</v>
      </c>
    </row>
    <row r="21" spans="2:17" x14ac:dyDescent="0.3">
      <c r="B21" s="46">
        <f t="shared" si="6"/>
        <v>1.7000000000000004</v>
      </c>
      <c r="C21" s="47">
        <f>(1-(POWER(1-POWER(t_Wert,CalcLOC!$B$11),1/CalcLOC!$B$11)))*100</f>
        <v>99.959503306920681</v>
      </c>
      <c r="D21" s="48">
        <f>Am*CalcLOC!$B$4*CalcLOC!$B$2/100</f>
        <v>3656.3586957618668</v>
      </c>
      <c r="E21" s="48">
        <f>CalcLOC!$B$9*Am/100</f>
        <v>9153.4916368213417</v>
      </c>
      <c r="F21" s="48">
        <f>CalcLOC!$B$9*CalcLOC!$B$10*B$5:B$37</f>
        <v>155672.40000000002</v>
      </c>
      <c r="G21" s="48">
        <f t="shared" si="0"/>
        <v>164825.89163682135</v>
      </c>
      <c r="H21" s="49">
        <f>100*G21/CalcLOC!$B$9</f>
        <v>1799.9595033069206</v>
      </c>
      <c r="I21" s="48">
        <f>G21/(Am*CalcLOC!$B$4*CalcLOC!$B$2/100)</f>
        <v>45.079245596957762</v>
      </c>
      <c r="J21" s="48">
        <f>G21/(C21:C53*CalcLOC!$B$4*CalcLOC!$B$2/100)-CalcLOC!$B$5/CalcLOC!$B$4*CalcLOC!$B$7^2</f>
        <v>44.982959264039977</v>
      </c>
      <c r="K21" s="50">
        <f>J21-CalcLOC!$B$5/(CalcLOC!$B$4)</f>
        <v>42.575800941095288</v>
      </c>
      <c r="L21" s="51"/>
      <c r="M21" s="52">
        <f t="shared" si="1"/>
        <v>-41.47200006327747</v>
      </c>
      <c r="N21" s="53">
        <f t="shared" si="2"/>
        <v>0</v>
      </c>
      <c r="O21" s="52">
        <f t="shared" si="3"/>
        <v>-43.47200006327747</v>
      </c>
      <c r="P21" s="53">
        <f t="shared" si="4"/>
        <v>0</v>
      </c>
      <c r="Q21" s="54">
        <f t="shared" si="5"/>
        <v>0</v>
      </c>
    </row>
    <row r="22" spans="2:17" x14ac:dyDescent="0.3">
      <c r="B22" s="46">
        <f t="shared" si="6"/>
        <v>1.8000000000000005</v>
      </c>
      <c r="C22" s="47">
        <f>(1-(POWER(1-POWER(t_Wert,CalcLOC!$B$11),1/CalcLOC!$B$11)))*100</f>
        <v>99.93721760210768</v>
      </c>
      <c r="D22" s="48">
        <f>Am*CalcLOC!$B$4*CalcLOC!$B$2/100</f>
        <v>3655.5435203369357</v>
      </c>
      <c r="E22" s="48">
        <f>CalcLOC!$B$9*Am/100</f>
        <v>9151.4508902602047</v>
      </c>
      <c r="F22" s="48">
        <f>CalcLOC!$B$9*CalcLOC!$B$10*B$5:B$37</f>
        <v>164829.60000000003</v>
      </c>
      <c r="G22" s="48">
        <f t="shared" si="0"/>
        <v>173981.05089026023</v>
      </c>
      <c r="H22" s="49">
        <f>100*G22/CalcLOC!$B$9</f>
        <v>1899.9372176021077</v>
      </c>
      <c r="I22" s="48">
        <f>G22/(Am*CalcLOC!$B$4*CalcLOC!$B$2/100)</f>
        <v>47.593757240845051</v>
      </c>
      <c r="J22" s="48">
        <f>G22/(C22:C54*CalcLOC!$B$4*CalcLOC!$B$2/100)-CalcLOC!$B$5/CalcLOC!$B$4*CalcLOC!$B$7^2</f>
        <v>47.497470907927266</v>
      </c>
      <c r="K22" s="50">
        <f>J22-CalcLOC!$B$5/(CalcLOC!$B$4)</f>
        <v>45.090312584982577</v>
      </c>
      <c r="L22" s="51"/>
      <c r="M22" s="52">
        <f t="shared" si="1"/>
        <v>-43.986511707164759</v>
      </c>
      <c r="N22" s="53">
        <f t="shared" si="2"/>
        <v>0</v>
      </c>
      <c r="O22" s="52">
        <f t="shared" si="3"/>
        <v>-45.986511707164759</v>
      </c>
      <c r="P22" s="53">
        <f t="shared" si="4"/>
        <v>0</v>
      </c>
      <c r="Q22" s="54">
        <f t="shared" si="5"/>
        <v>0</v>
      </c>
    </row>
    <row r="23" spans="2:17" x14ac:dyDescent="0.3">
      <c r="B23" s="46">
        <f t="shared" si="6"/>
        <v>1.9000000000000006</v>
      </c>
      <c r="C23" s="47">
        <f>(1-(POWER(1-POWER(t_Wert,CalcLOC!$B$11),1/CalcLOC!$B$11)))*100</f>
        <v>99.908220671477082</v>
      </c>
      <c r="D23" s="48">
        <f>Am*CalcLOC!$B$4*CalcLOC!$B$2/100</f>
        <v>3654.4828590095572</v>
      </c>
      <c r="E23" s="48">
        <f>CalcLOC!$B$9*Am/100</f>
        <v>9148.7955833284996</v>
      </c>
      <c r="F23" s="48">
        <f>CalcLOC!$B$9*CalcLOC!$B$10*B$5:B$37</f>
        <v>173986.80000000005</v>
      </c>
      <c r="G23" s="48">
        <f t="shared" si="0"/>
        <v>183135.59558332854</v>
      </c>
      <c r="H23" s="49">
        <f>100*G23/CalcLOC!$B$9</f>
        <v>1999.9082206714772</v>
      </c>
      <c r="I23" s="48">
        <f>G23/(Am*CalcLOC!$B$4*CalcLOC!$B$2/100)</f>
        <v>50.112588469757441</v>
      </c>
      <c r="J23" s="48">
        <f>G23/(C23:C55*CalcLOC!$B$4*CalcLOC!$B$2/100)-CalcLOC!$B$5/CalcLOC!$B$4*CalcLOC!$B$7^2</f>
        <v>50.016302136839656</v>
      </c>
      <c r="K23" s="50">
        <f>J23-CalcLOC!$B$5/(CalcLOC!$B$4)</f>
        <v>47.609143813894967</v>
      </c>
      <c r="L23" s="51"/>
      <c r="M23" s="52">
        <f t="shared" si="1"/>
        <v>-46.505342936077149</v>
      </c>
      <c r="N23" s="53">
        <f t="shared" si="2"/>
        <v>0</v>
      </c>
      <c r="O23" s="52">
        <f t="shared" si="3"/>
        <v>-48.505342936077149</v>
      </c>
      <c r="P23" s="53">
        <f t="shared" si="4"/>
        <v>0</v>
      </c>
      <c r="Q23" s="54">
        <f t="shared" si="5"/>
        <v>0</v>
      </c>
    </row>
    <row r="24" spans="2:17" x14ac:dyDescent="0.3">
      <c r="B24" s="46">
        <f t="shared" si="6"/>
        <v>2.0000000000000004</v>
      </c>
      <c r="C24" s="47">
        <f>(1-(POWER(1-POWER(t_Wert,CalcLOC!$B$11),1/CalcLOC!$B$11)))*100</f>
        <v>99.87184078020303</v>
      </c>
      <c r="D24" s="48">
        <f>Am*CalcLOC!$B$4*CalcLOC!$B$2/100</f>
        <v>3653.1521407945784</v>
      </c>
      <c r="E24" s="48">
        <f>CalcLOC!$B$9*Am/100</f>
        <v>9145.4642039247519</v>
      </c>
      <c r="F24" s="48">
        <f>CalcLOC!$B$9*CalcLOC!$B$10*B$5:B$37</f>
        <v>183144.00000000003</v>
      </c>
      <c r="G24" s="48">
        <f t="shared" si="0"/>
        <v>192289.46420392478</v>
      </c>
      <c r="H24" s="49">
        <f>100*G24/CalcLOC!$B$9</f>
        <v>2099.8718407802035</v>
      </c>
      <c r="I24" s="48">
        <f>G24/(Am*CalcLOC!$B$4*CalcLOC!$B$2/100)</f>
        <v>52.636588018505272</v>
      </c>
      <c r="J24" s="48">
        <f>G24/(C24:C56*CalcLOC!$B$4*CalcLOC!$B$2/100)-CalcLOC!$B$5/CalcLOC!$B$4*CalcLOC!$B$7^2</f>
        <v>52.540301685587487</v>
      </c>
      <c r="K24" s="50">
        <f>J24-CalcLOC!$B$5/(CalcLOC!$B$4)</f>
        <v>50.133143362642798</v>
      </c>
      <c r="L24" s="51"/>
      <c r="M24" s="52">
        <f t="shared" si="1"/>
        <v>-49.02934248482498</v>
      </c>
      <c r="N24" s="53">
        <f t="shared" si="2"/>
        <v>0</v>
      </c>
      <c r="O24" s="52">
        <f t="shared" si="3"/>
        <v>-51.02934248482498</v>
      </c>
      <c r="P24" s="53">
        <f t="shared" si="4"/>
        <v>0</v>
      </c>
      <c r="Q24" s="54">
        <f t="shared" si="5"/>
        <v>0</v>
      </c>
    </row>
    <row r="25" spans="2:17" x14ac:dyDescent="0.3">
      <c r="B25" s="46">
        <f t="shared" si="6"/>
        <v>2.1000000000000005</v>
      </c>
      <c r="C25" s="47">
        <f>(1-(POWER(1-POWER(t_Wert,CalcLOC!$B$11),1/CalcLOC!$B$11)))*100</f>
        <v>99.827484480394531</v>
      </c>
      <c r="D25" s="48">
        <f>Am*CalcLOC!$B$4*CalcLOC!$B$2/100</f>
        <v>3651.5296583176632</v>
      </c>
      <c r="E25" s="48">
        <f>CalcLOC!$B$9*Am/100</f>
        <v>9141.4024088386886</v>
      </c>
      <c r="F25" s="48">
        <f>CalcLOC!$B$9*CalcLOC!$B$10*B$5:B$37</f>
        <v>192301.20000000004</v>
      </c>
      <c r="G25" s="48">
        <f t="shared" si="0"/>
        <v>201442.60240883872</v>
      </c>
      <c r="H25" s="49">
        <f>100*G25/CalcLOC!$B$9</f>
        <v>2199.8274844803946</v>
      </c>
      <c r="I25" s="48">
        <f>G25/(Am*CalcLOC!$B$4*CalcLOC!$B$2/100)</f>
        <v>55.166634604755636</v>
      </c>
      <c r="J25" s="48">
        <f>G25/(C25:C57*CalcLOC!$B$4*CalcLOC!$B$2/100)-CalcLOC!$B$5/CalcLOC!$B$4*CalcLOC!$B$7^2</f>
        <v>55.070348271837851</v>
      </c>
      <c r="K25" s="50">
        <f>J25-CalcLOC!$B$5/(CalcLOC!$B$4)</f>
        <v>52.663189948893162</v>
      </c>
      <c r="L25" s="51"/>
      <c r="M25" s="52">
        <f t="shared" si="1"/>
        <v>-51.559389071075344</v>
      </c>
      <c r="N25" s="53">
        <f t="shared" si="2"/>
        <v>0</v>
      </c>
      <c r="O25" s="52">
        <f t="shared" si="3"/>
        <v>-53.559389071075344</v>
      </c>
      <c r="P25" s="53">
        <f t="shared" si="4"/>
        <v>0</v>
      </c>
      <c r="Q25" s="54">
        <f t="shared" si="5"/>
        <v>0</v>
      </c>
    </row>
    <row r="26" spans="2:17" x14ac:dyDescent="0.3">
      <c r="B26" s="46">
        <f>B25+0.1</f>
        <v>2.2000000000000006</v>
      </c>
      <c r="C26" s="47">
        <f>(1-(POWER(1-POWER(t_Wert,CalcLOC!$B$11),1/CalcLOC!$B$11)))*100</f>
        <v>99.774630229285123</v>
      </c>
      <c r="D26" s="48">
        <f>Am*CalcLOC!$B$4*CalcLOC!$B$2/100</f>
        <v>3649.5963343788831</v>
      </c>
      <c r="E26" s="48">
        <f>CalcLOC!$B$9*Am/100</f>
        <v>9136.5624393560975</v>
      </c>
      <c r="F26" s="48">
        <f>CalcLOC!$B$9*CalcLOC!$B$10*B$5:B$37</f>
        <v>201458.40000000005</v>
      </c>
      <c r="G26" s="48">
        <f t="shared" si="0"/>
        <v>210594.96243935614</v>
      </c>
      <c r="H26" s="49">
        <f>100*G26/CalcLOC!$B$9</f>
        <v>2299.7746302292853</v>
      </c>
      <c r="I26" s="48">
        <f>G26/(Am*CalcLOC!$B$4*CalcLOC!$B$2/100)</f>
        <v>57.703631619631395</v>
      </c>
      <c r="J26" s="48">
        <f>G26/(C26:C58*CalcLOC!$B$4*CalcLOC!$B$2/100)-CalcLOC!$B$5/CalcLOC!$B$4*CalcLOC!$B$7^2</f>
        <v>57.60734528671361</v>
      </c>
      <c r="K26" s="50">
        <f>J26-CalcLOC!$B$5/(CalcLOC!$B$4)</f>
        <v>55.200186963768921</v>
      </c>
      <c r="L26" s="51"/>
      <c r="M26" s="52">
        <f t="shared" si="1"/>
        <v>-54.096386085951103</v>
      </c>
      <c r="N26" s="53">
        <f t="shared" si="2"/>
        <v>0</v>
      </c>
      <c r="O26" s="52">
        <f t="shared" si="3"/>
        <v>-56.096386085951103</v>
      </c>
      <c r="P26" s="53">
        <f t="shared" si="4"/>
        <v>0</v>
      </c>
      <c r="Q26" s="54">
        <f t="shared" si="5"/>
        <v>0</v>
      </c>
    </row>
    <row r="27" spans="2:17" x14ac:dyDescent="0.3">
      <c r="B27" s="46">
        <f t="shared" si="6"/>
        <v>2.3000000000000007</v>
      </c>
      <c r="C27" s="47">
        <f>(1-(POWER(1-POWER(t_Wert,CalcLOC!$B$11),1/CalcLOC!$B$11)))*100</f>
        <v>99.712821650219013</v>
      </c>
      <c r="D27" s="48">
        <f>Am*CalcLOC!$B$4*CalcLOC!$B$2/100</f>
        <v>3647.3354754503712</v>
      </c>
      <c r="E27" s="48">
        <f>CalcLOC!$B$9*Am/100</f>
        <v>9130.9025041538553</v>
      </c>
      <c r="F27" s="48">
        <f>CalcLOC!$B$9*CalcLOC!$B$10*B$5:B$37</f>
        <v>210615.60000000006</v>
      </c>
      <c r="G27" s="48">
        <f t="shared" si="0"/>
        <v>219746.50250415393</v>
      </c>
      <c r="H27" s="49">
        <f>100*G27/CalcLOC!$B$9</f>
        <v>2399.7128216502197</v>
      </c>
      <c r="I27" s="48">
        <f>G27/(Am*CalcLOC!$B$4*CalcLOC!$B$2/100)</f>
        <v>60.24850304646565</v>
      </c>
      <c r="J27" s="48">
        <f>G27/(C27:C59*CalcLOC!$B$4*CalcLOC!$B$2/100)-CalcLOC!$B$5/CalcLOC!$B$4*CalcLOC!$B$7^2</f>
        <v>60.152216713547865</v>
      </c>
      <c r="K27" s="50">
        <f>J27-CalcLOC!$B$5/(CalcLOC!$B$4)</f>
        <v>57.745058390603177</v>
      </c>
      <c r="L27" s="51"/>
      <c r="M27" s="52">
        <f t="shared" si="1"/>
        <v>-56.641257512785359</v>
      </c>
      <c r="N27" s="53">
        <f t="shared" si="2"/>
        <v>0</v>
      </c>
      <c r="O27" s="52">
        <f t="shared" si="3"/>
        <v>-58.641257512785359</v>
      </c>
      <c r="P27" s="53">
        <f t="shared" si="4"/>
        <v>0</v>
      </c>
      <c r="Q27" s="54">
        <f t="shared" si="5"/>
        <v>0</v>
      </c>
    </row>
    <row r="28" spans="2:17" x14ac:dyDescent="0.3">
      <c r="B28" s="46">
        <f t="shared" si="6"/>
        <v>2.4000000000000008</v>
      </c>
      <c r="C28" s="47">
        <f>(1-(POWER(1-POWER(t_Wert,CalcLOC!$B$11),1/CalcLOC!$B$11)))*100</f>
        <v>99.641660927868273</v>
      </c>
      <c r="D28" s="48">
        <f>Am*CalcLOC!$B$4*CalcLOC!$B$2/100</f>
        <v>3644.732530083937</v>
      </c>
      <c r="E28" s="48">
        <f>CalcLOC!$B$9*Am/100</f>
        <v>9124.3861744867536</v>
      </c>
      <c r="F28" s="48">
        <f>CalcLOC!$B$9*CalcLOC!$B$10*B$5:B$37</f>
        <v>219772.80000000008</v>
      </c>
      <c r="G28" s="48">
        <f t="shared" si="0"/>
        <v>228897.18617448682</v>
      </c>
      <c r="H28" s="49">
        <f>100*G28/CalcLOC!$B$9</f>
        <v>2499.641660927869</v>
      </c>
      <c r="I28" s="48">
        <f>G28/(Am*CalcLOC!$B$4*CalcLOC!$B$2/100)</f>
        <v>62.802190362433919</v>
      </c>
      <c r="J28" s="48">
        <f>G28/(C28:C60*CalcLOC!$B$4*CalcLOC!$B$2/100)-CalcLOC!$B$5/CalcLOC!$B$4*CalcLOC!$B$7^2</f>
        <v>62.705904029516134</v>
      </c>
      <c r="K28" s="50">
        <f>J28-CalcLOC!$B$5/(CalcLOC!$B$4)</f>
        <v>60.298745706571445</v>
      </c>
      <c r="L28" s="51"/>
      <c r="M28" s="52">
        <f t="shared" si="1"/>
        <v>-59.194944828753627</v>
      </c>
      <c r="N28" s="53">
        <f t="shared" si="2"/>
        <v>0</v>
      </c>
      <c r="O28" s="52">
        <f t="shared" si="3"/>
        <v>-61.194944828753627</v>
      </c>
      <c r="P28" s="53">
        <f t="shared" si="4"/>
        <v>0</v>
      </c>
      <c r="Q28" s="54">
        <f t="shared" si="5"/>
        <v>0</v>
      </c>
    </row>
    <row r="29" spans="2:17" x14ac:dyDescent="0.3">
      <c r="B29" s="46">
        <f t="shared" si="6"/>
        <v>2.5000000000000009</v>
      </c>
      <c r="C29" s="47">
        <f>(1-(POWER(1-POWER(t_Wert,CalcLOC!$B$11),1/CalcLOC!$B$11)))*100</f>
        <v>99.560802589711031</v>
      </c>
      <c r="D29" s="48">
        <f>Am*CalcLOC!$B$4*CalcLOC!$B$2/100</f>
        <v>3641.7748614474858</v>
      </c>
      <c r="E29" s="48">
        <f>CalcLOC!$B$9*Am/100</f>
        <v>9116.9818147450205</v>
      </c>
      <c r="F29" s="48">
        <f>CalcLOC!$B$9*CalcLOC!$B$10*B$5:B$37</f>
        <v>228930.00000000009</v>
      </c>
      <c r="G29" s="48">
        <f t="shared" si="0"/>
        <v>238046.98181474512</v>
      </c>
      <c r="H29" s="49">
        <f>100*G29/CalcLOC!$B$9</f>
        <v>2599.5608025897118</v>
      </c>
      <c r="I29" s="48">
        <f>G29/(Am*CalcLOC!$B$4*CalcLOC!$B$2/100)</f>
        <v>65.365650231362537</v>
      </c>
      <c r="J29" s="48">
        <f>G29/(C29:C61*CalcLOC!$B$4*CalcLOC!$B$2/100)-CalcLOC!$B$5/CalcLOC!$B$4*CalcLOC!$B$7^2</f>
        <v>65.269363898444752</v>
      </c>
      <c r="K29" s="50">
        <f>J29-CalcLOC!$B$5/(CalcLOC!$B$4)</f>
        <v>62.862205575500063</v>
      </c>
      <c r="L29" s="51"/>
      <c r="M29" s="52">
        <f t="shared" si="1"/>
        <v>-61.758404697682245</v>
      </c>
      <c r="N29" s="53">
        <f t="shared" si="2"/>
        <v>0</v>
      </c>
      <c r="O29" s="52">
        <f t="shared" si="3"/>
        <v>-63.758404697682245</v>
      </c>
      <c r="P29" s="53">
        <f t="shared" si="4"/>
        <v>0</v>
      </c>
      <c r="Q29" s="54">
        <f t="shared" si="5"/>
        <v>0</v>
      </c>
    </row>
    <row r="30" spans="2:17" x14ac:dyDescent="0.3">
      <c r="B30" s="46">
        <f t="shared" si="6"/>
        <v>2.600000000000001</v>
      </c>
      <c r="C30" s="47">
        <f>(1-(POWER(1-POWER(t_Wert,CalcLOC!$B$11),1/CalcLOC!$B$11)))*100</f>
        <v>99.46994778839894</v>
      </c>
      <c r="D30" s="48">
        <f>Am*CalcLOC!$B$4*CalcLOC!$B$2/100</f>
        <v>3638.4515381831716</v>
      </c>
      <c r="E30" s="48">
        <f>CalcLOC!$B$9*Am/100</f>
        <v>9108.6620588792684</v>
      </c>
      <c r="F30" s="48">
        <f>CalcLOC!$B$9*CalcLOC!$B$10*B$5:B$37</f>
        <v>238087.2000000001</v>
      </c>
      <c r="G30" s="48">
        <f t="shared" si="0"/>
        <v>247195.86205887937</v>
      </c>
      <c r="H30" s="49">
        <f>100*G30/CalcLOC!$B$9</f>
        <v>2699.4699477883996</v>
      </c>
      <c r="I30" s="48">
        <f>G30/(Am*CalcLOC!$B$4*CalcLOC!$B$2/100)</f>
        <v>67.939852837043532</v>
      </c>
      <c r="J30" s="48">
        <f>G30/(C30:C62*CalcLOC!$B$4*CalcLOC!$B$2/100)-CalcLOC!$B$5/CalcLOC!$B$4*CalcLOC!$B$7^2</f>
        <v>67.843566504125747</v>
      </c>
      <c r="K30" s="50">
        <f>J30-CalcLOC!$B$5/(CalcLOC!$B$4)</f>
        <v>65.436408181181065</v>
      </c>
      <c r="L30" s="51"/>
      <c r="M30" s="52">
        <f t="shared" si="1"/>
        <v>-64.332607303363247</v>
      </c>
      <c r="N30" s="53">
        <f t="shared" si="2"/>
        <v>0</v>
      </c>
      <c r="O30" s="52">
        <f t="shared" si="3"/>
        <v>-66.332607303363247</v>
      </c>
      <c r="P30" s="53">
        <f t="shared" si="4"/>
        <v>0</v>
      </c>
      <c r="Q30" s="54">
        <f t="shared" si="5"/>
        <v>0</v>
      </c>
    </row>
    <row r="31" spans="2:17" x14ac:dyDescent="0.3">
      <c r="B31" s="46">
        <f t="shared" si="6"/>
        <v>2.7000000000000011</v>
      </c>
      <c r="C31" s="47">
        <f>(1-(POWER(1-POWER(t_Wert,CalcLOC!$B$11),1/CalcLOC!$B$11)))*100</f>
        <v>99.36883912163961</v>
      </c>
      <c r="D31" s="48">
        <f>Am*CalcLOC!$B$4*CalcLOC!$B$2/100</f>
        <v>3634.7531449269818</v>
      </c>
      <c r="E31" s="48">
        <f>CalcLOC!$B$9*Am/100</f>
        <v>9099.403336046782</v>
      </c>
      <c r="F31" s="48">
        <f>CalcLOC!$B$9*CalcLOC!$B$10*B$5:B$37</f>
        <v>247244.40000000011</v>
      </c>
      <c r="G31" s="48">
        <f t="shared" si="0"/>
        <v>256343.8033360469</v>
      </c>
      <c r="H31" s="49">
        <f>100*G31/CalcLOC!$B$9</f>
        <v>2799.3688391216406</v>
      </c>
      <c r="I31" s="48">
        <f>G31/(Am*CalcLOC!$B$4*CalcLOC!$B$2/100)</f>
        <v>70.525780738046947</v>
      </c>
      <c r="J31" s="48">
        <f>G31/(C31:C63*CalcLOC!$B$4*CalcLOC!$B$2/100)-CalcLOC!$B$5/CalcLOC!$B$4*CalcLOC!$B$7^2</f>
        <v>70.429494405129162</v>
      </c>
      <c r="K31" s="50">
        <f>J31-CalcLOC!$B$5/(CalcLOC!$B$4)</f>
        <v>68.022336082184466</v>
      </c>
      <c r="L31" s="51"/>
      <c r="M31" s="52">
        <f t="shared" si="1"/>
        <v>-66.918535204366648</v>
      </c>
      <c r="N31" s="53">
        <f t="shared" si="2"/>
        <v>0</v>
      </c>
      <c r="O31" s="52">
        <f t="shared" si="3"/>
        <v>-68.918535204366648</v>
      </c>
      <c r="P31" s="53">
        <f t="shared" si="4"/>
        <v>0</v>
      </c>
      <c r="Q31" s="54">
        <f t="shared" si="5"/>
        <v>0</v>
      </c>
    </row>
    <row r="32" spans="2:17" x14ac:dyDescent="0.3">
      <c r="B32" s="46">
        <f t="shared" si="6"/>
        <v>2.8000000000000012</v>
      </c>
      <c r="C32" s="47">
        <f>(1-(POWER(1-POWER(t_Wert,CalcLOC!$B$11),1/CalcLOC!$B$11)))*100</f>
        <v>99.25725598304885</v>
      </c>
      <c r="D32" s="48">
        <f>Am*CalcLOC!$B$4*CalcLOC!$B$2/100</f>
        <v>3630.671612250354</v>
      </c>
      <c r="E32" s="48">
        <f>CalcLOC!$B$9*Am/100</f>
        <v>9089.1854448797494</v>
      </c>
      <c r="F32" s="48">
        <f>CalcLOC!$B$9*CalcLOC!$B$10*B$5:B$37</f>
        <v>256401.60000000009</v>
      </c>
      <c r="G32" s="48">
        <f t="shared" si="0"/>
        <v>265490.78544487985</v>
      </c>
      <c r="H32" s="49">
        <f>100*G32/CalcLOC!$B$9</f>
        <v>2899.2572559830496</v>
      </c>
      <c r="I32" s="48">
        <f>G32/(Am*CalcLOC!$B$4*CalcLOC!$B$2/100)</f>
        <v>73.12442814962381</v>
      </c>
      <c r="J32" s="48">
        <f>G32/(C32:C64*CalcLOC!$B$4*CalcLOC!$B$2/100)-CalcLOC!$B$5/CalcLOC!$B$4*CalcLOC!$B$7^2</f>
        <v>73.028141816706025</v>
      </c>
      <c r="K32" s="50">
        <f>J32-CalcLOC!$B$5/(CalcLOC!$B$4)</f>
        <v>70.620983493761344</v>
      </c>
      <c r="L32" s="51"/>
      <c r="M32" s="52">
        <f t="shared" si="1"/>
        <v>-69.517182615943526</v>
      </c>
      <c r="N32" s="53">
        <f t="shared" si="2"/>
        <v>0</v>
      </c>
      <c r="O32" s="52">
        <f t="shared" si="3"/>
        <v>-71.517182615943526</v>
      </c>
      <c r="P32" s="53">
        <f t="shared" si="4"/>
        <v>0</v>
      </c>
      <c r="Q32" s="54">
        <f t="shared" si="5"/>
        <v>0</v>
      </c>
    </row>
    <row r="33" spans="2:17" x14ac:dyDescent="0.3">
      <c r="B33" s="46">
        <f t="shared" si="6"/>
        <v>2.9000000000000012</v>
      </c>
      <c r="C33" s="47">
        <f>(1-(POWER(1-POWER(t_Wert,CalcLOC!$B$11),1/CalcLOC!$B$11)))*100</f>
        <v>99.135010414725627</v>
      </c>
      <c r="D33" s="48">
        <f>Am*CalcLOC!$B$4*CalcLOC!$B$2/100</f>
        <v>3626.200064954</v>
      </c>
      <c r="E33" s="48">
        <f>CalcLOC!$B$9*Am/100</f>
        <v>9077.9911736972554</v>
      </c>
      <c r="F33" s="48">
        <f>CalcLOC!$B$9*CalcLOC!$B$10*B$5:B$37</f>
        <v>265558.8000000001</v>
      </c>
      <c r="G33" s="48">
        <f t="shared" si="0"/>
        <v>274636.79117369733</v>
      </c>
      <c r="H33" s="49">
        <f>100*G33/CalcLOC!$B$9</f>
        <v>2999.1350104147264</v>
      </c>
      <c r="I33" s="48">
        <f>G33/(Am*CalcLOC!$B$4*CalcLOC!$B$2/100)</f>
        <v>75.736800577543761</v>
      </c>
      <c r="J33" s="48">
        <f>G33/(C33:C65*CalcLOC!$B$4*CalcLOC!$B$2/100)-CalcLOC!$B$5/CalcLOC!$B$4*CalcLOC!$B$7^2</f>
        <v>75.640514244625976</v>
      </c>
      <c r="K33" s="50">
        <f>J33-CalcLOC!$B$5/(CalcLOC!$B$4)</f>
        <v>73.233355921681294</v>
      </c>
      <c r="L33" s="51"/>
      <c r="M33" s="52">
        <f t="shared" si="1"/>
        <v>-72.129555043863476</v>
      </c>
      <c r="N33" s="53">
        <f t="shared" si="2"/>
        <v>0</v>
      </c>
      <c r="O33" s="52">
        <f t="shared" si="3"/>
        <v>-74.129555043863476</v>
      </c>
      <c r="P33" s="53">
        <f t="shared" si="4"/>
        <v>0</v>
      </c>
      <c r="Q33" s="54">
        <f t="shared" si="5"/>
        <v>0</v>
      </c>
    </row>
    <row r="34" spans="2:17" x14ac:dyDescent="0.3">
      <c r="B34" s="46">
        <f t="shared" si="6"/>
        <v>3.0000000000000013</v>
      </c>
      <c r="C34" s="47">
        <f>(1-(POWER(1-POWER(t_Wert,CalcLOC!$B$11),1/CalcLOC!$B$11)))*100</f>
        <v>99.001943421581657</v>
      </c>
      <c r="D34" s="48">
        <f>Am*CalcLOC!$B$4*CalcLOC!$B$2/100</f>
        <v>3621.3326872519824</v>
      </c>
      <c r="E34" s="48">
        <f>CalcLOC!$B$9*Am/100</f>
        <v>9065.8059630010757</v>
      </c>
      <c r="F34" s="48">
        <f>CalcLOC!$B$9*CalcLOC!$B$10*B$5:B$37</f>
        <v>274716.00000000012</v>
      </c>
      <c r="G34" s="48">
        <f t="shared" si="0"/>
        <v>283781.80596300121</v>
      </c>
      <c r="H34" s="49">
        <f>100*G34/CalcLOC!$B$9</f>
        <v>3099.0019434215828</v>
      </c>
      <c r="I34" s="48">
        <f>G34/(Am*CalcLOC!$B$4*CalcLOC!$B$2/100)</f>
        <v>78.363914743869231</v>
      </c>
      <c r="J34" s="48">
        <f>G34/(C34:C66*CalcLOC!$B$4*CalcLOC!$B$2/100)-CalcLOC!$B$5/CalcLOC!$B$4*CalcLOC!$B$7^2</f>
        <v>78.267628410951446</v>
      </c>
      <c r="K34" s="50">
        <f>J34-CalcLOC!$B$5/(CalcLOC!$B$4)</f>
        <v>75.860470088006764</v>
      </c>
      <c r="L34" s="51"/>
      <c r="M34" s="52">
        <f t="shared" si="1"/>
        <v>-74.756669210188946</v>
      </c>
      <c r="N34" s="53">
        <f t="shared" si="2"/>
        <v>0</v>
      </c>
      <c r="O34" s="52">
        <f t="shared" si="3"/>
        <v>-76.756669210188946</v>
      </c>
      <c r="P34" s="53">
        <f t="shared" si="4"/>
        <v>0</v>
      </c>
      <c r="Q34" s="54">
        <f t="shared" si="5"/>
        <v>0</v>
      </c>
    </row>
    <row r="35" spans="2:17" x14ac:dyDescent="0.3">
      <c r="B35" s="46">
        <f t="shared" si="6"/>
        <v>3.1000000000000014</v>
      </c>
      <c r="C35" s="47">
        <f>(1-(POWER(1-POWER(t_Wert,CalcLOC!$B$11),1/CalcLOC!$B$11)))*100</f>
        <v>98.857921703663976</v>
      </c>
      <c r="D35" s="48">
        <f>Am*CalcLOC!$B$4*CalcLOC!$B$2/100</f>
        <v>3616.0646032453019</v>
      </c>
      <c r="E35" s="48">
        <f>CalcLOC!$B$9*Am/100</f>
        <v>9052.617606247919</v>
      </c>
      <c r="F35" s="48">
        <f>CalcLOC!$B$9*CalcLOC!$B$10*B$5:B$37</f>
        <v>283873.20000000013</v>
      </c>
      <c r="G35" s="48">
        <f t="shared" si="0"/>
        <v>292925.81760624802</v>
      </c>
      <c r="H35" s="49">
        <f>100*G35/CalcLOC!$B$9</f>
        <v>3198.8579217036649</v>
      </c>
      <c r="I35" s="48">
        <f>G35/(Am*CalcLOC!$B$4*CalcLOC!$B$2/100)</f>
        <v>81.006798756680539</v>
      </c>
      <c r="J35" s="48">
        <f>G35/(C35:C67*CalcLOC!$B$4*CalcLOC!$B$2/100)-CalcLOC!$B$5/CalcLOC!$B$4*CalcLOC!$B$7^2</f>
        <v>80.910512423762754</v>
      </c>
      <c r="K35" s="50">
        <f>J35-CalcLOC!$B$5/(CalcLOC!$B$4)</f>
        <v>78.503354100818058</v>
      </c>
      <c r="L35" s="51"/>
      <c r="M35" s="52">
        <f t="shared" si="1"/>
        <v>-77.39955322300024</v>
      </c>
      <c r="N35" s="53">
        <f t="shared" si="2"/>
        <v>0</v>
      </c>
      <c r="O35" s="52">
        <f t="shared" si="3"/>
        <v>-79.39955322300024</v>
      </c>
      <c r="P35" s="53">
        <f t="shared" si="4"/>
        <v>0</v>
      </c>
      <c r="Q35" s="54">
        <f t="shared" si="5"/>
        <v>0</v>
      </c>
    </row>
    <row r="36" spans="2:17" x14ac:dyDescent="0.3">
      <c r="B36" s="46">
        <f t="shared" si="6"/>
        <v>3.2000000000000015</v>
      </c>
      <c r="C36" s="47">
        <f>(1-(POWER(1-POWER(t_Wert,CalcLOC!$B$11),1/CalcLOC!$B$11)))*100</f>
        <v>98.70283476281972</v>
      </c>
      <c r="D36" s="48">
        <f>Am*CalcLOC!$B$4*CalcLOC!$B$2/100</f>
        <v>3610.3917710883247</v>
      </c>
      <c r="E36" s="48">
        <f>CalcLOC!$B$9*Am/100</f>
        <v>9038.4159849009284</v>
      </c>
      <c r="F36" s="48">
        <f>CalcLOC!$B$9*CalcLOC!$B$10*B$5:B$37</f>
        <v>293030.40000000014</v>
      </c>
      <c r="G36" s="48">
        <f t="shared" si="0"/>
        <v>302068.81598490104</v>
      </c>
      <c r="H36" s="49">
        <f>100*G36/CalcLOC!$B$9</f>
        <v>3298.7028347628207</v>
      </c>
      <c r="I36" s="48">
        <f>G36/(Am*CalcLOC!$B$4*CalcLOC!$B$2/100)</f>
        <v>83.666492485341763</v>
      </c>
      <c r="J36" s="48">
        <f>G36/(C36:C68*CalcLOC!$B$4*CalcLOC!$B$2/100)-CalcLOC!$B$5/CalcLOC!$B$4*CalcLOC!$B$7^2</f>
        <v>83.570206152423978</v>
      </c>
      <c r="K36" s="50">
        <f>J36-CalcLOC!$B$5/(CalcLOC!$B$4)</f>
        <v>81.163047829479297</v>
      </c>
      <c r="L36" s="51"/>
      <c r="M36" s="52">
        <f t="shared" si="1"/>
        <v>-80.059246951661478</v>
      </c>
      <c r="N36" s="53">
        <f t="shared" si="2"/>
        <v>0</v>
      </c>
      <c r="O36" s="52">
        <f t="shared" si="3"/>
        <v>-82.059246951661478</v>
      </c>
      <c r="P36" s="53">
        <f t="shared" si="4"/>
        <v>0</v>
      </c>
      <c r="Q36" s="54">
        <f t="shared" si="5"/>
        <v>0</v>
      </c>
    </row>
    <row r="37" spans="2:17" x14ac:dyDescent="0.3">
      <c r="B37" s="46">
        <f t="shared" si="6"/>
        <v>3.3000000000000016</v>
      </c>
      <c r="C37" s="47">
        <f>(1-(POWER(1-POWER(t_Wert,CalcLOC!$B$11),1/CalcLOC!$B$11)))*100</f>
        <v>98.536592342263148</v>
      </c>
      <c r="D37" s="48">
        <f>Am*CalcLOC!$B$4*CalcLOC!$B$2/100</f>
        <v>3604.3108893322387</v>
      </c>
      <c r="E37" s="48">
        <f>CalcLOC!$B$9*Am/100</f>
        <v>9023.1928339657225</v>
      </c>
      <c r="F37" s="48">
        <f>CalcLOC!$B$9*CalcLOC!$B$10*B$5:B$37</f>
        <v>302187.60000000015</v>
      </c>
      <c r="G37" s="48">
        <f t="shared" si="0"/>
        <v>311210.79283396585</v>
      </c>
      <c r="H37" s="49">
        <f>100*G37/CalcLOC!$B$9</f>
        <v>3398.5365923422646</v>
      </c>
      <c r="I37" s="48">
        <f>G37/(Am*CalcLOC!$B$4*CalcLOC!$B$2/100)</f>
        <v>86.34404811057324</v>
      </c>
      <c r="J37" s="48">
        <f>G37/(C37:C69*CalcLOC!$B$4*CalcLOC!$B$2/100)-CalcLOC!$B$5/CalcLOC!$B$4*CalcLOC!$B$7^2</f>
        <v>86.247761777655455</v>
      </c>
      <c r="K37" s="50">
        <f>J37-CalcLOC!$B$5/(CalcLOC!$B$4)</f>
        <v>83.840603454710759</v>
      </c>
      <c r="L37" s="51"/>
      <c r="M37" s="52">
        <f t="shared" si="1"/>
        <v>-82.736802576892941</v>
      </c>
      <c r="N37" s="53">
        <f t="shared" si="2"/>
        <v>0</v>
      </c>
      <c r="O37" s="52">
        <f t="shared" si="3"/>
        <v>-84.736802576892941</v>
      </c>
      <c r="P37" s="53">
        <f t="shared" si="4"/>
        <v>0</v>
      </c>
      <c r="Q37" s="54">
        <f t="shared" si="5"/>
        <v>0</v>
      </c>
    </row>
    <row r="38" spans="2:17" x14ac:dyDescent="0.3">
      <c r="B38" s="55"/>
      <c r="C38" s="55"/>
      <c r="D38" s="55"/>
      <c r="E38" s="55"/>
      <c r="F38" s="55"/>
      <c r="G38" s="55"/>
      <c r="H38" s="55"/>
      <c r="I38" s="55"/>
      <c r="J38" s="56"/>
      <c r="K38" s="51"/>
      <c r="L38" s="56"/>
      <c r="M38" s="55"/>
      <c r="N38" s="55"/>
      <c r="O38" s="55"/>
      <c r="P38" s="55"/>
      <c r="Q38" s="55"/>
    </row>
    <row r="39" spans="2:17" x14ac:dyDescent="0.3">
      <c r="B39" s="55"/>
      <c r="C39" s="55"/>
      <c r="D39" s="55"/>
      <c r="E39" s="55"/>
      <c r="F39" s="55"/>
      <c r="G39" s="55"/>
      <c r="H39" s="55"/>
      <c r="I39" s="55"/>
      <c r="J39" s="56"/>
      <c r="K39" s="51"/>
      <c r="L39" s="56"/>
      <c r="M39" s="55"/>
      <c r="N39" s="55"/>
      <c r="O39" s="55"/>
      <c r="P39" s="55"/>
      <c r="Q39" s="55"/>
    </row>
    <row r="40" spans="2:17" x14ac:dyDescent="0.3">
      <c r="B40" s="55" t="s">
        <v>113</v>
      </c>
      <c r="C40" s="55"/>
      <c r="D40" s="55"/>
      <c r="E40" s="55"/>
      <c r="F40" s="55"/>
      <c r="G40" s="55"/>
      <c r="H40" s="55"/>
      <c r="I40" s="55"/>
      <c r="J40" s="55"/>
      <c r="K40" s="55"/>
      <c r="L40" s="56"/>
      <c r="M40" s="55"/>
      <c r="N40" s="55"/>
      <c r="O40" s="55"/>
      <c r="P40" s="55"/>
      <c r="Q40" s="55"/>
    </row>
    <row r="41" spans="2:17" x14ac:dyDescent="0.3">
      <c r="B41" s="55" t="s">
        <v>114</v>
      </c>
      <c r="C41" s="55"/>
      <c r="D41" s="55"/>
      <c r="E41" s="55"/>
      <c r="F41" s="55"/>
      <c r="G41" s="55"/>
      <c r="H41" s="55"/>
      <c r="I41" s="55"/>
      <c r="J41" s="55"/>
      <c r="K41" s="55"/>
      <c r="L41" s="56"/>
      <c r="M41" s="55"/>
      <c r="N41" s="55"/>
      <c r="O41" s="55"/>
      <c r="P41" s="55"/>
      <c r="Q41" s="55"/>
    </row>
    <row r="42" spans="2:17" x14ac:dyDescent="0.3"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6"/>
      <c r="M42" s="55"/>
      <c r="N42" s="55"/>
      <c r="O42" s="55"/>
      <c r="P42" s="55"/>
      <c r="Q42" s="55"/>
    </row>
    <row r="43" spans="2:17" x14ac:dyDescent="0.3">
      <c r="B43" s="57" t="s">
        <v>115</v>
      </c>
      <c r="C43" s="58" t="s">
        <v>116</v>
      </c>
      <c r="D43" s="59">
        <f>D51</f>
        <v>0.10380087781781867</v>
      </c>
      <c r="E43" s="55"/>
      <c r="F43" s="55"/>
      <c r="G43" s="55"/>
      <c r="H43" s="55"/>
      <c r="I43" s="55"/>
      <c r="J43" s="55"/>
      <c r="K43" s="55"/>
      <c r="L43" s="56"/>
      <c r="M43" s="55"/>
      <c r="N43" s="55"/>
      <c r="O43" s="55"/>
      <c r="P43" s="55"/>
      <c r="Q43" s="55"/>
    </row>
    <row r="44" spans="2:17" x14ac:dyDescent="0.3">
      <c r="B44" s="60" t="s">
        <v>117</v>
      </c>
      <c r="C44" s="61" t="s">
        <v>116</v>
      </c>
      <c r="D44" s="62">
        <f>D43+CalcLOC!$B$5/CalcLOC!$B$4</f>
        <v>2.5109592007625072</v>
      </c>
      <c r="E44" s="55"/>
      <c r="F44" s="55"/>
      <c r="G44" s="55"/>
      <c r="H44" s="55"/>
      <c r="I44" s="55"/>
      <c r="J44" s="55"/>
      <c r="K44" s="55"/>
      <c r="L44" s="56"/>
      <c r="M44" s="55"/>
      <c r="N44" s="55"/>
      <c r="O44" s="55"/>
      <c r="P44" s="55"/>
      <c r="Q44" s="55"/>
    </row>
    <row r="45" spans="2:17" x14ac:dyDescent="0.3">
      <c r="B45" s="60" t="s">
        <v>118</v>
      </c>
      <c r="C45" s="61" t="s">
        <v>116</v>
      </c>
      <c r="D45" s="62">
        <f>D43+CalcLOC!B5/CalcLOC!B4*(1+CalcLOC!B7^2)</f>
        <v>2.6072455336802949</v>
      </c>
      <c r="E45" s="63" t="str">
        <f>IF(D46&gt;1.6*CalcLOC!B9,D46,"")</f>
        <v/>
      </c>
      <c r="F45" s="64">
        <v>0</v>
      </c>
      <c r="G45" s="55"/>
      <c r="H45" s="55"/>
      <c r="I45" s="55"/>
      <c r="J45" s="55"/>
      <c r="K45" s="55"/>
      <c r="L45" s="56"/>
      <c r="M45" s="55"/>
      <c r="N45" s="55"/>
      <c r="O45" s="55"/>
      <c r="P45" s="55"/>
      <c r="Q45" s="55"/>
    </row>
    <row r="46" spans="2:17" x14ac:dyDescent="0.3">
      <c r="B46" s="65" t="s">
        <v>125</v>
      </c>
      <c r="C46" s="66" t="s">
        <v>119</v>
      </c>
      <c r="D46" s="67">
        <f>D45*CalcLOC!B4*CalcLOC!B2</f>
        <v>9536.8870029171285</v>
      </c>
      <c r="E46" s="63" t="str">
        <f>IF(D46&gt;1.6*CalcLOC!B9,D46,"")</f>
        <v/>
      </c>
      <c r="F46" s="64" t="str">
        <f>IF(E46&lt;&gt;"",100,"")</f>
        <v/>
      </c>
      <c r="G46" s="55"/>
      <c r="H46" s="55"/>
      <c r="I46" s="55"/>
      <c r="J46" s="55"/>
      <c r="K46" s="55"/>
      <c r="L46" s="56"/>
      <c r="M46" s="55"/>
      <c r="N46" s="55"/>
      <c r="O46" s="55"/>
      <c r="P46" s="55"/>
      <c r="Q46" s="55"/>
    </row>
    <row r="48" spans="2:17" x14ac:dyDescent="0.3">
      <c r="B48" s="40" t="s">
        <v>120</v>
      </c>
    </row>
    <row r="50" spans="2:10" x14ac:dyDescent="0.3">
      <c r="B50" s="40" t="s">
        <v>121</v>
      </c>
      <c r="C50" s="40" t="s">
        <v>116</v>
      </c>
      <c r="D50" s="68">
        <f>D51+1</f>
        <v>1.1038008778178188</v>
      </c>
      <c r="J50" s="40">
        <f>(D50-D51)/D54</f>
        <v>1.7079040821514413</v>
      </c>
    </row>
    <row r="51" spans="2:10" x14ac:dyDescent="0.3">
      <c r="B51" s="40" t="s">
        <v>115</v>
      </c>
      <c r="C51" s="40" t="s">
        <v>116</v>
      </c>
      <c r="D51" s="68">
        <f>(('calc distribution'!Q3*Overview!L21/100)*((1+'calc distribution'!Q4^2)/2))/(1-Overview!L21/100)</f>
        <v>0.10380087781781867</v>
      </c>
      <c r="J51" s="40">
        <f>(D52-D51)/D54</f>
        <v>-1.7079040821514413</v>
      </c>
    </row>
    <row r="52" spans="2:10" x14ac:dyDescent="0.3">
      <c r="B52" s="40" t="s">
        <v>122</v>
      </c>
      <c r="C52" s="40" t="s">
        <v>116</v>
      </c>
      <c r="D52" s="68">
        <f>D51-1</f>
        <v>-0.89619912218218134</v>
      </c>
    </row>
    <row r="53" spans="2:10" x14ac:dyDescent="0.3">
      <c r="B53" s="40" t="s">
        <v>123</v>
      </c>
    </row>
    <row r="54" spans="2:10" x14ac:dyDescent="0.3">
      <c r="B54" s="40" t="s">
        <v>124</v>
      </c>
      <c r="C54" s="40" t="s">
        <v>116</v>
      </c>
      <c r="D54" s="40">
        <f>'calc distribution'!Q4</f>
        <v>0.58551297490916654</v>
      </c>
    </row>
  </sheetData>
  <mergeCells count="4">
    <mergeCell ref="B2:K2"/>
    <mergeCell ref="M2:Q2"/>
    <mergeCell ref="B3:K3"/>
    <mergeCell ref="M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5"/>
  <sheetViews>
    <sheetView workbookViewId="0">
      <selection activeCell="J1" sqref="J1:J1048576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</cols>
  <sheetData>
    <row r="1" spans="1:11" s="70" customFormat="1" x14ac:dyDescent="0.3">
      <c r="A1" s="84" t="s">
        <v>126</v>
      </c>
      <c r="B1" s="84" t="s">
        <v>128</v>
      </c>
      <c r="C1" s="84"/>
      <c r="D1" s="84" t="s">
        <v>129</v>
      </c>
      <c r="E1" s="84" t="s">
        <v>130</v>
      </c>
      <c r="F1" s="70" t="s">
        <v>19</v>
      </c>
      <c r="G1" s="70" t="s">
        <v>20</v>
      </c>
      <c r="H1" s="84" t="s">
        <v>237</v>
      </c>
      <c r="I1" s="84"/>
      <c r="J1" s="84"/>
      <c r="K1" s="84"/>
    </row>
    <row r="2" spans="1:11" s="70" customFormat="1" x14ac:dyDescent="0.3">
      <c r="A2" s="90" t="s">
        <v>131</v>
      </c>
      <c r="B2" s="70">
        <f>H2*I2</f>
        <v>414</v>
      </c>
      <c r="C2" s="86">
        <f>B2/40</f>
        <v>10.35</v>
      </c>
      <c r="D2" s="86">
        <v>1</v>
      </c>
      <c r="E2" s="87">
        <f>ROUND(B2/24,0)</f>
        <v>17</v>
      </c>
      <c r="F2" s="91">
        <f>G2-E2</f>
        <v>43814</v>
      </c>
      <c r="G2" s="91">
        <v>43831</v>
      </c>
      <c r="H2" s="90">
        <v>207</v>
      </c>
      <c r="I2" s="86">
        <v>2</v>
      </c>
      <c r="J2" s="85"/>
      <c r="K2" s="85"/>
    </row>
    <row r="3" spans="1:11" s="70" customFormat="1" x14ac:dyDescent="0.3">
      <c r="A3" s="90" t="s">
        <v>132</v>
      </c>
      <c r="B3" s="70">
        <f t="shared" ref="B3:B66" si="0">H3*I3</f>
        <v>576</v>
      </c>
      <c r="C3" s="86">
        <f t="shared" ref="C3:C53" si="1">B3/40</f>
        <v>14.4</v>
      </c>
      <c r="D3" s="86">
        <v>2</v>
      </c>
      <c r="E3" s="87">
        <f t="shared" ref="E3:E66" si="2">ROUND(B3/24,0)</f>
        <v>24</v>
      </c>
      <c r="F3" s="91">
        <f t="shared" ref="F3:F66" si="3">G3-E3</f>
        <v>43821</v>
      </c>
      <c r="G3" s="91">
        <f>$G$2+D3*7</f>
        <v>43845</v>
      </c>
      <c r="H3" s="90">
        <v>288</v>
      </c>
      <c r="I3" s="86">
        <v>2</v>
      </c>
      <c r="J3" s="85"/>
      <c r="K3" s="85"/>
    </row>
    <row r="4" spans="1:11" s="70" customFormat="1" x14ac:dyDescent="0.3">
      <c r="A4" s="90" t="s">
        <v>133</v>
      </c>
      <c r="B4" s="70">
        <f t="shared" si="0"/>
        <v>686</v>
      </c>
      <c r="C4" s="86">
        <f t="shared" si="1"/>
        <v>17.149999999999999</v>
      </c>
      <c r="D4" s="86">
        <v>3</v>
      </c>
      <c r="E4" s="87">
        <f t="shared" si="2"/>
        <v>29</v>
      </c>
      <c r="F4" s="91">
        <f t="shared" si="3"/>
        <v>43823</v>
      </c>
      <c r="G4" s="91">
        <f t="shared" ref="G4:G67" si="4">$G$2+D4*7</f>
        <v>43852</v>
      </c>
      <c r="H4" s="90">
        <v>343</v>
      </c>
      <c r="I4" s="86">
        <v>2</v>
      </c>
      <c r="J4" s="85"/>
      <c r="K4" s="85"/>
    </row>
    <row r="5" spans="1:11" s="70" customFormat="1" x14ac:dyDescent="0.3">
      <c r="A5" s="90" t="s">
        <v>134</v>
      </c>
      <c r="B5" s="70">
        <f t="shared" si="0"/>
        <v>872</v>
      </c>
      <c r="C5" s="86">
        <f t="shared" si="1"/>
        <v>21.8</v>
      </c>
      <c r="D5" s="86">
        <v>4</v>
      </c>
      <c r="E5" s="87">
        <f t="shared" si="2"/>
        <v>36</v>
      </c>
      <c r="F5" s="91">
        <f t="shared" si="3"/>
        <v>43823</v>
      </c>
      <c r="G5" s="91">
        <f t="shared" si="4"/>
        <v>43859</v>
      </c>
      <c r="H5" s="90">
        <v>436</v>
      </c>
      <c r="I5" s="86">
        <v>2</v>
      </c>
      <c r="J5" s="85"/>
      <c r="K5" s="85"/>
    </row>
    <row r="6" spans="1:11" s="70" customFormat="1" x14ac:dyDescent="0.3">
      <c r="A6" s="90" t="s">
        <v>135</v>
      </c>
      <c r="B6" s="70">
        <f t="shared" si="0"/>
        <v>564</v>
      </c>
      <c r="C6" s="86">
        <f t="shared" si="1"/>
        <v>14.1</v>
      </c>
      <c r="D6" s="86">
        <v>5</v>
      </c>
      <c r="E6" s="87">
        <f t="shared" si="2"/>
        <v>24</v>
      </c>
      <c r="F6" s="91">
        <f t="shared" si="3"/>
        <v>43842</v>
      </c>
      <c r="G6" s="91">
        <f t="shared" si="4"/>
        <v>43866</v>
      </c>
      <c r="H6" s="90">
        <v>282</v>
      </c>
      <c r="I6" s="86">
        <v>2</v>
      </c>
      <c r="J6" s="85"/>
      <c r="K6" s="85"/>
    </row>
    <row r="7" spans="1:11" s="70" customFormat="1" x14ac:dyDescent="0.3">
      <c r="A7" s="90" t="s">
        <v>136</v>
      </c>
      <c r="B7" s="70">
        <f t="shared" si="0"/>
        <v>616</v>
      </c>
      <c r="C7" s="86">
        <f t="shared" si="1"/>
        <v>15.4</v>
      </c>
      <c r="D7" s="86">
        <v>6</v>
      </c>
      <c r="E7" s="87">
        <f t="shared" si="2"/>
        <v>26</v>
      </c>
      <c r="F7" s="91">
        <f t="shared" si="3"/>
        <v>43847</v>
      </c>
      <c r="G7" s="91">
        <f t="shared" si="4"/>
        <v>43873</v>
      </c>
      <c r="H7" s="90">
        <v>308</v>
      </c>
      <c r="I7" s="86">
        <v>2</v>
      </c>
      <c r="J7" s="85"/>
      <c r="K7" s="85"/>
    </row>
    <row r="8" spans="1:11" s="70" customFormat="1" x14ac:dyDescent="0.3">
      <c r="A8" s="90" t="s">
        <v>137</v>
      </c>
      <c r="B8" s="70">
        <f t="shared" si="0"/>
        <v>550</v>
      </c>
      <c r="C8" s="86">
        <f t="shared" si="1"/>
        <v>13.75</v>
      </c>
      <c r="D8" s="86">
        <v>7</v>
      </c>
      <c r="E8" s="87">
        <f t="shared" si="2"/>
        <v>23</v>
      </c>
      <c r="F8" s="91">
        <f t="shared" si="3"/>
        <v>43857</v>
      </c>
      <c r="G8" s="91">
        <f t="shared" si="4"/>
        <v>43880</v>
      </c>
      <c r="H8" s="90">
        <v>275</v>
      </c>
      <c r="I8" s="86">
        <v>2</v>
      </c>
      <c r="J8" s="85"/>
      <c r="K8" s="85"/>
    </row>
    <row r="9" spans="1:11" s="70" customFormat="1" x14ac:dyDescent="0.3">
      <c r="A9" s="90" t="s">
        <v>138</v>
      </c>
      <c r="B9" s="70">
        <f t="shared" si="0"/>
        <v>686</v>
      </c>
      <c r="C9" s="86">
        <f t="shared" si="1"/>
        <v>17.149999999999999</v>
      </c>
      <c r="D9" s="86">
        <v>8</v>
      </c>
      <c r="E9" s="87">
        <f t="shared" si="2"/>
        <v>29</v>
      </c>
      <c r="F9" s="91">
        <f t="shared" si="3"/>
        <v>43858</v>
      </c>
      <c r="G9" s="91">
        <f t="shared" si="4"/>
        <v>43887</v>
      </c>
      <c r="H9" s="90">
        <v>343</v>
      </c>
      <c r="I9" s="86">
        <v>2</v>
      </c>
      <c r="J9" s="85"/>
      <c r="K9" s="85"/>
    </row>
    <row r="10" spans="1:11" s="70" customFormat="1" x14ac:dyDescent="0.3">
      <c r="A10" s="90" t="s">
        <v>139</v>
      </c>
      <c r="B10" s="70">
        <f t="shared" si="0"/>
        <v>632</v>
      </c>
      <c r="C10" s="86">
        <f t="shared" si="1"/>
        <v>15.8</v>
      </c>
      <c r="D10" s="86">
        <v>9</v>
      </c>
      <c r="E10" s="87">
        <f t="shared" si="2"/>
        <v>26</v>
      </c>
      <c r="F10" s="91">
        <f t="shared" si="3"/>
        <v>43868</v>
      </c>
      <c r="G10" s="91">
        <f t="shared" si="4"/>
        <v>43894</v>
      </c>
      <c r="H10" s="90">
        <v>316</v>
      </c>
      <c r="I10" s="86">
        <v>2</v>
      </c>
      <c r="J10" s="85"/>
      <c r="K10" s="85"/>
    </row>
    <row r="11" spans="1:11" s="70" customFormat="1" x14ac:dyDescent="0.3">
      <c r="A11" s="90" t="s">
        <v>140</v>
      </c>
      <c r="B11" s="70">
        <f t="shared" si="0"/>
        <v>470</v>
      </c>
      <c r="C11" s="86">
        <f t="shared" si="1"/>
        <v>11.75</v>
      </c>
      <c r="D11" s="86">
        <v>10</v>
      </c>
      <c r="E11" s="87">
        <f t="shared" si="2"/>
        <v>20</v>
      </c>
      <c r="F11" s="91">
        <f t="shared" si="3"/>
        <v>43881</v>
      </c>
      <c r="G11" s="91">
        <f t="shared" si="4"/>
        <v>43901</v>
      </c>
      <c r="H11" s="90">
        <v>235</v>
      </c>
      <c r="I11" s="86">
        <v>2</v>
      </c>
      <c r="J11" s="85"/>
      <c r="K11" s="85"/>
    </row>
    <row r="12" spans="1:11" s="70" customFormat="1" x14ac:dyDescent="0.3">
      <c r="A12" s="90" t="s">
        <v>141</v>
      </c>
      <c r="B12" s="70">
        <f t="shared" si="0"/>
        <v>698</v>
      </c>
      <c r="C12" s="86">
        <f t="shared" si="1"/>
        <v>17.45</v>
      </c>
      <c r="D12" s="86">
        <v>11</v>
      </c>
      <c r="E12" s="87">
        <f t="shared" si="2"/>
        <v>29</v>
      </c>
      <c r="F12" s="91">
        <f t="shared" si="3"/>
        <v>43879</v>
      </c>
      <c r="G12" s="91">
        <f t="shared" si="4"/>
        <v>43908</v>
      </c>
      <c r="H12" s="90">
        <v>349</v>
      </c>
      <c r="I12" s="86">
        <v>2</v>
      </c>
      <c r="J12" s="85"/>
      <c r="K12" s="85"/>
    </row>
    <row r="13" spans="1:11" s="70" customFormat="1" x14ac:dyDescent="0.3">
      <c r="A13" s="90" t="s">
        <v>142</v>
      </c>
      <c r="B13" s="70">
        <f t="shared" si="0"/>
        <v>680</v>
      </c>
      <c r="C13" s="86">
        <f t="shared" si="1"/>
        <v>17</v>
      </c>
      <c r="D13" s="86">
        <v>12</v>
      </c>
      <c r="E13" s="87">
        <f t="shared" si="2"/>
        <v>28</v>
      </c>
      <c r="F13" s="91">
        <f t="shared" si="3"/>
        <v>43887</v>
      </c>
      <c r="G13" s="91">
        <f t="shared" si="4"/>
        <v>43915</v>
      </c>
      <c r="H13" s="90">
        <v>340</v>
      </c>
      <c r="I13" s="86">
        <v>2</v>
      </c>
      <c r="J13" s="85"/>
      <c r="K13" s="85"/>
    </row>
    <row r="14" spans="1:11" s="70" customFormat="1" x14ac:dyDescent="0.3">
      <c r="A14" s="90" t="s">
        <v>143</v>
      </c>
      <c r="B14" s="70">
        <f t="shared" si="0"/>
        <v>574</v>
      </c>
      <c r="C14" s="86">
        <f t="shared" si="1"/>
        <v>14.35</v>
      </c>
      <c r="D14" s="86">
        <v>13</v>
      </c>
      <c r="E14" s="87">
        <f t="shared" si="2"/>
        <v>24</v>
      </c>
      <c r="F14" s="91">
        <f t="shared" si="3"/>
        <v>43898</v>
      </c>
      <c r="G14" s="91">
        <f t="shared" si="4"/>
        <v>43922</v>
      </c>
      <c r="H14" s="90">
        <v>287</v>
      </c>
      <c r="I14" s="86">
        <v>2</v>
      </c>
      <c r="J14" s="85"/>
      <c r="K14" s="85"/>
    </row>
    <row r="15" spans="1:11" s="70" customFormat="1" x14ac:dyDescent="0.3">
      <c r="A15" s="90" t="s">
        <v>144</v>
      </c>
      <c r="B15" s="70">
        <f t="shared" si="0"/>
        <v>790</v>
      </c>
      <c r="C15" s="86">
        <f t="shared" si="1"/>
        <v>19.75</v>
      </c>
      <c r="D15" s="86">
        <v>14</v>
      </c>
      <c r="E15" s="87">
        <f t="shared" si="2"/>
        <v>33</v>
      </c>
      <c r="F15" s="91">
        <f t="shared" si="3"/>
        <v>43896</v>
      </c>
      <c r="G15" s="91">
        <f t="shared" si="4"/>
        <v>43929</v>
      </c>
      <c r="H15" s="90">
        <v>395</v>
      </c>
      <c r="I15" s="86">
        <v>2</v>
      </c>
      <c r="J15" s="85"/>
      <c r="K15" s="85"/>
    </row>
    <row r="16" spans="1:11" s="70" customFormat="1" x14ac:dyDescent="0.3">
      <c r="A16" s="90" t="s">
        <v>145</v>
      </c>
      <c r="B16" s="70">
        <f t="shared" si="0"/>
        <v>670</v>
      </c>
      <c r="C16" s="86">
        <f t="shared" si="1"/>
        <v>16.75</v>
      </c>
      <c r="D16" s="86">
        <v>15</v>
      </c>
      <c r="E16" s="87">
        <f t="shared" si="2"/>
        <v>28</v>
      </c>
      <c r="F16" s="91">
        <f t="shared" si="3"/>
        <v>43908</v>
      </c>
      <c r="G16" s="91">
        <f t="shared" si="4"/>
        <v>43936</v>
      </c>
      <c r="H16" s="90">
        <v>335</v>
      </c>
      <c r="I16" s="86">
        <v>2</v>
      </c>
      <c r="J16" s="85"/>
      <c r="K16" s="85"/>
    </row>
    <row r="17" spans="1:11" s="70" customFormat="1" x14ac:dyDescent="0.3">
      <c r="A17" s="90" t="s">
        <v>146</v>
      </c>
      <c r="B17" s="70">
        <f t="shared" si="0"/>
        <v>556</v>
      </c>
      <c r="C17" s="86">
        <f t="shared" si="1"/>
        <v>13.9</v>
      </c>
      <c r="D17" s="86">
        <v>16</v>
      </c>
      <c r="E17" s="87">
        <f t="shared" si="2"/>
        <v>23</v>
      </c>
      <c r="F17" s="91">
        <f t="shared" si="3"/>
        <v>43920</v>
      </c>
      <c r="G17" s="91">
        <f t="shared" si="4"/>
        <v>43943</v>
      </c>
      <c r="H17" s="90">
        <v>278</v>
      </c>
      <c r="I17" s="86">
        <v>2</v>
      </c>
      <c r="J17" s="85"/>
      <c r="K17" s="85"/>
    </row>
    <row r="18" spans="1:11" s="70" customFormat="1" x14ac:dyDescent="0.3">
      <c r="A18" s="90" t="s">
        <v>147</v>
      </c>
      <c r="B18" s="70">
        <f t="shared" si="0"/>
        <v>770</v>
      </c>
      <c r="C18" s="86">
        <f t="shared" si="1"/>
        <v>19.25</v>
      </c>
      <c r="D18" s="86">
        <v>17</v>
      </c>
      <c r="E18" s="87">
        <f t="shared" si="2"/>
        <v>32</v>
      </c>
      <c r="F18" s="91">
        <f t="shared" si="3"/>
        <v>43918</v>
      </c>
      <c r="G18" s="91">
        <f t="shared" si="4"/>
        <v>43950</v>
      </c>
      <c r="H18" s="90">
        <v>385</v>
      </c>
      <c r="I18" s="86">
        <v>2</v>
      </c>
      <c r="J18" s="85"/>
      <c r="K18" s="85"/>
    </row>
    <row r="19" spans="1:11" s="70" customFormat="1" x14ac:dyDescent="0.3">
      <c r="A19" s="90" t="s">
        <v>148</v>
      </c>
      <c r="B19" s="70">
        <f t="shared" si="0"/>
        <v>184</v>
      </c>
      <c r="C19" s="86">
        <f t="shared" si="1"/>
        <v>4.5999999999999996</v>
      </c>
      <c r="D19" s="86">
        <v>18</v>
      </c>
      <c r="E19" s="87">
        <f t="shared" si="2"/>
        <v>8</v>
      </c>
      <c r="F19" s="91">
        <f t="shared" si="3"/>
        <v>43949</v>
      </c>
      <c r="G19" s="91">
        <f t="shared" si="4"/>
        <v>43957</v>
      </c>
      <c r="H19" s="90">
        <v>92</v>
      </c>
      <c r="I19" s="86">
        <v>2</v>
      </c>
      <c r="J19" s="85"/>
      <c r="K19" s="85"/>
    </row>
    <row r="20" spans="1:11" s="70" customFormat="1" x14ac:dyDescent="0.3">
      <c r="A20" s="90" t="s">
        <v>149</v>
      </c>
      <c r="B20" s="70">
        <f t="shared" si="0"/>
        <v>652</v>
      </c>
      <c r="C20" s="86">
        <f t="shared" si="1"/>
        <v>16.3</v>
      </c>
      <c r="D20" s="86">
        <v>19</v>
      </c>
      <c r="E20" s="87">
        <f t="shared" si="2"/>
        <v>27</v>
      </c>
      <c r="F20" s="91">
        <f t="shared" si="3"/>
        <v>43937</v>
      </c>
      <c r="G20" s="91">
        <f t="shared" si="4"/>
        <v>43964</v>
      </c>
      <c r="H20" s="90">
        <v>326</v>
      </c>
      <c r="I20" s="86">
        <v>2</v>
      </c>
      <c r="J20" s="85"/>
      <c r="K20" s="85"/>
    </row>
    <row r="21" spans="1:11" s="70" customFormat="1" x14ac:dyDescent="0.3">
      <c r="A21" s="90" t="s">
        <v>150</v>
      </c>
      <c r="B21" s="70">
        <f t="shared" si="0"/>
        <v>520</v>
      </c>
      <c r="C21" s="86">
        <f t="shared" si="1"/>
        <v>13</v>
      </c>
      <c r="D21" s="86">
        <v>20</v>
      </c>
      <c r="E21" s="87">
        <f t="shared" si="2"/>
        <v>22</v>
      </c>
      <c r="F21" s="91">
        <f t="shared" si="3"/>
        <v>43949</v>
      </c>
      <c r="G21" s="91">
        <f t="shared" si="4"/>
        <v>43971</v>
      </c>
      <c r="H21" s="90">
        <v>260</v>
      </c>
      <c r="I21" s="86">
        <v>2</v>
      </c>
      <c r="J21" s="85"/>
      <c r="K21" s="85"/>
    </row>
    <row r="22" spans="1:11" s="70" customFormat="1" x14ac:dyDescent="0.3">
      <c r="A22" s="90" t="s">
        <v>151</v>
      </c>
      <c r="B22" s="70">
        <f t="shared" si="0"/>
        <v>698</v>
      </c>
      <c r="C22" s="86">
        <f t="shared" si="1"/>
        <v>17.45</v>
      </c>
      <c r="D22" s="86">
        <v>21</v>
      </c>
      <c r="E22" s="87">
        <f t="shared" si="2"/>
        <v>29</v>
      </c>
      <c r="F22" s="91">
        <f t="shared" si="3"/>
        <v>43949</v>
      </c>
      <c r="G22" s="91">
        <f t="shared" si="4"/>
        <v>43978</v>
      </c>
      <c r="H22" s="90">
        <v>349</v>
      </c>
      <c r="I22" s="86">
        <v>2</v>
      </c>
      <c r="J22" s="85"/>
      <c r="K22" s="85"/>
    </row>
    <row r="23" spans="1:11" s="70" customFormat="1" x14ac:dyDescent="0.3">
      <c r="A23" s="90" t="s">
        <v>152</v>
      </c>
      <c r="B23" s="70">
        <f t="shared" si="0"/>
        <v>880</v>
      </c>
      <c r="C23" s="86">
        <f t="shared" si="1"/>
        <v>22</v>
      </c>
      <c r="D23" s="86">
        <v>22</v>
      </c>
      <c r="E23" s="87">
        <f t="shared" si="2"/>
        <v>37</v>
      </c>
      <c r="F23" s="91">
        <f t="shared" si="3"/>
        <v>43948</v>
      </c>
      <c r="G23" s="91">
        <f t="shared" si="4"/>
        <v>43985</v>
      </c>
      <c r="H23" s="90">
        <v>440</v>
      </c>
      <c r="I23" s="86">
        <v>2</v>
      </c>
      <c r="J23" s="85"/>
      <c r="K23" s="85"/>
    </row>
    <row r="24" spans="1:11" s="70" customFormat="1" x14ac:dyDescent="0.3">
      <c r="A24" s="90" t="s">
        <v>153</v>
      </c>
      <c r="B24" s="70">
        <f t="shared" si="0"/>
        <v>400</v>
      </c>
      <c r="C24" s="86">
        <f t="shared" si="1"/>
        <v>10</v>
      </c>
      <c r="D24" s="86">
        <v>23</v>
      </c>
      <c r="E24" s="87">
        <f t="shared" si="2"/>
        <v>17</v>
      </c>
      <c r="F24" s="91">
        <f t="shared" si="3"/>
        <v>43975</v>
      </c>
      <c r="G24" s="91">
        <f t="shared" si="4"/>
        <v>43992</v>
      </c>
      <c r="H24" s="90">
        <v>200</v>
      </c>
      <c r="I24" s="86">
        <v>2</v>
      </c>
      <c r="J24" s="85"/>
      <c r="K24" s="85"/>
    </row>
    <row r="25" spans="1:11" s="70" customFormat="1" x14ac:dyDescent="0.3">
      <c r="A25" s="90" t="s">
        <v>154</v>
      </c>
      <c r="B25" s="70">
        <f t="shared" si="0"/>
        <v>488</v>
      </c>
      <c r="C25" s="86">
        <f t="shared" si="1"/>
        <v>12.2</v>
      </c>
      <c r="D25" s="86">
        <v>24</v>
      </c>
      <c r="E25" s="87">
        <f t="shared" si="2"/>
        <v>20</v>
      </c>
      <c r="F25" s="91">
        <f t="shared" si="3"/>
        <v>43979</v>
      </c>
      <c r="G25" s="91">
        <f t="shared" si="4"/>
        <v>43999</v>
      </c>
      <c r="H25" s="90">
        <v>244</v>
      </c>
      <c r="I25" s="86">
        <v>2</v>
      </c>
      <c r="J25" s="85"/>
      <c r="K25" s="85"/>
    </row>
    <row r="26" spans="1:11" s="70" customFormat="1" x14ac:dyDescent="0.3">
      <c r="A26" s="90" t="s">
        <v>155</v>
      </c>
      <c r="B26" s="70">
        <f t="shared" si="0"/>
        <v>802</v>
      </c>
      <c r="C26" s="86">
        <f t="shared" si="1"/>
        <v>20.05</v>
      </c>
      <c r="D26" s="86">
        <v>25</v>
      </c>
      <c r="E26" s="87">
        <f t="shared" si="2"/>
        <v>33</v>
      </c>
      <c r="F26" s="91">
        <f t="shared" si="3"/>
        <v>43973</v>
      </c>
      <c r="G26" s="91">
        <f t="shared" si="4"/>
        <v>44006</v>
      </c>
      <c r="H26" s="90">
        <v>401</v>
      </c>
      <c r="I26" s="86">
        <v>2</v>
      </c>
      <c r="J26" s="85"/>
      <c r="K26" s="85"/>
    </row>
    <row r="27" spans="1:11" s="70" customFormat="1" x14ac:dyDescent="0.3">
      <c r="A27" s="90" t="s">
        <v>156</v>
      </c>
      <c r="B27" s="70">
        <f t="shared" si="0"/>
        <v>782</v>
      </c>
      <c r="C27" s="86">
        <f t="shared" si="1"/>
        <v>19.55</v>
      </c>
      <c r="D27" s="86">
        <v>26</v>
      </c>
      <c r="E27" s="87">
        <f t="shared" si="2"/>
        <v>33</v>
      </c>
      <c r="F27" s="91">
        <f t="shared" si="3"/>
        <v>43980</v>
      </c>
      <c r="G27" s="91">
        <f t="shared" si="4"/>
        <v>44013</v>
      </c>
      <c r="H27" s="90">
        <v>391</v>
      </c>
      <c r="I27" s="86">
        <v>2</v>
      </c>
      <c r="J27" s="85"/>
      <c r="K27" s="85"/>
    </row>
    <row r="28" spans="1:11" s="70" customFormat="1" x14ac:dyDescent="0.3">
      <c r="A28" s="90" t="s">
        <v>157</v>
      </c>
      <c r="B28" s="70">
        <f t="shared" si="0"/>
        <v>680</v>
      </c>
      <c r="C28" s="86">
        <f t="shared" si="1"/>
        <v>17</v>
      </c>
      <c r="D28" s="86">
        <v>27</v>
      </c>
      <c r="E28" s="87">
        <f t="shared" si="2"/>
        <v>28</v>
      </c>
      <c r="F28" s="91">
        <f t="shared" si="3"/>
        <v>43992</v>
      </c>
      <c r="G28" s="91">
        <f t="shared" si="4"/>
        <v>44020</v>
      </c>
      <c r="H28" s="90">
        <v>340</v>
      </c>
      <c r="I28" s="86">
        <v>2</v>
      </c>
      <c r="J28" s="85"/>
      <c r="K28" s="85"/>
    </row>
    <row r="29" spans="1:11" s="70" customFormat="1" x14ac:dyDescent="0.3">
      <c r="A29" s="90" t="s">
        <v>158</v>
      </c>
      <c r="B29" s="70">
        <f t="shared" si="0"/>
        <v>494</v>
      </c>
      <c r="C29" s="86">
        <f t="shared" si="1"/>
        <v>12.35</v>
      </c>
      <c r="D29" s="86">
        <v>28</v>
      </c>
      <c r="E29" s="87">
        <f t="shared" si="2"/>
        <v>21</v>
      </c>
      <c r="F29" s="91">
        <f t="shared" si="3"/>
        <v>44006</v>
      </c>
      <c r="G29" s="91">
        <f t="shared" si="4"/>
        <v>44027</v>
      </c>
      <c r="H29" s="90">
        <v>247</v>
      </c>
      <c r="I29" s="86">
        <v>2</v>
      </c>
      <c r="J29" s="85"/>
      <c r="K29" s="85"/>
    </row>
    <row r="30" spans="1:11" s="70" customFormat="1" x14ac:dyDescent="0.3">
      <c r="A30" s="90" t="s">
        <v>159</v>
      </c>
      <c r="B30" s="70">
        <f t="shared" si="0"/>
        <v>740</v>
      </c>
      <c r="C30" s="86">
        <f t="shared" si="1"/>
        <v>18.5</v>
      </c>
      <c r="D30" s="86">
        <v>29</v>
      </c>
      <c r="E30" s="87">
        <f t="shared" si="2"/>
        <v>31</v>
      </c>
      <c r="F30" s="91">
        <f t="shared" si="3"/>
        <v>44003</v>
      </c>
      <c r="G30" s="91">
        <f t="shared" si="4"/>
        <v>44034</v>
      </c>
      <c r="H30" s="90">
        <v>370</v>
      </c>
      <c r="I30" s="86">
        <v>2</v>
      </c>
      <c r="J30" s="85"/>
      <c r="K30" s="85"/>
    </row>
    <row r="31" spans="1:11" s="70" customFormat="1" x14ac:dyDescent="0.3">
      <c r="A31" s="90" t="s">
        <v>160</v>
      </c>
      <c r="B31" s="70">
        <f t="shared" si="0"/>
        <v>698</v>
      </c>
      <c r="C31" s="86">
        <f t="shared" si="1"/>
        <v>17.45</v>
      </c>
      <c r="D31" s="86">
        <v>30</v>
      </c>
      <c r="E31" s="87">
        <f t="shared" si="2"/>
        <v>29</v>
      </c>
      <c r="F31" s="91">
        <f t="shared" si="3"/>
        <v>44012</v>
      </c>
      <c r="G31" s="91">
        <f t="shared" si="4"/>
        <v>44041</v>
      </c>
      <c r="H31" s="90">
        <v>349</v>
      </c>
      <c r="I31" s="86">
        <v>2</v>
      </c>
      <c r="J31" s="85"/>
      <c r="K31" s="85"/>
    </row>
    <row r="32" spans="1:11" s="70" customFormat="1" x14ac:dyDescent="0.3">
      <c r="A32" s="90" t="s">
        <v>161</v>
      </c>
      <c r="B32" s="70">
        <f t="shared" si="0"/>
        <v>810</v>
      </c>
      <c r="C32" s="86">
        <f t="shared" si="1"/>
        <v>20.25</v>
      </c>
      <c r="D32" s="86">
        <v>31</v>
      </c>
      <c r="E32" s="87">
        <f t="shared" si="2"/>
        <v>34</v>
      </c>
      <c r="F32" s="91">
        <f t="shared" si="3"/>
        <v>44014</v>
      </c>
      <c r="G32" s="91">
        <f t="shared" si="4"/>
        <v>44048</v>
      </c>
      <c r="H32" s="90">
        <v>405</v>
      </c>
      <c r="I32" s="86">
        <v>2</v>
      </c>
      <c r="J32" s="85"/>
      <c r="K32" s="85"/>
    </row>
    <row r="33" spans="1:11" s="70" customFormat="1" x14ac:dyDescent="0.3">
      <c r="A33" s="90" t="s">
        <v>162</v>
      </c>
      <c r="B33" s="70">
        <f t="shared" si="0"/>
        <v>526</v>
      </c>
      <c r="C33" s="86">
        <f t="shared" si="1"/>
        <v>13.15</v>
      </c>
      <c r="D33" s="86">
        <v>32</v>
      </c>
      <c r="E33" s="87">
        <f t="shared" si="2"/>
        <v>22</v>
      </c>
      <c r="F33" s="91">
        <f t="shared" si="3"/>
        <v>44033</v>
      </c>
      <c r="G33" s="91">
        <f t="shared" si="4"/>
        <v>44055</v>
      </c>
      <c r="H33" s="90">
        <v>263</v>
      </c>
      <c r="I33" s="86">
        <v>2</v>
      </c>
      <c r="J33" s="85"/>
      <c r="K33" s="85"/>
    </row>
    <row r="34" spans="1:11" s="70" customFormat="1" x14ac:dyDescent="0.3">
      <c r="A34" s="90" t="s">
        <v>163</v>
      </c>
      <c r="B34" s="70">
        <f t="shared" si="0"/>
        <v>582</v>
      </c>
      <c r="C34" s="86">
        <f t="shared" si="1"/>
        <v>14.55</v>
      </c>
      <c r="D34" s="86">
        <v>33</v>
      </c>
      <c r="E34" s="87">
        <f t="shared" si="2"/>
        <v>24</v>
      </c>
      <c r="F34" s="91">
        <f t="shared" si="3"/>
        <v>44038</v>
      </c>
      <c r="G34" s="91">
        <f t="shared" si="4"/>
        <v>44062</v>
      </c>
      <c r="H34" s="90">
        <v>291</v>
      </c>
      <c r="I34" s="86">
        <v>2</v>
      </c>
      <c r="J34" s="85"/>
      <c r="K34" s="85"/>
    </row>
    <row r="35" spans="1:11" s="70" customFormat="1" x14ac:dyDescent="0.3">
      <c r="A35" s="90" t="s">
        <v>164</v>
      </c>
      <c r="B35" s="70">
        <f t="shared" si="0"/>
        <v>660</v>
      </c>
      <c r="C35" s="86">
        <f t="shared" si="1"/>
        <v>16.5</v>
      </c>
      <c r="D35" s="86">
        <v>34</v>
      </c>
      <c r="E35" s="87">
        <f t="shared" si="2"/>
        <v>28</v>
      </c>
      <c r="F35" s="91">
        <f t="shared" si="3"/>
        <v>44041</v>
      </c>
      <c r="G35" s="91">
        <f t="shared" si="4"/>
        <v>44069</v>
      </c>
      <c r="H35" s="90">
        <v>330</v>
      </c>
      <c r="I35" s="86">
        <v>2</v>
      </c>
      <c r="J35" s="85"/>
      <c r="K35" s="85"/>
    </row>
    <row r="36" spans="1:11" s="70" customFormat="1" x14ac:dyDescent="0.3">
      <c r="A36" s="90" t="s">
        <v>165</v>
      </c>
      <c r="B36" s="70">
        <f t="shared" si="0"/>
        <v>768</v>
      </c>
      <c r="C36" s="86">
        <f t="shared" si="1"/>
        <v>19.2</v>
      </c>
      <c r="D36" s="86">
        <v>35</v>
      </c>
      <c r="E36" s="87">
        <f t="shared" si="2"/>
        <v>32</v>
      </c>
      <c r="F36" s="91">
        <f t="shared" si="3"/>
        <v>44044</v>
      </c>
      <c r="G36" s="91">
        <f t="shared" si="4"/>
        <v>44076</v>
      </c>
      <c r="H36" s="90">
        <v>384</v>
      </c>
      <c r="I36" s="86">
        <v>2</v>
      </c>
      <c r="J36" s="85"/>
      <c r="K36" s="85"/>
    </row>
    <row r="37" spans="1:11" s="70" customFormat="1" x14ac:dyDescent="0.3">
      <c r="A37" s="90" t="s">
        <v>166</v>
      </c>
      <c r="B37" s="70">
        <f t="shared" si="0"/>
        <v>608</v>
      </c>
      <c r="C37" s="86">
        <f t="shared" si="1"/>
        <v>15.2</v>
      </c>
      <c r="D37" s="86">
        <v>36</v>
      </c>
      <c r="E37" s="87">
        <f t="shared" si="2"/>
        <v>25</v>
      </c>
      <c r="F37" s="91">
        <f t="shared" si="3"/>
        <v>44058</v>
      </c>
      <c r="G37" s="91">
        <f t="shared" si="4"/>
        <v>44083</v>
      </c>
      <c r="H37" s="90">
        <v>304</v>
      </c>
      <c r="I37" s="86">
        <v>2</v>
      </c>
      <c r="J37" s="85"/>
      <c r="K37" s="85"/>
    </row>
    <row r="38" spans="1:11" s="70" customFormat="1" x14ac:dyDescent="0.3">
      <c r="A38" s="90" t="s">
        <v>167</v>
      </c>
      <c r="B38" s="70">
        <f t="shared" si="0"/>
        <v>626</v>
      </c>
      <c r="C38" s="86">
        <f t="shared" si="1"/>
        <v>15.65</v>
      </c>
      <c r="D38" s="86">
        <v>37</v>
      </c>
      <c r="E38" s="87">
        <f t="shared" si="2"/>
        <v>26</v>
      </c>
      <c r="F38" s="91">
        <f t="shared" si="3"/>
        <v>44064</v>
      </c>
      <c r="G38" s="91">
        <f t="shared" si="4"/>
        <v>44090</v>
      </c>
      <c r="H38" s="90">
        <v>313</v>
      </c>
      <c r="I38" s="86">
        <v>2</v>
      </c>
      <c r="J38" s="85"/>
      <c r="K38" s="85"/>
    </row>
    <row r="39" spans="1:11" s="70" customFormat="1" x14ac:dyDescent="0.3">
      <c r="A39" s="90" t="s">
        <v>168</v>
      </c>
      <c r="B39" s="70">
        <f t="shared" si="0"/>
        <v>604</v>
      </c>
      <c r="C39" s="86">
        <f t="shared" si="1"/>
        <v>15.1</v>
      </c>
      <c r="D39" s="86">
        <v>38</v>
      </c>
      <c r="E39" s="87">
        <f t="shared" si="2"/>
        <v>25</v>
      </c>
      <c r="F39" s="91">
        <f t="shared" si="3"/>
        <v>44072</v>
      </c>
      <c r="G39" s="91">
        <f t="shared" si="4"/>
        <v>44097</v>
      </c>
      <c r="H39" s="90">
        <v>302</v>
      </c>
      <c r="I39" s="86">
        <v>2</v>
      </c>
      <c r="J39" s="85"/>
      <c r="K39" s="85"/>
    </row>
    <row r="40" spans="1:11" s="70" customFormat="1" x14ac:dyDescent="0.3">
      <c r="A40" s="90" t="s">
        <v>169</v>
      </c>
      <c r="B40" s="70">
        <f t="shared" si="0"/>
        <v>560</v>
      </c>
      <c r="C40" s="86">
        <f t="shared" si="1"/>
        <v>14</v>
      </c>
      <c r="D40" s="86">
        <v>39</v>
      </c>
      <c r="E40" s="87">
        <f t="shared" si="2"/>
        <v>23</v>
      </c>
      <c r="F40" s="91">
        <f t="shared" si="3"/>
        <v>44081</v>
      </c>
      <c r="G40" s="91">
        <f t="shared" si="4"/>
        <v>44104</v>
      </c>
      <c r="H40" s="90">
        <v>280</v>
      </c>
      <c r="I40" s="86">
        <v>2</v>
      </c>
      <c r="J40" s="85"/>
      <c r="K40" s="85"/>
    </row>
    <row r="41" spans="1:11" s="70" customFormat="1" x14ac:dyDescent="0.3">
      <c r="A41" s="90" t="s">
        <v>170</v>
      </c>
      <c r="B41" s="70">
        <f t="shared" si="0"/>
        <v>792</v>
      </c>
      <c r="C41" s="86">
        <f t="shared" si="1"/>
        <v>19.8</v>
      </c>
      <c r="D41" s="86">
        <v>40</v>
      </c>
      <c r="E41" s="87">
        <f t="shared" si="2"/>
        <v>33</v>
      </c>
      <c r="F41" s="91">
        <f t="shared" si="3"/>
        <v>44078</v>
      </c>
      <c r="G41" s="91">
        <f t="shared" si="4"/>
        <v>44111</v>
      </c>
      <c r="H41" s="90">
        <v>396</v>
      </c>
      <c r="I41" s="86">
        <v>2</v>
      </c>
      <c r="J41" s="85"/>
      <c r="K41" s="85"/>
    </row>
    <row r="42" spans="1:11" s="70" customFormat="1" x14ac:dyDescent="0.3">
      <c r="A42" s="90" t="s">
        <v>171</v>
      </c>
      <c r="B42" s="70">
        <f t="shared" si="0"/>
        <v>242</v>
      </c>
      <c r="C42" s="86">
        <f t="shared" si="1"/>
        <v>6.05</v>
      </c>
      <c r="D42" s="86">
        <v>41</v>
      </c>
      <c r="E42" s="87">
        <f t="shared" si="2"/>
        <v>10</v>
      </c>
      <c r="F42" s="91">
        <f t="shared" si="3"/>
        <v>44108</v>
      </c>
      <c r="G42" s="91">
        <f t="shared" si="4"/>
        <v>44118</v>
      </c>
      <c r="H42" s="90">
        <v>121</v>
      </c>
      <c r="I42" s="86">
        <v>2</v>
      </c>
      <c r="J42" s="85"/>
      <c r="K42" s="85"/>
    </row>
    <row r="43" spans="1:11" s="70" customFormat="1" x14ac:dyDescent="0.3">
      <c r="A43" s="90" t="s">
        <v>172</v>
      </c>
      <c r="B43" s="70">
        <f t="shared" si="0"/>
        <v>554</v>
      </c>
      <c r="C43" s="86">
        <f t="shared" si="1"/>
        <v>13.85</v>
      </c>
      <c r="D43" s="86">
        <v>42</v>
      </c>
      <c r="E43" s="87">
        <f t="shared" si="2"/>
        <v>23</v>
      </c>
      <c r="F43" s="91">
        <f t="shared" si="3"/>
        <v>44102</v>
      </c>
      <c r="G43" s="91">
        <f t="shared" si="4"/>
        <v>44125</v>
      </c>
      <c r="H43" s="90">
        <v>277</v>
      </c>
      <c r="I43" s="86">
        <v>2</v>
      </c>
      <c r="J43" s="85"/>
      <c r="K43" s="85"/>
    </row>
    <row r="44" spans="1:11" s="70" customFormat="1" x14ac:dyDescent="0.3">
      <c r="A44" s="90" t="s">
        <v>173</v>
      </c>
      <c r="B44" s="70">
        <f t="shared" si="0"/>
        <v>602</v>
      </c>
      <c r="C44" s="86">
        <f t="shared" si="1"/>
        <v>15.05</v>
      </c>
      <c r="D44" s="86">
        <v>43</v>
      </c>
      <c r="E44" s="87">
        <f t="shared" si="2"/>
        <v>25</v>
      </c>
      <c r="F44" s="91">
        <f t="shared" si="3"/>
        <v>44107</v>
      </c>
      <c r="G44" s="91">
        <f t="shared" si="4"/>
        <v>44132</v>
      </c>
      <c r="H44" s="90">
        <v>301</v>
      </c>
      <c r="I44" s="86">
        <v>2</v>
      </c>
      <c r="J44" s="85"/>
      <c r="K44" s="85"/>
    </row>
    <row r="45" spans="1:11" s="70" customFormat="1" x14ac:dyDescent="0.3">
      <c r="A45" s="90" t="s">
        <v>174</v>
      </c>
      <c r="B45" s="70">
        <f t="shared" si="0"/>
        <v>684</v>
      </c>
      <c r="C45" s="86">
        <f t="shared" si="1"/>
        <v>17.100000000000001</v>
      </c>
      <c r="D45" s="86">
        <v>44</v>
      </c>
      <c r="E45" s="87">
        <f t="shared" si="2"/>
        <v>29</v>
      </c>
      <c r="F45" s="91">
        <f t="shared" si="3"/>
        <v>44110</v>
      </c>
      <c r="G45" s="91">
        <f t="shared" si="4"/>
        <v>44139</v>
      </c>
      <c r="H45" s="90">
        <v>342</v>
      </c>
      <c r="I45" s="86">
        <v>2</v>
      </c>
      <c r="J45" s="85"/>
      <c r="K45" s="85"/>
    </row>
    <row r="46" spans="1:11" s="70" customFormat="1" x14ac:dyDescent="0.3">
      <c r="A46" s="90" t="s">
        <v>175</v>
      </c>
      <c r="B46" s="70">
        <f t="shared" si="0"/>
        <v>796</v>
      </c>
      <c r="C46" s="86">
        <f t="shared" si="1"/>
        <v>19.899999999999999</v>
      </c>
      <c r="D46" s="86">
        <v>45</v>
      </c>
      <c r="E46" s="87">
        <f t="shared" si="2"/>
        <v>33</v>
      </c>
      <c r="F46" s="91">
        <f t="shared" si="3"/>
        <v>44113</v>
      </c>
      <c r="G46" s="91">
        <f t="shared" si="4"/>
        <v>44146</v>
      </c>
      <c r="H46" s="90">
        <v>398</v>
      </c>
      <c r="I46" s="86">
        <v>2</v>
      </c>
      <c r="J46" s="85"/>
      <c r="K46" s="85"/>
    </row>
    <row r="47" spans="1:11" s="70" customFormat="1" x14ac:dyDescent="0.3">
      <c r="A47" s="90" t="s">
        <v>176</v>
      </c>
      <c r="B47" s="70">
        <f t="shared" si="0"/>
        <v>632</v>
      </c>
      <c r="C47" s="86">
        <f t="shared" si="1"/>
        <v>15.8</v>
      </c>
      <c r="D47" s="86">
        <v>46</v>
      </c>
      <c r="E47" s="87">
        <f t="shared" si="2"/>
        <v>26</v>
      </c>
      <c r="F47" s="91">
        <f t="shared" si="3"/>
        <v>44127</v>
      </c>
      <c r="G47" s="91">
        <f t="shared" si="4"/>
        <v>44153</v>
      </c>
      <c r="H47" s="90">
        <v>316</v>
      </c>
      <c r="I47" s="86">
        <v>2</v>
      </c>
      <c r="J47" s="85"/>
      <c r="K47" s="85"/>
    </row>
    <row r="48" spans="1:11" s="70" customFormat="1" x14ac:dyDescent="0.3">
      <c r="A48" s="90" t="s">
        <v>177</v>
      </c>
      <c r="B48" s="70">
        <f t="shared" si="0"/>
        <v>648</v>
      </c>
      <c r="C48" s="86">
        <f t="shared" si="1"/>
        <v>16.2</v>
      </c>
      <c r="D48" s="86">
        <v>47</v>
      </c>
      <c r="E48" s="87">
        <f t="shared" si="2"/>
        <v>27</v>
      </c>
      <c r="F48" s="91">
        <f t="shared" si="3"/>
        <v>44133</v>
      </c>
      <c r="G48" s="91">
        <f t="shared" si="4"/>
        <v>44160</v>
      </c>
      <c r="H48" s="90">
        <v>324</v>
      </c>
      <c r="I48" s="86">
        <v>2</v>
      </c>
      <c r="J48" s="85"/>
      <c r="K48" s="85"/>
    </row>
    <row r="49" spans="1:11" s="70" customFormat="1" x14ac:dyDescent="0.3">
      <c r="A49" s="90" t="s">
        <v>178</v>
      </c>
      <c r="B49" s="70">
        <f t="shared" si="0"/>
        <v>784</v>
      </c>
      <c r="C49" s="86">
        <f t="shared" si="1"/>
        <v>19.600000000000001</v>
      </c>
      <c r="D49" s="86">
        <v>48</v>
      </c>
      <c r="E49" s="87">
        <f t="shared" si="2"/>
        <v>33</v>
      </c>
      <c r="F49" s="91">
        <f t="shared" si="3"/>
        <v>44134</v>
      </c>
      <c r="G49" s="91">
        <f t="shared" si="4"/>
        <v>44167</v>
      </c>
      <c r="H49" s="90">
        <v>392</v>
      </c>
      <c r="I49" s="86">
        <v>2</v>
      </c>
      <c r="J49" s="85"/>
      <c r="K49" s="85"/>
    </row>
    <row r="50" spans="1:11" s="70" customFormat="1" x14ac:dyDescent="0.3">
      <c r="A50" s="90" t="s">
        <v>179</v>
      </c>
      <c r="B50" s="70">
        <f t="shared" si="0"/>
        <v>766</v>
      </c>
      <c r="C50" s="86">
        <f t="shared" si="1"/>
        <v>19.149999999999999</v>
      </c>
      <c r="D50" s="86">
        <v>49</v>
      </c>
      <c r="E50" s="87">
        <f t="shared" si="2"/>
        <v>32</v>
      </c>
      <c r="F50" s="91">
        <f t="shared" si="3"/>
        <v>44142</v>
      </c>
      <c r="G50" s="91">
        <f t="shared" si="4"/>
        <v>44174</v>
      </c>
      <c r="H50" s="90">
        <v>383</v>
      </c>
      <c r="I50" s="86">
        <v>2</v>
      </c>
      <c r="J50" s="85"/>
      <c r="K50" s="85"/>
    </row>
    <row r="51" spans="1:11" s="70" customFormat="1" x14ac:dyDescent="0.3">
      <c r="A51" s="90" t="s">
        <v>180</v>
      </c>
      <c r="B51" s="70">
        <f t="shared" si="0"/>
        <v>648</v>
      </c>
      <c r="C51" s="86">
        <f t="shared" si="1"/>
        <v>16.2</v>
      </c>
      <c r="D51" s="86">
        <v>50</v>
      </c>
      <c r="E51" s="87">
        <f t="shared" si="2"/>
        <v>27</v>
      </c>
      <c r="F51" s="91">
        <f t="shared" si="3"/>
        <v>44154</v>
      </c>
      <c r="G51" s="91">
        <f t="shared" si="4"/>
        <v>44181</v>
      </c>
      <c r="H51" s="90">
        <v>324</v>
      </c>
      <c r="I51" s="86">
        <v>2</v>
      </c>
      <c r="J51" s="85"/>
      <c r="K51" s="85"/>
    </row>
    <row r="52" spans="1:11" s="70" customFormat="1" x14ac:dyDescent="0.3">
      <c r="A52" s="90" t="s">
        <v>181</v>
      </c>
      <c r="B52" s="70">
        <f t="shared" si="0"/>
        <v>746</v>
      </c>
      <c r="C52" s="86">
        <f t="shared" si="1"/>
        <v>18.649999999999999</v>
      </c>
      <c r="D52" s="86">
        <v>51</v>
      </c>
      <c r="E52" s="87">
        <f t="shared" si="2"/>
        <v>31</v>
      </c>
      <c r="F52" s="91">
        <f t="shared" si="3"/>
        <v>44157</v>
      </c>
      <c r="G52" s="91">
        <f t="shared" si="4"/>
        <v>44188</v>
      </c>
      <c r="H52" s="90">
        <v>373</v>
      </c>
      <c r="I52" s="86">
        <v>2</v>
      </c>
      <c r="J52" s="85"/>
      <c r="K52" s="85"/>
    </row>
    <row r="53" spans="1:11" s="70" customFormat="1" x14ac:dyDescent="0.3">
      <c r="A53" s="90" t="s">
        <v>182</v>
      </c>
      <c r="B53" s="70">
        <f t="shared" si="0"/>
        <v>630</v>
      </c>
      <c r="C53" s="86">
        <f t="shared" si="1"/>
        <v>15.75</v>
      </c>
      <c r="D53" s="86">
        <v>52</v>
      </c>
      <c r="E53" s="87">
        <f t="shared" si="2"/>
        <v>26</v>
      </c>
      <c r="F53" s="91">
        <f t="shared" si="3"/>
        <v>44169</v>
      </c>
      <c r="G53" s="91">
        <f t="shared" si="4"/>
        <v>44195</v>
      </c>
      <c r="H53" s="90">
        <v>315</v>
      </c>
      <c r="I53" s="86">
        <v>2</v>
      </c>
      <c r="J53" s="85"/>
      <c r="K53" s="85"/>
    </row>
    <row r="54" spans="1:11" s="70" customFormat="1" x14ac:dyDescent="0.3">
      <c r="A54" t="s">
        <v>183</v>
      </c>
      <c r="B54" s="70">
        <f t="shared" si="0"/>
        <v>680</v>
      </c>
      <c r="C54">
        <v>17</v>
      </c>
      <c r="D54">
        <v>1</v>
      </c>
      <c r="E54" s="87">
        <f t="shared" si="2"/>
        <v>28</v>
      </c>
      <c r="F54" s="91">
        <f t="shared" si="3"/>
        <v>43810</v>
      </c>
      <c r="G54" s="91">
        <f t="shared" si="4"/>
        <v>43838</v>
      </c>
      <c r="H54" s="90">
        <v>136</v>
      </c>
      <c r="I54" s="86">
        <v>5</v>
      </c>
      <c r="J54" s="85"/>
      <c r="K54" s="85"/>
    </row>
    <row r="55" spans="1:11" s="70" customFormat="1" x14ac:dyDescent="0.3">
      <c r="A55" t="s">
        <v>184</v>
      </c>
      <c r="B55" s="70">
        <f t="shared" si="0"/>
        <v>690</v>
      </c>
      <c r="C55">
        <v>17.25</v>
      </c>
      <c r="D55">
        <v>2</v>
      </c>
      <c r="E55" s="87">
        <f t="shared" si="2"/>
        <v>29</v>
      </c>
      <c r="F55" s="91">
        <f t="shared" si="3"/>
        <v>43816</v>
      </c>
      <c r="G55" s="91">
        <f t="shared" si="4"/>
        <v>43845</v>
      </c>
      <c r="H55" s="90">
        <v>138</v>
      </c>
      <c r="I55" s="86">
        <v>5</v>
      </c>
      <c r="J55" s="85"/>
      <c r="K55" s="85"/>
    </row>
    <row r="56" spans="1:11" s="70" customFormat="1" x14ac:dyDescent="0.3">
      <c r="A56" t="s">
        <v>185</v>
      </c>
      <c r="B56" s="70">
        <f t="shared" si="0"/>
        <v>720</v>
      </c>
      <c r="C56">
        <v>18</v>
      </c>
      <c r="D56">
        <v>3</v>
      </c>
      <c r="E56" s="87">
        <f t="shared" si="2"/>
        <v>30</v>
      </c>
      <c r="F56" s="91">
        <f t="shared" si="3"/>
        <v>43822</v>
      </c>
      <c r="G56" s="91">
        <f t="shared" si="4"/>
        <v>43852</v>
      </c>
      <c r="H56" s="90">
        <v>144</v>
      </c>
      <c r="I56" s="86">
        <v>5</v>
      </c>
      <c r="J56" s="85"/>
      <c r="K56" s="85"/>
    </row>
    <row r="57" spans="1:11" s="70" customFormat="1" x14ac:dyDescent="0.3">
      <c r="A57" t="s">
        <v>186</v>
      </c>
      <c r="B57" s="70">
        <f t="shared" si="0"/>
        <v>725</v>
      </c>
      <c r="C57">
        <v>18.125</v>
      </c>
      <c r="D57">
        <v>4</v>
      </c>
      <c r="E57" s="87">
        <f t="shared" si="2"/>
        <v>30</v>
      </c>
      <c r="F57" s="91">
        <f t="shared" si="3"/>
        <v>43829</v>
      </c>
      <c r="G57" s="91">
        <f t="shared" si="4"/>
        <v>43859</v>
      </c>
      <c r="H57" s="90">
        <v>145</v>
      </c>
      <c r="I57" s="86">
        <v>5</v>
      </c>
      <c r="J57" s="85"/>
      <c r="K57" s="85"/>
    </row>
    <row r="58" spans="1:11" s="70" customFormat="1" x14ac:dyDescent="0.3">
      <c r="A58" t="s">
        <v>187</v>
      </c>
      <c r="B58" s="70">
        <f t="shared" si="0"/>
        <v>770</v>
      </c>
      <c r="C58">
        <v>19.25</v>
      </c>
      <c r="D58">
        <v>5</v>
      </c>
      <c r="E58" s="87">
        <f t="shared" si="2"/>
        <v>32</v>
      </c>
      <c r="F58" s="91">
        <f t="shared" si="3"/>
        <v>43834</v>
      </c>
      <c r="G58" s="91">
        <f t="shared" si="4"/>
        <v>43866</v>
      </c>
      <c r="H58" s="90">
        <v>154</v>
      </c>
      <c r="I58" s="86">
        <v>5</v>
      </c>
      <c r="J58" s="85"/>
      <c r="K58" s="85"/>
    </row>
    <row r="59" spans="1:11" s="70" customFormat="1" x14ac:dyDescent="0.3">
      <c r="A59" t="s">
        <v>188</v>
      </c>
      <c r="B59" s="70">
        <f t="shared" si="0"/>
        <v>775</v>
      </c>
      <c r="C59">
        <v>19.375</v>
      </c>
      <c r="D59">
        <v>6</v>
      </c>
      <c r="E59" s="87">
        <f t="shared" si="2"/>
        <v>32</v>
      </c>
      <c r="F59" s="91">
        <f t="shared" si="3"/>
        <v>43841</v>
      </c>
      <c r="G59" s="91">
        <f t="shared" si="4"/>
        <v>43873</v>
      </c>
      <c r="H59" s="90">
        <v>155</v>
      </c>
      <c r="I59" s="86">
        <v>5</v>
      </c>
      <c r="J59" s="85"/>
      <c r="K59" s="85"/>
    </row>
    <row r="60" spans="1:11" s="70" customFormat="1" x14ac:dyDescent="0.3">
      <c r="A60" t="s">
        <v>189</v>
      </c>
      <c r="B60" s="70">
        <f t="shared" si="0"/>
        <v>800</v>
      </c>
      <c r="C60">
        <v>20</v>
      </c>
      <c r="D60">
        <v>7</v>
      </c>
      <c r="E60" s="87">
        <f t="shared" si="2"/>
        <v>33</v>
      </c>
      <c r="F60" s="91">
        <f t="shared" si="3"/>
        <v>43847</v>
      </c>
      <c r="G60" s="91">
        <f t="shared" si="4"/>
        <v>43880</v>
      </c>
      <c r="H60" s="90">
        <v>160</v>
      </c>
      <c r="I60" s="86">
        <v>5</v>
      </c>
      <c r="J60" s="85"/>
      <c r="K60" s="85"/>
    </row>
    <row r="61" spans="1:11" s="70" customFormat="1" x14ac:dyDescent="0.3">
      <c r="A61" t="s">
        <v>190</v>
      </c>
      <c r="B61" s="70">
        <f t="shared" si="0"/>
        <v>805</v>
      </c>
      <c r="C61">
        <v>20.125</v>
      </c>
      <c r="D61">
        <v>8</v>
      </c>
      <c r="E61" s="87">
        <f t="shared" si="2"/>
        <v>34</v>
      </c>
      <c r="F61" s="91">
        <f t="shared" si="3"/>
        <v>43853</v>
      </c>
      <c r="G61" s="91">
        <f t="shared" si="4"/>
        <v>43887</v>
      </c>
      <c r="H61" s="90">
        <v>161</v>
      </c>
      <c r="I61" s="86">
        <v>5</v>
      </c>
      <c r="J61" s="85"/>
      <c r="K61" s="85"/>
    </row>
    <row r="62" spans="1:11" s="70" customFormat="1" x14ac:dyDescent="0.3">
      <c r="A62" t="s">
        <v>191</v>
      </c>
      <c r="B62" s="70">
        <f t="shared" si="0"/>
        <v>810</v>
      </c>
      <c r="C62">
        <v>20.25</v>
      </c>
      <c r="D62">
        <v>9</v>
      </c>
      <c r="E62" s="87">
        <f t="shared" si="2"/>
        <v>34</v>
      </c>
      <c r="F62" s="91">
        <f t="shared" si="3"/>
        <v>43860</v>
      </c>
      <c r="G62" s="91">
        <f t="shared" si="4"/>
        <v>43894</v>
      </c>
      <c r="H62" s="90">
        <v>162</v>
      </c>
      <c r="I62" s="86">
        <v>5</v>
      </c>
      <c r="J62" s="85"/>
      <c r="K62" s="85"/>
    </row>
    <row r="63" spans="1:11" s="70" customFormat="1" x14ac:dyDescent="0.3">
      <c r="A63" t="s">
        <v>192</v>
      </c>
      <c r="B63" s="70">
        <f t="shared" si="0"/>
        <v>800</v>
      </c>
      <c r="C63">
        <v>20</v>
      </c>
      <c r="D63">
        <v>10</v>
      </c>
      <c r="E63" s="87">
        <f t="shared" si="2"/>
        <v>33</v>
      </c>
      <c r="F63" s="91">
        <f t="shared" si="3"/>
        <v>43868</v>
      </c>
      <c r="G63" s="91">
        <f t="shared" si="4"/>
        <v>43901</v>
      </c>
      <c r="H63" s="90">
        <v>160</v>
      </c>
      <c r="I63" s="86">
        <v>5</v>
      </c>
      <c r="J63" s="85"/>
      <c r="K63" s="85"/>
    </row>
    <row r="64" spans="1:11" s="70" customFormat="1" x14ac:dyDescent="0.3">
      <c r="A64" t="s">
        <v>193</v>
      </c>
      <c r="B64" s="70">
        <f t="shared" si="0"/>
        <v>805</v>
      </c>
      <c r="C64">
        <v>20.125</v>
      </c>
      <c r="D64">
        <v>11</v>
      </c>
      <c r="E64" s="87">
        <f t="shared" si="2"/>
        <v>34</v>
      </c>
      <c r="F64" s="91">
        <f t="shared" si="3"/>
        <v>43874</v>
      </c>
      <c r="G64" s="91">
        <f t="shared" si="4"/>
        <v>43908</v>
      </c>
      <c r="H64" s="90">
        <v>161</v>
      </c>
      <c r="I64" s="86">
        <v>5</v>
      </c>
      <c r="J64" s="85"/>
      <c r="K64" s="85"/>
    </row>
    <row r="65" spans="1:11" s="70" customFormat="1" x14ac:dyDescent="0.3">
      <c r="A65" t="s">
        <v>194</v>
      </c>
      <c r="B65" s="70">
        <f t="shared" si="0"/>
        <v>830</v>
      </c>
      <c r="C65">
        <v>20.75</v>
      </c>
      <c r="D65">
        <v>12</v>
      </c>
      <c r="E65" s="87">
        <f t="shared" si="2"/>
        <v>35</v>
      </c>
      <c r="F65" s="91">
        <f t="shared" si="3"/>
        <v>43880</v>
      </c>
      <c r="G65" s="91">
        <f t="shared" si="4"/>
        <v>43915</v>
      </c>
      <c r="H65" s="90">
        <v>166</v>
      </c>
      <c r="I65" s="86">
        <v>5</v>
      </c>
      <c r="J65" s="85"/>
      <c r="K65" s="85"/>
    </row>
    <row r="66" spans="1:11" s="70" customFormat="1" x14ac:dyDescent="0.3">
      <c r="A66" t="s">
        <v>195</v>
      </c>
      <c r="B66" s="70">
        <f t="shared" si="0"/>
        <v>825</v>
      </c>
      <c r="C66">
        <v>20.625</v>
      </c>
      <c r="D66">
        <v>13</v>
      </c>
      <c r="E66" s="87">
        <f t="shared" si="2"/>
        <v>34</v>
      </c>
      <c r="F66" s="91">
        <f t="shared" si="3"/>
        <v>43888</v>
      </c>
      <c r="G66" s="91">
        <f t="shared" si="4"/>
        <v>43922</v>
      </c>
      <c r="H66" s="90">
        <v>165</v>
      </c>
      <c r="I66" s="86">
        <v>5</v>
      </c>
      <c r="J66" s="85"/>
      <c r="K66" s="85"/>
    </row>
    <row r="67" spans="1:11" s="70" customFormat="1" x14ac:dyDescent="0.3">
      <c r="A67" t="s">
        <v>196</v>
      </c>
      <c r="B67" s="70">
        <f t="shared" ref="B67:B105" si="5">H67*I67</f>
        <v>855</v>
      </c>
      <c r="C67">
        <v>21.375</v>
      </c>
      <c r="D67">
        <v>14</v>
      </c>
      <c r="E67" s="87">
        <f t="shared" ref="E67:E105" si="6">ROUND(B67/24,0)</f>
        <v>36</v>
      </c>
      <c r="F67" s="91">
        <f t="shared" ref="F67:F105" si="7">G67-E67</f>
        <v>43893</v>
      </c>
      <c r="G67" s="91">
        <f t="shared" si="4"/>
        <v>43929</v>
      </c>
      <c r="H67" s="90">
        <v>171</v>
      </c>
      <c r="I67" s="86">
        <v>5</v>
      </c>
      <c r="J67" s="85"/>
      <c r="K67" s="85"/>
    </row>
    <row r="68" spans="1:11" s="70" customFormat="1" x14ac:dyDescent="0.3">
      <c r="A68" t="s">
        <v>197</v>
      </c>
      <c r="B68" s="70">
        <f t="shared" si="5"/>
        <v>830</v>
      </c>
      <c r="C68">
        <v>20.75</v>
      </c>
      <c r="D68">
        <v>15</v>
      </c>
      <c r="E68" s="87">
        <f t="shared" si="6"/>
        <v>35</v>
      </c>
      <c r="F68" s="91">
        <f t="shared" si="7"/>
        <v>43901</v>
      </c>
      <c r="G68" s="91">
        <f t="shared" ref="G68:G105" si="8">$G$2+D68*7</f>
        <v>43936</v>
      </c>
      <c r="H68" s="90">
        <v>166</v>
      </c>
      <c r="I68" s="86">
        <v>5</v>
      </c>
      <c r="J68" s="85"/>
      <c r="K68" s="85"/>
    </row>
    <row r="69" spans="1:11" s="70" customFormat="1" x14ac:dyDescent="0.3">
      <c r="A69" t="s">
        <v>198</v>
      </c>
      <c r="B69" s="70">
        <f t="shared" si="5"/>
        <v>815</v>
      </c>
      <c r="C69">
        <v>20.375</v>
      </c>
      <c r="D69">
        <v>16</v>
      </c>
      <c r="E69" s="87">
        <f t="shared" si="6"/>
        <v>34</v>
      </c>
      <c r="F69" s="91">
        <f t="shared" si="7"/>
        <v>43909</v>
      </c>
      <c r="G69" s="91">
        <f t="shared" si="8"/>
        <v>43943</v>
      </c>
      <c r="H69" s="90">
        <v>163</v>
      </c>
      <c r="I69" s="86">
        <v>5</v>
      </c>
      <c r="J69" s="85"/>
      <c r="K69" s="85"/>
    </row>
    <row r="70" spans="1:11" s="70" customFormat="1" x14ac:dyDescent="0.3">
      <c r="A70" t="s">
        <v>199</v>
      </c>
      <c r="B70" s="70">
        <f t="shared" si="5"/>
        <v>645</v>
      </c>
      <c r="C70">
        <v>16.125</v>
      </c>
      <c r="D70">
        <v>17</v>
      </c>
      <c r="E70" s="87">
        <f t="shared" si="6"/>
        <v>27</v>
      </c>
      <c r="F70" s="91">
        <f t="shared" si="7"/>
        <v>43923</v>
      </c>
      <c r="G70" s="91">
        <f t="shared" si="8"/>
        <v>43950</v>
      </c>
      <c r="H70" s="90">
        <v>129</v>
      </c>
      <c r="I70" s="86">
        <v>5</v>
      </c>
      <c r="J70" s="85"/>
      <c r="K70" s="85"/>
    </row>
    <row r="71" spans="1:11" s="70" customFormat="1" x14ac:dyDescent="0.3">
      <c r="A71" t="s">
        <v>200</v>
      </c>
      <c r="B71" s="70">
        <f t="shared" si="5"/>
        <v>625</v>
      </c>
      <c r="C71">
        <v>15.625</v>
      </c>
      <c r="D71">
        <v>18</v>
      </c>
      <c r="E71" s="87">
        <f t="shared" si="6"/>
        <v>26</v>
      </c>
      <c r="F71" s="91">
        <f t="shared" si="7"/>
        <v>43931</v>
      </c>
      <c r="G71" s="91">
        <f t="shared" si="8"/>
        <v>43957</v>
      </c>
      <c r="H71" s="90">
        <v>125</v>
      </c>
      <c r="I71" s="86">
        <v>5</v>
      </c>
      <c r="J71" s="85"/>
      <c r="K71" s="85"/>
    </row>
    <row r="72" spans="1:11" s="70" customFormat="1" x14ac:dyDescent="0.3">
      <c r="A72" t="s">
        <v>201</v>
      </c>
      <c r="B72" s="70">
        <f t="shared" si="5"/>
        <v>940</v>
      </c>
      <c r="C72">
        <v>23.5</v>
      </c>
      <c r="D72">
        <v>19</v>
      </c>
      <c r="E72" s="87">
        <f t="shared" si="6"/>
        <v>39</v>
      </c>
      <c r="F72" s="91">
        <f t="shared" si="7"/>
        <v>43925</v>
      </c>
      <c r="G72" s="91">
        <f t="shared" si="8"/>
        <v>43964</v>
      </c>
      <c r="H72" s="90">
        <v>188</v>
      </c>
      <c r="I72" s="86">
        <v>5</v>
      </c>
      <c r="J72" s="85"/>
      <c r="K72" s="85"/>
    </row>
    <row r="73" spans="1:11" s="70" customFormat="1" x14ac:dyDescent="0.3">
      <c r="A73" t="s">
        <v>202</v>
      </c>
      <c r="B73" s="70">
        <f t="shared" si="5"/>
        <v>825</v>
      </c>
      <c r="C73">
        <v>20.625</v>
      </c>
      <c r="D73">
        <v>20</v>
      </c>
      <c r="E73" s="87">
        <f t="shared" si="6"/>
        <v>34</v>
      </c>
      <c r="F73" s="91">
        <f t="shared" si="7"/>
        <v>43937</v>
      </c>
      <c r="G73" s="91">
        <f t="shared" si="8"/>
        <v>43971</v>
      </c>
      <c r="H73" s="90">
        <v>165</v>
      </c>
      <c r="I73" s="86">
        <v>5</v>
      </c>
      <c r="J73" s="85"/>
      <c r="K73" s="85"/>
    </row>
    <row r="74" spans="1:11" s="70" customFormat="1" x14ac:dyDescent="0.3">
      <c r="A74" t="s">
        <v>203</v>
      </c>
      <c r="B74" s="70">
        <f t="shared" si="5"/>
        <v>780</v>
      </c>
      <c r="C74">
        <v>19.5</v>
      </c>
      <c r="D74">
        <v>21</v>
      </c>
      <c r="E74" s="87">
        <f t="shared" si="6"/>
        <v>33</v>
      </c>
      <c r="F74" s="91">
        <f t="shared" si="7"/>
        <v>43945</v>
      </c>
      <c r="G74" s="91">
        <f t="shared" si="8"/>
        <v>43978</v>
      </c>
      <c r="H74" s="90">
        <v>156</v>
      </c>
      <c r="I74" s="86">
        <v>5</v>
      </c>
      <c r="J74" s="85"/>
      <c r="K74" s="85"/>
    </row>
    <row r="75" spans="1:11" s="70" customFormat="1" x14ac:dyDescent="0.3">
      <c r="A75" t="s">
        <v>204</v>
      </c>
      <c r="B75" s="70">
        <f t="shared" si="5"/>
        <v>835</v>
      </c>
      <c r="C75">
        <v>20.875</v>
      </c>
      <c r="D75">
        <v>22</v>
      </c>
      <c r="E75" s="87">
        <f t="shared" si="6"/>
        <v>35</v>
      </c>
      <c r="F75" s="91">
        <f t="shared" si="7"/>
        <v>43950</v>
      </c>
      <c r="G75" s="91">
        <f t="shared" si="8"/>
        <v>43985</v>
      </c>
      <c r="H75" s="90">
        <v>167</v>
      </c>
      <c r="I75" s="86">
        <v>5</v>
      </c>
      <c r="J75" s="85"/>
      <c r="K75" s="85"/>
    </row>
    <row r="76" spans="1:11" s="70" customFormat="1" x14ac:dyDescent="0.3">
      <c r="A76" t="s">
        <v>205</v>
      </c>
      <c r="B76" s="70">
        <f t="shared" si="5"/>
        <v>815</v>
      </c>
      <c r="C76">
        <v>20.375</v>
      </c>
      <c r="D76">
        <v>23</v>
      </c>
      <c r="E76" s="87">
        <f t="shared" si="6"/>
        <v>34</v>
      </c>
      <c r="F76" s="91">
        <f t="shared" si="7"/>
        <v>43958</v>
      </c>
      <c r="G76" s="91">
        <f t="shared" si="8"/>
        <v>43992</v>
      </c>
      <c r="H76" s="90">
        <v>163</v>
      </c>
      <c r="I76" s="86">
        <v>5</v>
      </c>
      <c r="J76" s="85"/>
      <c r="K76" s="85"/>
    </row>
    <row r="77" spans="1:11" s="70" customFormat="1" x14ac:dyDescent="0.3">
      <c r="A77" t="s">
        <v>206</v>
      </c>
      <c r="B77" s="70">
        <f t="shared" si="5"/>
        <v>855</v>
      </c>
      <c r="C77">
        <v>21.375</v>
      </c>
      <c r="D77">
        <v>24</v>
      </c>
      <c r="E77" s="87">
        <f t="shared" si="6"/>
        <v>36</v>
      </c>
      <c r="F77" s="91">
        <f t="shared" si="7"/>
        <v>43963</v>
      </c>
      <c r="G77" s="91">
        <f t="shared" si="8"/>
        <v>43999</v>
      </c>
      <c r="H77" s="90">
        <v>171</v>
      </c>
      <c r="I77" s="86">
        <v>5</v>
      </c>
      <c r="J77" s="85"/>
      <c r="K77" s="85"/>
    </row>
    <row r="78" spans="1:11" s="70" customFormat="1" x14ac:dyDescent="0.3">
      <c r="A78" t="s">
        <v>207</v>
      </c>
      <c r="B78" s="70">
        <f t="shared" si="5"/>
        <v>850</v>
      </c>
      <c r="C78">
        <v>21.25</v>
      </c>
      <c r="D78">
        <v>25</v>
      </c>
      <c r="E78" s="87">
        <f t="shared" si="6"/>
        <v>35</v>
      </c>
      <c r="F78" s="91">
        <f t="shared" si="7"/>
        <v>43971</v>
      </c>
      <c r="G78" s="91">
        <f t="shared" si="8"/>
        <v>44006</v>
      </c>
      <c r="H78" s="90">
        <v>170</v>
      </c>
      <c r="I78" s="86">
        <v>5</v>
      </c>
      <c r="J78" s="85"/>
      <c r="K78" s="85"/>
    </row>
    <row r="79" spans="1:11" s="70" customFormat="1" x14ac:dyDescent="0.3">
      <c r="A79" t="s">
        <v>208</v>
      </c>
      <c r="B79" s="70">
        <f t="shared" si="5"/>
        <v>855</v>
      </c>
      <c r="C79">
        <v>21.375</v>
      </c>
      <c r="D79">
        <v>26</v>
      </c>
      <c r="E79" s="87">
        <f t="shared" si="6"/>
        <v>36</v>
      </c>
      <c r="F79" s="91">
        <f t="shared" si="7"/>
        <v>43977</v>
      </c>
      <c r="G79" s="91">
        <f t="shared" si="8"/>
        <v>44013</v>
      </c>
      <c r="H79" s="90">
        <v>171</v>
      </c>
      <c r="I79" s="86">
        <v>5</v>
      </c>
      <c r="J79" s="85"/>
      <c r="K79" s="85"/>
    </row>
    <row r="80" spans="1:11" s="70" customFormat="1" x14ac:dyDescent="0.3">
      <c r="A80" t="s">
        <v>209</v>
      </c>
      <c r="B80" s="70">
        <f t="shared" si="5"/>
        <v>910</v>
      </c>
      <c r="C80">
        <v>22.75</v>
      </c>
      <c r="D80">
        <v>27</v>
      </c>
      <c r="E80" s="87">
        <f t="shared" si="6"/>
        <v>38</v>
      </c>
      <c r="F80" s="91">
        <f t="shared" si="7"/>
        <v>43982</v>
      </c>
      <c r="G80" s="91">
        <f t="shared" si="8"/>
        <v>44020</v>
      </c>
      <c r="H80" s="90">
        <v>182</v>
      </c>
      <c r="I80" s="86">
        <v>5</v>
      </c>
      <c r="J80" s="85"/>
      <c r="K80" s="85"/>
    </row>
    <row r="81" spans="1:11" s="70" customFormat="1" x14ac:dyDescent="0.3">
      <c r="A81" t="s">
        <v>210</v>
      </c>
      <c r="B81" s="70">
        <f t="shared" si="5"/>
        <v>905</v>
      </c>
      <c r="C81">
        <v>22.625</v>
      </c>
      <c r="D81">
        <v>28</v>
      </c>
      <c r="E81" s="87">
        <f t="shared" si="6"/>
        <v>38</v>
      </c>
      <c r="F81" s="91">
        <f t="shared" si="7"/>
        <v>43989</v>
      </c>
      <c r="G81" s="91">
        <f t="shared" si="8"/>
        <v>44027</v>
      </c>
      <c r="H81" s="90">
        <v>181</v>
      </c>
      <c r="I81" s="86">
        <v>5</v>
      </c>
      <c r="J81" s="88"/>
      <c r="K81" s="85"/>
    </row>
    <row r="82" spans="1:11" s="70" customFormat="1" x14ac:dyDescent="0.3">
      <c r="A82" t="s">
        <v>211</v>
      </c>
      <c r="B82" s="70">
        <f t="shared" si="5"/>
        <v>880</v>
      </c>
      <c r="C82">
        <v>22</v>
      </c>
      <c r="D82">
        <v>29</v>
      </c>
      <c r="E82" s="87">
        <f t="shared" si="6"/>
        <v>37</v>
      </c>
      <c r="F82" s="91">
        <f t="shared" si="7"/>
        <v>43997</v>
      </c>
      <c r="G82" s="91">
        <f t="shared" si="8"/>
        <v>44034</v>
      </c>
      <c r="H82" s="90">
        <v>176</v>
      </c>
      <c r="I82" s="86">
        <v>5</v>
      </c>
      <c r="J82" s="85"/>
      <c r="K82" s="85"/>
    </row>
    <row r="83" spans="1:11" s="70" customFormat="1" x14ac:dyDescent="0.3">
      <c r="A83" t="s">
        <v>212</v>
      </c>
      <c r="B83" s="70">
        <f t="shared" si="5"/>
        <v>880</v>
      </c>
      <c r="C83">
        <v>22</v>
      </c>
      <c r="D83">
        <v>30</v>
      </c>
      <c r="E83" s="87">
        <f t="shared" si="6"/>
        <v>37</v>
      </c>
      <c r="F83" s="91">
        <f t="shared" si="7"/>
        <v>44004</v>
      </c>
      <c r="G83" s="91">
        <f t="shared" si="8"/>
        <v>44041</v>
      </c>
      <c r="H83" s="90">
        <v>176</v>
      </c>
      <c r="I83" s="86">
        <v>5</v>
      </c>
      <c r="J83" s="85"/>
      <c r="K83" s="85"/>
    </row>
    <row r="84" spans="1:11" s="70" customFormat="1" x14ac:dyDescent="0.3">
      <c r="A84" t="s">
        <v>213</v>
      </c>
      <c r="B84" s="70">
        <f t="shared" si="5"/>
        <v>840</v>
      </c>
      <c r="C84">
        <v>21</v>
      </c>
      <c r="D84">
        <v>31</v>
      </c>
      <c r="E84" s="87">
        <f t="shared" si="6"/>
        <v>35</v>
      </c>
      <c r="F84" s="91">
        <f t="shared" si="7"/>
        <v>44013</v>
      </c>
      <c r="G84" s="91">
        <f t="shared" si="8"/>
        <v>44048</v>
      </c>
      <c r="H84" s="90">
        <v>168</v>
      </c>
      <c r="I84" s="86">
        <v>5</v>
      </c>
      <c r="J84" s="85"/>
      <c r="K84" s="85"/>
    </row>
    <row r="85" spans="1:11" s="70" customFormat="1" x14ac:dyDescent="0.3">
      <c r="A85" t="s">
        <v>214</v>
      </c>
      <c r="B85" s="70">
        <f t="shared" si="5"/>
        <v>800</v>
      </c>
      <c r="C85">
        <v>20</v>
      </c>
      <c r="D85">
        <v>32</v>
      </c>
      <c r="E85" s="87">
        <f t="shared" si="6"/>
        <v>33</v>
      </c>
      <c r="F85" s="91">
        <f t="shared" si="7"/>
        <v>44022</v>
      </c>
      <c r="G85" s="91">
        <f t="shared" si="8"/>
        <v>44055</v>
      </c>
      <c r="H85" s="90">
        <v>160</v>
      </c>
      <c r="I85" s="86">
        <v>5</v>
      </c>
      <c r="J85" s="85"/>
      <c r="K85" s="85"/>
    </row>
    <row r="86" spans="1:11" s="70" customFormat="1" x14ac:dyDescent="0.3">
      <c r="A86" t="s">
        <v>215</v>
      </c>
      <c r="B86" s="70">
        <f t="shared" si="5"/>
        <v>845</v>
      </c>
      <c r="C86">
        <v>21.125</v>
      </c>
      <c r="D86">
        <v>33</v>
      </c>
      <c r="E86" s="87">
        <f t="shared" si="6"/>
        <v>35</v>
      </c>
      <c r="F86" s="91">
        <f t="shared" si="7"/>
        <v>44027</v>
      </c>
      <c r="G86" s="91">
        <f t="shared" si="8"/>
        <v>44062</v>
      </c>
      <c r="H86" s="90">
        <v>169</v>
      </c>
      <c r="I86" s="86">
        <v>5</v>
      </c>
      <c r="J86" s="85"/>
      <c r="K86" s="85"/>
    </row>
    <row r="87" spans="1:11" s="70" customFormat="1" x14ac:dyDescent="0.3">
      <c r="A87" t="s">
        <v>216</v>
      </c>
      <c r="B87" s="70">
        <f t="shared" si="5"/>
        <v>845</v>
      </c>
      <c r="C87">
        <v>21.125</v>
      </c>
      <c r="D87">
        <v>34</v>
      </c>
      <c r="E87" s="87">
        <f t="shared" si="6"/>
        <v>35</v>
      </c>
      <c r="F87" s="91">
        <f t="shared" si="7"/>
        <v>44034</v>
      </c>
      <c r="G87" s="91">
        <f t="shared" si="8"/>
        <v>44069</v>
      </c>
      <c r="H87" s="90">
        <v>169</v>
      </c>
      <c r="I87" s="86">
        <v>5</v>
      </c>
      <c r="J87" s="85"/>
      <c r="K87" s="85"/>
    </row>
    <row r="88" spans="1:11" s="70" customFormat="1" x14ac:dyDescent="0.3">
      <c r="A88" t="s">
        <v>217</v>
      </c>
      <c r="B88" s="70">
        <f t="shared" si="5"/>
        <v>830</v>
      </c>
      <c r="C88">
        <v>20.75</v>
      </c>
      <c r="D88">
        <v>35</v>
      </c>
      <c r="E88" s="87">
        <f t="shared" si="6"/>
        <v>35</v>
      </c>
      <c r="F88" s="91">
        <f t="shared" si="7"/>
        <v>44041</v>
      </c>
      <c r="G88" s="91">
        <f t="shared" si="8"/>
        <v>44076</v>
      </c>
      <c r="H88" s="90">
        <v>166</v>
      </c>
      <c r="I88" s="86">
        <v>5</v>
      </c>
      <c r="J88" s="85"/>
      <c r="K88" s="85"/>
    </row>
    <row r="89" spans="1:11" s="70" customFormat="1" x14ac:dyDescent="0.3">
      <c r="A89" t="s">
        <v>218</v>
      </c>
      <c r="B89" s="70">
        <f t="shared" si="5"/>
        <v>855</v>
      </c>
      <c r="C89">
        <v>21.375</v>
      </c>
      <c r="D89">
        <v>36</v>
      </c>
      <c r="E89" s="87">
        <f t="shared" si="6"/>
        <v>36</v>
      </c>
      <c r="F89" s="91">
        <f t="shared" si="7"/>
        <v>44047</v>
      </c>
      <c r="G89" s="91">
        <f t="shared" si="8"/>
        <v>44083</v>
      </c>
      <c r="H89" s="90">
        <v>171</v>
      </c>
      <c r="I89" s="86">
        <v>5</v>
      </c>
      <c r="J89" s="85"/>
      <c r="K89" s="85"/>
    </row>
    <row r="90" spans="1:11" s="70" customFormat="1" x14ac:dyDescent="0.3">
      <c r="A90" t="s">
        <v>219</v>
      </c>
      <c r="B90" s="70">
        <f t="shared" si="5"/>
        <v>815</v>
      </c>
      <c r="C90">
        <v>20.375</v>
      </c>
      <c r="D90">
        <v>37</v>
      </c>
      <c r="E90" s="87">
        <f t="shared" si="6"/>
        <v>34</v>
      </c>
      <c r="F90" s="91">
        <f t="shared" si="7"/>
        <v>44056</v>
      </c>
      <c r="G90" s="91">
        <f t="shared" si="8"/>
        <v>44090</v>
      </c>
      <c r="H90" s="90">
        <v>163</v>
      </c>
      <c r="I90" s="86">
        <v>5</v>
      </c>
      <c r="J90" s="85"/>
      <c r="K90" s="85"/>
    </row>
    <row r="91" spans="1:11" s="70" customFormat="1" x14ac:dyDescent="0.3">
      <c r="A91" t="s">
        <v>220</v>
      </c>
      <c r="B91" s="70">
        <f t="shared" si="5"/>
        <v>825</v>
      </c>
      <c r="C91">
        <v>20.625</v>
      </c>
      <c r="D91">
        <v>38</v>
      </c>
      <c r="E91" s="87">
        <f t="shared" si="6"/>
        <v>34</v>
      </c>
      <c r="F91" s="91">
        <f t="shared" si="7"/>
        <v>44063</v>
      </c>
      <c r="G91" s="91">
        <f t="shared" si="8"/>
        <v>44097</v>
      </c>
      <c r="H91" s="90">
        <v>165</v>
      </c>
      <c r="I91" s="86">
        <v>5</v>
      </c>
      <c r="J91" s="85"/>
      <c r="K91" s="85"/>
    </row>
    <row r="92" spans="1:11" s="70" customFormat="1" x14ac:dyDescent="0.3">
      <c r="A92" t="s">
        <v>221</v>
      </c>
      <c r="B92" s="70">
        <f t="shared" si="5"/>
        <v>825</v>
      </c>
      <c r="C92">
        <v>20.625</v>
      </c>
      <c r="D92">
        <v>39</v>
      </c>
      <c r="E92" s="87">
        <f t="shared" si="6"/>
        <v>34</v>
      </c>
      <c r="F92" s="91">
        <f t="shared" si="7"/>
        <v>44070</v>
      </c>
      <c r="G92" s="91">
        <f t="shared" si="8"/>
        <v>44104</v>
      </c>
      <c r="H92" s="90">
        <v>165</v>
      </c>
      <c r="I92" s="86">
        <v>5</v>
      </c>
      <c r="J92" s="85"/>
      <c r="K92" s="85"/>
    </row>
    <row r="93" spans="1:11" s="70" customFormat="1" x14ac:dyDescent="0.3">
      <c r="A93" t="s">
        <v>222</v>
      </c>
      <c r="B93" s="70">
        <f t="shared" si="5"/>
        <v>880</v>
      </c>
      <c r="C93">
        <v>22</v>
      </c>
      <c r="D93">
        <v>40</v>
      </c>
      <c r="E93" s="87">
        <f t="shared" si="6"/>
        <v>37</v>
      </c>
      <c r="F93" s="91">
        <f t="shared" si="7"/>
        <v>44074</v>
      </c>
      <c r="G93" s="91">
        <f t="shared" si="8"/>
        <v>44111</v>
      </c>
      <c r="H93" s="90">
        <v>176</v>
      </c>
      <c r="I93" s="86">
        <v>5</v>
      </c>
      <c r="J93" s="85"/>
      <c r="K93" s="85"/>
    </row>
    <row r="94" spans="1:11" s="70" customFormat="1" x14ac:dyDescent="0.3">
      <c r="A94" t="s">
        <v>223</v>
      </c>
      <c r="B94" s="70">
        <f t="shared" si="5"/>
        <v>890</v>
      </c>
      <c r="C94">
        <v>22.25</v>
      </c>
      <c r="D94">
        <v>41</v>
      </c>
      <c r="E94" s="87">
        <f t="shared" si="6"/>
        <v>37</v>
      </c>
      <c r="F94" s="91">
        <f t="shared" si="7"/>
        <v>44081</v>
      </c>
      <c r="G94" s="91">
        <f t="shared" si="8"/>
        <v>44118</v>
      </c>
      <c r="H94" s="90">
        <v>178</v>
      </c>
      <c r="I94" s="86">
        <v>5</v>
      </c>
      <c r="J94" s="85"/>
      <c r="K94" s="85"/>
    </row>
    <row r="95" spans="1:11" s="70" customFormat="1" x14ac:dyDescent="0.3">
      <c r="A95" t="s">
        <v>224</v>
      </c>
      <c r="B95" s="70">
        <f t="shared" si="5"/>
        <v>830</v>
      </c>
      <c r="C95">
        <v>20.75</v>
      </c>
      <c r="D95">
        <v>42</v>
      </c>
      <c r="E95" s="87">
        <f t="shared" si="6"/>
        <v>35</v>
      </c>
      <c r="F95" s="91">
        <f t="shared" si="7"/>
        <v>44090</v>
      </c>
      <c r="G95" s="91">
        <f t="shared" si="8"/>
        <v>44125</v>
      </c>
      <c r="H95" s="90">
        <v>166</v>
      </c>
      <c r="I95" s="86">
        <v>5</v>
      </c>
      <c r="J95" s="85"/>
      <c r="K95" s="85"/>
    </row>
    <row r="96" spans="1:11" s="70" customFormat="1" x14ac:dyDescent="0.3">
      <c r="A96" t="s">
        <v>225</v>
      </c>
      <c r="B96" s="70">
        <f t="shared" si="5"/>
        <v>865</v>
      </c>
      <c r="C96">
        <v>21.625</v>
      </c>
      <c r="D96">
        <v>43</v>
      </c>
      <c r="E96" s="87">
        <f t="shared" si="6"/>
        <v>36</v>
      </c>
      <c r="F96" s="91">
        <f t="shared" si="7"/>
        <v>44096</v>
      </c>
      <c r="G96" s="91">
        <f t="shared" si="8"/>
        <v>44132</v>
      </c>
      <c r="H96" s="90">
        <v>173</v>
      </c>
      <c r="I96" s="86">
        <v>5</v>
      </c>
      <c r="J96" s="85"/>
      <c r="K96" s="85"/>
    </row>
    <row r="97" spans="1:11" s="70" customFormat="1" x14ac:dyDescent="0.3">
      <c r="A97" t="s">
        <v>226</v>
      </c>
      <c r="B97" s="70">
        <f t="shared" si="5"/>
        <v>910</v>
      </c>
      <c r="C97">
        <v>22.75</v>
      </c>
      <c r="D97">
        <v>44</v>
      </c>
      <c r="E97" s="87">
        <f t="shared" si="6"/>
        <v>38</v>
      </c>
      <c r="F97" s="91">
        <f t="shared" si="7"/>
        <v>44101</v>
      </c>
      <c r="G97" s="91">
        <f t="shared" si="8"/>
        <v>44139</v>
      </c>
      <c r="H97" s="90">
        <v>182</v>
      </c>
      <c r="I97" s="86">
        <v>5</v>
      </c>
      <c r="J97" s="85"/>
      <c r="K97" s="85"/>
    </row>
    <row r="98" spans="1:11" s="70" customFormat="1" x14ac:dyDescent="0.3">
      <c r="A98" t="s">
        <v>227</v>
      </c>
      <c r="B98" s="70">
        <f t="shared" si="5"/>
        <v>910</v>
      </c>
      <c r="C98">
        <v>22.75</v>
      </c>
      <c r="D98">
        <v>45</v>
      </c>
      <c r="E98" s="87">
        <f t="shared" si="6"/>
        <v>38</v>
      </c>
      <c r="F98" s="91">
        <f t="shared" si="7"/>
        <v>44108</v>
      </c>
      <c r="G98" s="91">
        <f t="shared" si="8"/>
        <v>44146</v>
      </c>
      <c r="H98" s="90">
        <v>182</v>
      </c>
      <c r="I98" s="86">
        <v>5</v>
      </c>
      <c r="J98" s="85"/>
      <c r="K98" s="85"/>
    </row>
    <row r="99" spans="1:11" s="70" customFormat="1" x14ac:dyDescent="0.3">
      <c r="A99" t="s">
        <v>228</v>
      </c>
      <c r="B99" s="70">
        <f t="shared" si="5"/>
        <v>895</v>
      </c>
      <c r="C99">
        <v>22.375</v>
      </c>
      <c r="D99">
        <v>46</v>
      </c>
      <c r="E99" s="87">
        <f t="shared" si="6"/>
        <v>37</v>
      </c>
      <c r="F99" s="91">
        <f t="shared" si="7"/>
        <v>44116</v>
      </c>
      <c r="G99" s="91">
        <f t="shared" si="8"/>
        <v>44153</v>
      </c>
      <c r="H99" s="90">
        <v>179</v>
      </c>
      <c r="I99" s="86">
        <v>5</v>
      </c>
      <c r="J99" s="85"/>
      <c r="K99" s="85"/>
    </row>
    <row r="100" spans="1:11" s="70" customFormat="1" x14ac:dyDescent="0.3">
      <c r="A100" t="s">
        <v>229</v>
      </c>
      <c r="B100" s="70">
        <f t="shared" si="5"/>
        <v>915</v>
      </c>
      <c r="C100">
        <v>22.875</v>
      </c>
      <c r="D100">
        <v>47</v>
      </c>
      <c r="E100" s="87">
        <f t="shared" si="6"/>
        <v>38</v>
      </c>
      <c r="F100" s="91">
        <f t="shared" si="7"/>
        <v>44122</v>
      </c>
      <c r="G100" s="91">
        <f t="shared" si="8"/>
        <v>44160</v>
      </c>
      <c r="H100" s="90">
        <v>183</v>
      </c>
      <c r="I100" s="86">
        <v>5</v>
      </c>
      <c r="J100" s="85"/>
      <c r="K100" s="85"/>
    </row>
    <row r="101" spans="1:11" s="70" customFormat="1" x14ac:dyDescent="0.3">
      <c r="A101" t="s">
        <v>230</v>
      </c>
      <c r="B101" s="70">
        <f t="shared" si="5"/>
        <v>705</v>
      </c>
      <c r="C101">
        <v>17.625</v>
      </c>
      <c r="D101">
        <v>48</v>
      </c>
      <c r="E101" s="87">
        <f t="shared" si="6"/>
        <v>29</v>
      </c>
      <c r="F101" s="91">
        <f t="shared" si="7"/>
        <v>44138</v>
      </c>
      <c r="G101" s="91">
        <f t="shared" si="8"/>
        <v>44167</v>
      </c>
      <c r="H101" s="90">
        <v>141</v>
      </c>
      <c r="I101" s="86">
        <v>5</v>
      </c>
      <c r="J101" s="85"/>
      <c r="K101" s="85"/>
    </row>
    <row r="102" spans="1:11" s="70" customFormat="1" x14ac:dyDescent="0.3">
      <c r="A102" t="s">
        <v>231</v>
      </c>
      <c r="B102" s="70">
        <f t="shared" si="5"/>
        <v>1055</v>
      </c>
      <c r="C102">
        <v>26.375</v>
      </c>
      <c r="D102">
        <v>49</v>
      </c>
      <c r="E102" s="87">
        <f t="shared" si="6"/>
        <v>44</v>
      </c>
      <c r="F102" s="91">
        <f t="shared" si="7"/>
        <v>44130</v>
      </c>
      <c r="G102" s="91">
        <f t="shared" si="8"/>
        <v>44174</v>
      </c>
      <c r="H102" s="90">
        <v>211</v>
      </c>
      <c r="I102" s="86">
        <v>5</v>
      </c>
      <c r="J102" s="85"/>
      <c r="K102" s="85"/>
    </row>
    <row r="103" spans="1:11" s="70" customFormat="1" x14ac:dyDescent="0.3">
      <c r="A103" t="s">
        <v>232</v>
      </c>
      <c r="B103" s="70">
        <f t="shared" si="5"/>
        <v>930</v>
      </c>
      <c r="C103">
        <v>23.25</v>
      </c>
      <c r="D103">
        <v>50</v>
      </c>
      <c r="E103" s="87">
        <f t="shared" si="6"/>
        <v>39</v>
      </c>
      <c r="F103" s="91">
        <f t="shared" si="7"/>
        <v>44142</v>
      </c>
      <c r="G103" s="91">
        <f t="shared" si="8"/>
        <v>44181</v>
      </c>
      <c r="H103" s="90">
        <v>186</v>
      </c>
      <c r="I103" s="86">
        <v>5</v>
      </c>
      <c r="J103" s="85"/>
      <c r="K103" s="85"/>
    </row>
    <row r="104" spans="1:11" s="70" customFormat="1" x14ac:dyDescent="0.3">
      <c r="A104" t="s">
        <v>233</v>
      </c>
      <c r="B104" s="70">
        <f t="shared" si="5"/>
        <v>880</v>
      </c>
      <c r="C104">
        <v>22</v>
      </c>
      <c r="D104">
        <v>51</v>
      </c>
      <c r="E104" s="87">
        <f t="shared" si="6"/>
        <v>37</v>
      </c>
      <c r="F104" s="91">
        <f t="shared" si="7"/>
        <v>44151</v>
      </c>
      <c r="G104" s="91">
        <f t="shared" si="8"/>
        <v>44188</v>
      </c>
      <c r="H104" s="90">
        <v>176</v>
      </c>
      <c r="I104" s="86">
        <v>5</v>
      </c>
      <c r="J104" s="85"/>
      <c r="K104" s="85"/>
    </row>
    <row r="105" spans="1:11" s="70" customFormat="1" x14ac:dyDescent="0.3">
      <c r="A105" t="s">
        <v>234</v>
      </c>
      <c r="B105" s="70">
        <f t="shared" si="5"/>
        <v>940</v>
      </c>
      <c r="C105">
        <v>23.5</v>
      </c>
      <c r="D105">
        <v>52</v>
      </c>
      <c r="E105" s="87">
        <f t="shared" si="6"/>
        <v>39</v>
      </c>
      <c r="F105" s="91">
        <f t="shared" si="7"/>
        <v>44156</v>
      </c>
      <c r="G105" s="91">
        <f t="shared" si="8"/>
        <v>44195</v>
      </c>
      <c r="H105" s="90">
        <v>188</v>
      </c>
      <c r="I105" s="86">
        <v>5</v>
      </c>
      <c r="J105" s="85"/>
      <c r="K105" s="85"/>
    </row>
  </sheetData>
  <autoFilter ref="A1:K105" xr:uid="{00000000-0009-0000-0000-00001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InputData</vt:lpstr>
      <vt:lpstr>Throughput</vt:lpstr>
      <vt:lpstr>Overview</vt:lpstr>
      <vt:lpstr>LOC</vt:lpstr>
      <vt:lpstr>CalcThroughput</vt:lpstr>
      <vt:lpstr>CalcLOC</vt:lpstr>
      <vt:lpstr>calc distribution</vt:lpstr>
      <vt:lpstr>calcSROC</vt:lpstr>
      <vt:lpstr>Input old</vt:lpstr>
      <vt:lpstr>Input new</vt:lpstr>
      <vt:lpstr>Production</vt:lpstr>
      <vt:lpstr>Chart1</vt:lpstr>
      <vt:lpstr>CalcLOC!ALPHA</vt:lpstr>
      <vt:lpstr>Am</vt:lpstr>
      <vt:lpstr>CalcLOC!AnzAPL</vt:lpstr>
      <vt:lpstr>CalcLOC!BImin</vt:lpstr>
      <vt:lpstr>Brel</vt:lpstr>
      <vt:lpstr>CalcLOC!Lmax</vt:lpstr>
      <vt:lpstr>q</vt:lpstr>
      <vt:lpstr>t_Wert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2021-04-21T05:40:48Z</dcterms:modified>
</cp:coreProperties>
</file>