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27" i="24"/>
  <c r="A227" s="1"/>
  <c r="C226"/>
  <c r="A226" s="1"/>
  <c r="C225"/>
  <c r="A225" s="1"/>
  <c r="C224"/>
  <c r="A224" s="1"/>
  <c r="C223"/>
  <c r="A223" s="1"/>
  <c r="C222"/>
  <c r="A222" s="1"/>
  <c r="C221"/>
  <c r="A221" s="1"/>
  <c r="C22" i="21"/>
  <c r="D22"/>
  <c r="E22"/>
  <c r="C220" i="24"/>
  <c r="A220" s="1"/>
  <c r="A34" i="19"/>
  <c r="D34"/>
  <c r="I34"/>
  <c r="C219" i="24"/>
  <c r="A219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1" i="1"/>
  <c r="H31" s="1"/>
  <c r="C31"/>
  <c r="E31" s="1"/>
  <c r="D31"/>
  <c r="K282" i="3" l="1"/>
  <c r="K283"/>
  <c r="K281"/>
  <c r="K280"/>
  <c r="K279"/>
  <c r="K278"/>
  <c r="K277"/>
  <c r="I31" i="1"/>
  <c r="J31"/>
  <c r="G31"/>
  <c r="F31"/>
  <c r="C218" i="24"/>
  <c r="A218" s="1"/>
  <c r="C217"/>
  <c r="A217" s="1"/>
  <c r="C216"/>
  <c r="A216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H12"/>
  <c r="C215" i="24"/>
  <c r="A215" s="1"/>
  <c r="C214"/>
  <c r="A214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3" i="24"/>
  <c r="A213" s="1"/>
  <c r="C212"/>
  <c r="A212" s="1"/>
  <c r="C211"/>
  <c r="A211" s="1"/>
  <c r="C210"/>
  <c r="A210" s="1"/>
  <c r="C209"/>
  <c r="A209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6" i="1"/>
  <c r="H16" s="1"/>
  <c r="C16"/>
  <c r="E16" s="1"/>
  <c r="D21" i="21" s="1"/>
  <c r="D16" i="1"/>
  <c r="D2"/>
  <c r="D3"/>
  <c r="D4"/>
  <c r="D5"/>
  <c r="D6"/>
  <c r="D7"/>
  <c r="D8"/>
  <c r="D9"/>
  <c r="D10"/>
  <c r="C20" i="21" s="1"/>
  <c r="D11" i="1"/>
  <c r="D13"/>
  <c r="D14"/>
  <c r="D15"/>
  <c r="D17"/>
  <c r="D18"/>
  <c r="C18" i="21" s="1"/>
  <c r="D19" i="1"/>
  <c r="D20"/>
  <c r="D21"/>
  <c r="D22"/>
  <c r="D23"/>
  <c r="D24"/>
  <c r="D25"/>
  <c r="D26"/>
  <c r="D27"/>
  <c r="D28"/>
  <c r="D29"/>
  <c r="C17" i="21" s="1"/>
  <c r="D30" i="1"/>
  <c r="D32"/>
  <c r="D33"/>
  <c r="C208" i="24"/>
  <c r="A208" s="1"/>
  <c r="C207"/>
  <c r="A207" s="1"/>
  <c r="C206"/>
  <c r="A206" s="1"/>
  <c r="C205"/>
  <c r="A205" s="1"/>
  <c r="C204"/>
  <c r="A204" s="1"/>
  <c r="C203"/>
  <c r="A203" s="1"/>
  <c r="E20" i="21"/>
  <c r="C202" i="24"/>
  <c r="A202" s="1"/>
  <c r="C201"/>
  <c r="A201" s="1"/>
  <c r="C19" i="21"/>
  <c r="E19"/>
  <c r="C200" i="24"/>
  <c r="A200" s="1"/>
  <c r="C199"/>
  <c r="A199" s="1"/>
  <c r="C198"/>
  <c r="A198" s="1"/>
  <c r="C197"/>
  <c r="A197" s="1"/>
  <c r="C195"/>
  <c r="A195" s="1"/>
  <c r="C196"/>
  <c r="A196" s="1"/>
  <c r="G25" i="14"/>
  <c r="G24"/>
  <c r="C192" i="24"/>
  <c r="A192" s="1"/>
  <c r="C193"/>
  <c r="A193" s="1"/>
  <c r="C194"/>
  <c r="A194" s="1"/>
  <c r="C189"/>
  <c r="A189" s="1"/>
  <c r="C190"/>
  <c r="A190" s="1"/>
  <c r="C191"/>
  <c r="A191" s="1"/>
  <c r="G23" i="14"/>
  <c r="G22"/>
  <c r="G21"/>
  <c r="C187" i="24"/>
  <c r="A187" s="1"/>
  <c r="C188"/>
  <c r="A188" s="1"/>
  <c r="G20" i="14"/>
  <c r="C186" i="24"/>
  <c r="A186" s="1"/>
  <c r="C185"/>
  <c r="A185" s="1"/>
  <c r="C184"/>
  <c r="A184" s="1"/>
  <c r="C183"/>
  <c r="A183" s="1"/>
  <c r="C182"/>
  <c r="A182" s="1"/>
  <c r="C181"/>
  <c r="A181" s="1"/>
  <c r="C180"/>
  <c r="A180" s="1"/>
  <c r="C179"/>
  <c r="A179" s="1"/>
  <c r="H7" i="8"/>
  <c r="C177" i="24"/>
  <c r="A177" s="1"/>
  <c r="C178"/>
  <c r="A178" s="1"/>
  <c r="C176"/>
  <c r="A176" s="1"/>
  <c r="C175"/>
  <c r="A175" s="1"/>
  <c r="C174"/>
  <c r="A174" s="1"/>
  <c r="G19" i="14"/>
  <c r="C173" i="24"/>
  <c r="A173" s="1"/>
  <c r="E18" i="21"/>
  <c r="C172" i="24"/>
  <c r="A172" s="1"/>
  <c r="C171"/>
  <c r="A171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70" i="24"/>
  <c r="A170" s="1"/>
  <c r="C169"/>
  <c r="A169" s="1"/>
  <c r="G18" i="14"/>
  <c r="C168" i="24"/>
  <c r="A168" s="1"/>
  <c r="E2" i="21"/>
  <c r="E3"/>
  <c r="E4"/>
  <c r="E5"/>
  <c r="E6"/>
  <c r="E7"/>
  <c r="E8"/>
  <c r="E9"/>
  <c r="E10"/>
  <c r="E11"/>
  <c r="E12"/>
  <c r="E13"/>
  <c r="E14"/>
  <c r="E15"/>
  <c r="E16"/>
  <c r="E17"/>
  <c r="C167" i="24"/>
  <c r="A167" s="1"/>
  <c r="C166"/>
  <c r="A166" s="1"/>
  <c r="C165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G17" i="14"/>
  <c r="C156" i="24"/>
  <c r="A156" s="1"/>
  <c r="C155"/>
  <c r="A155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0" i="1"/>
  <c r="H30" s="1"/>
  <c r="C30"/>
  <c r="E30" s="1"/>
  <c r="C154" i="24"/>
  <c r="A154" s="1"/>
  <c r="C153"/>
  <c r="A153" s="1"/>
  <c r="G15" i="14"/>
  <c r="C152" i="24"/>
  <c r="A152" s="1"/>
  <c r="C151"/>
  <c r="A151" s="1"/>
  <c r="C150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K271" i="3" l="1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6" i="1"/>
  <c r="G16"/>
  <c r="J16"/>
  <c r="F16"/>
  <c r="K221" i="3"/>
  <c r="K211"/>
  <c r="K258"/>
  <c r="K257"/>
  <c r="K256"/>
  <c r="K255"/>
  <c r="K254"/>
  <c r="K253"/>
  <c r="K252"/>
  <c r="K251"/>
  <c r="K250"/>
  <c r="I30" i="1"/>
  <c r="G30"/>
  <c r="J30"/>
  <c r="F30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5" i="1"/>
  <c r="E25" s="1"/>
  <c r="D6" i="21" s="1"/>
  <c r="B25" i="1"/>
  <c r="F25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3"/>
  <c r="H13" s="1"/>
  <c r="B14"/>
  <c r="F14" s="1"/>
  <c r="B15"/>
  <c r="H15" s="1"/>
  <c r="B17"/>
  <c r="H17" s="1"/>
  <c r="B18"/>
  <c r="F18" s="1"/>
  <c r="B19"/>
  <c r="F19" s="1"/>
  <c r="B20"/>
  <c r="H20" s="1"/>
  <c r="B21"/>
  <c r="H21" s="1"/>
  <c r="B22"/>
  <c r="H22" s="1"/>
  <c r="B23"/>
  <c r="F23" s="1"/>
  <c r="B24"/>
  <c r="H24" s="1"/>
  <c r="B26"/>
  <c r="H26" s="1"/>
  <c r="B27"/>
  <c r="F27" s="1"/>
  <c r="B28"/>
  <c r="F28" s="1"/>
  <c r="B29"/>
  <c r="H29" s="1"/>
  <c r="B32"/>
  <c r="H32" s="1"/>
  <c r="B33"/>
  <c r="H33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3" i="1"/>
  <c r="E33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2" i="1"/>
  <c r="E32" s="1"/>
  <c r="G32" s="1"/>
  <c r="C7"/>
  <c r="E7" s="1"/>
  <c r="C8"/>
  <c r="E8" s="1"/>
  <c r="C9"/>
  <c r="E9" s="1"/>
  <c r="C10"/>
  <c r="E10" s="1"/>
  <c r="C11"/>
  <c r="E11" s="1"/>
  <c r="G11" s="1"/>
  <c r="C13"/>
  <c r="E13" s="1"/>
  <c r="C14"/>
  <c r="E14" s="1"/>
  <c r="G14" s="1"/>
  <c r="C15"/>
  <c r="E15" s="1"/>
  <c r="C17"/>
  <c r="E17" s="1"/>
  <c r="D11" i="21" s="1"/>
  <c r="C18" i="1"/>
  <c r="E18" s="1"/>
  <c r="C19"/>
  <c r="E19" s="1"/>
  <c r="G19" s="1"/>
  <c r="C20"/>
  <c r="E20" s="1"/>
  <c r="C21"/>
  <c r="E21" s="1"/>
  <c r="G21" s="1"/>
  <c r="C22"/>
  <c r="E22" s="1"/>
  <c r="C23"/>
  <c r="E23" s="1"/>
  <c r="C24"/>
  <c r="E24" s="1"/>
  <c r="G24" s="1"/>
  <c r="C26"/>
  <c r="E26" s="1"/>
  <c r="D12" i="21" s="1"/>
  <c r="C27" i="1"/>
  <c r="E27" s="1"/>
  <c r="C28"/>
  <c r="E28" s="1"/>
  <c r="D13" i="21" s="1"/>
  <c r="C29" i="1"/>
  <c r="E29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3" i="1"/>
  <c r="D19" i="21"/>
  <c r="F20" i="1"/>
  <c r="G10"/>
  <c r="D20" i="21"/>
  <c r="G29" i="1"/>
  <c r="D17" i="21"/>
  <c r="G18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5" i="1"/>
  <c r="D10" i="21"/>
  <c r="G27" i="1"/>
  <c r="D16" i="21"/>
  <c r="G8" i="1"/>
  <c r="D8" i="21"/>
  <c r="F29" i="1"/>
  <c r="G7"/>
  <c r="D5" i="21"/>
  <c r="G9" i="1"/>
  <c r="D7" i="21"/>
  <c r="G6" i="1"/>
  <c r="D4" i="21"/>
  <c r="G22" i="1"/>
  <c r="D15" i="21"/>
  <c r="G13" i="1"/>
  <c r="D9" i="21"/>
  <c r="G3" i="1"/>
  <c r="D2" i="21"/>
  <c r="H23" i="1"/>
  <c r="G20"/>
  <c r="D14" i="21"/>
  <c r="G5" i="1"/>
  <c r="D3" i="21"/>
  <c r="F3" i="1"/>
  <c r="F13"/>
  <c r="H27"/>
  <c r="F21"/>
  <c r="F32"/>
  <c r="F5"/>
  <c r="H8"/>
  <c r="F22"/>
  <c r="F4"/>
  <c r="F33"/>
  <c r="F10"/>
  <c r="H14"/>
  <c r="F11"/>
  <c r="H18"/>
  <c r="G25"/>
  <c r="I25"/>
  <c r="J25"/>
  <c r="H25"/>
  <c r="H28"/>
  <c r="H19"/>
  <c r="H9"/>
  <c r="F24"/>
  <c r="F15"/>
  <c r="F7"/>
  <c r="F26"/>
  <c r="F17"/>
  <c r="K245" i="3"/>
  <c r="K246"/>
  <c r="K37"/>
  <c r="K62"/>
  <c r="K113"/>
  <c r="G28" i="1"/>
  <c r="J2"/>
  <c r="I2"/>
  <c r="G2"/>
  <c r="G33"/>
  <c r="G26"/>
  <c r="G17"/>
  <c r="J23"/>
  <c r="I27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2" i="1"/>
  <c r="I17"/>
  <c r="I26"/>
  <c r="I7"/>
  <c r="I18"/>
  <c r="K241" i="3"/>
  <c r="K240"/>
  <c r="I28" i="1"/>
  <c r="J28"/>
  <c r="J19"/>
  <c r="I19"/>
  <c r="J9"/>
  <c r="I9"/>
  <c r="J29"/>
  <c r="I29"/>
  <c r="J20"/>
  <c r="I20"/>
  <c r="J10"/>
  <c r="I10"/>
  <c r="I33"/>
  <c r="J33"/>
  <c r="I21"/>
  <c r="J21"/>
  <c r="J11"/>
  <c r="I11"/>
  <c r="J22"/>
  <c r="I22"/>
  <c r="I13"/>
  <c r="J13"/>
  <c r="I23"/>
  <c r="I14"/>
  <c r="J32"/>
  <c r="J26"/>
  <c r="J17"/>
  <c r="J7"/>
  <c r="J14"/>
  <c r="J15"/>
  <c r="I24"/>
  <c r="I15"/>
  <c r="J27"/>
  <c r="J18"/>
  <c r="J8"/>
  <c r="J24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J9"/>
  <c r="I9"/>
  <c r="F9"/>
  <c r="G9"/>
  <c r="H9"/>
  <c r="E9"/>
  <c r="C9"/>
  <c r="B10"/>
  <c r="D9"/>
  <c r="A6" i="9" l="1"/>
  <c r="C12" i="8"/>
  <c r="Q10" i="25"/>
  <c r="O10"/>
  <c r="M10"/>
  <c r="P10"/>
  <c r="L10"/>
  <c r="R10"/>
  <c r="N10"/>
  <c r="A12" i="14"/>
  <c r="K10" i="25"/>
  <c r="J10"/>
  <c r="I10"/>
  <c r="H10"/>
  <c r="F10"/>
  <c r="G10"/>
  <c r="E10"/>
  <c r="C10"/>
  <c r="D10"/>
  <c r="B11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J11" i="25"/>
  <c r="I11"/>
  <c r="H11"/>
  <c r="F11"/>
  <c r="G11"/>
  <c r="B12"/>
  <c r="D11"/>
  <c r="E11"/>
  <c r="C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J12" i="25"/>
  <c r="I12"/>
  <c r="G12"/>
  <c r="F12"/>
  <c r="H12"/>
  <c r="B13"/>
  <c r="E12"/>
  <c r="C12"/>
  <c r="D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I13" i="25"/>
  <c r="J13"/>
  <c r="G13"/>
  <c r="H13"/>
  <c r="F13"/>
  <c r="D13"/>
  <c r="C13"/>
  <c r="B14"/>
  <c r="E13"/>
  <c r="I16" i="19" l="1"/>
  <c r="R14" i="25"/>
  <c r="L14"/>
  <c r="O14"/>
  <c r="P14"/>
  <c r="Q14"/>
  <c r="M14"/>
  <c r="K14"/>
  <c r="N14"/>
  <c r="A16" i="14"/>
  <c r="I14" i="25"/>
  <c r="J14"/>
  <c r="G14"/>
  <c r="F14"/>
  <c r="H14"/>
  <c r="E14"/>
  <c r="D14"/>
  <c r="C14"/>
  <c r="B15"/>
  <c r="I17" i="19" l="1"/>
  <c r="K15" i="25"/>
  <c r="N15"/>
  <c r="P15"/>
  <c r="Q15"/>
  <c r="M15"/>
  <c r="R15"/>
  <c r="L15"/>
  <c r="O15"/>
  <c r="A17" i="14"/>
  <c r="J15" i="25"/>
  <c r="I15"/>
  <c r="G15"/>
  <c r="E15"/>
  <c r="F15"/>
  <c r="C15"/>
  <c r="H15"/>
  <c r="D15"/>
  <c r="B16"/>
  <c r="O16" l="1"/>
  <c r="M16"/>
  <c r="K16"/>
  <c r="L16"/>
  <c r="P16"/>
  <c r="Q16"/>
  <c r="R16"/>
  <c r="N16"/>
  <c r="A18" i="14"/>
  <c r="J16" i="25"/>
  <c r="I16"/>
  <c r="D16"/>
  <c r="C16"/>
  <c r="B17"/>
  <c r="G16"/>
  <c r="H16"/>
  <c r="E16"/>
  <c r="F16"/>
  <c r="A19" i="14" l="1"/>
  <c r="A20" s="1"/>
  <c r="A21" s="1"/>
  <c r="A22" s="1"/>
  <c r="A23" s="1"/>
  <c r="A24" s="1"/>
  <c r="A25" s="1"/>
  <c r="A26" s="1"/>
  <c r="A27" s="1"/>
  <c r="A28" s="1"/>
  <c r="Q17" i="25"/>
  <c r="M17"/>
  <c r="R17"/>
  <c r="K17"/>
  <c r="O17"/>
  <c r="N17"/>
  <c r="P17"/>
  <c r="L17"/>
  <c r="J17"/>
  <c r="I17"/>
  <c r="G17"/>
  <c r="D17"/>
  <c r="F17"/>
  <c r="C17"/>
  <c r="H17"/>
  <c r="E17"/>
  <c r="B18"/>
  <c r="D32" i="19" l="1"/>
  <c r="I22"/>
  <c r="I32"/>
  <c r="D33"/>
  <c r="D24"/>
  <c r="D31"/>
  <c r="I26"/>
  <c r="I18"/>
  <c r="I27"/>
  <c r="I20"/>
  <c r="D30"/>
  <c r="D28"/>
  <c r="D25"/>
  <c r="D23"/>
  <c r="D26"/>
  <c r="I21"/>
  <c r="I28"/>
  <c r="D29"/>
  <c r="I29"/>
  <c r="I31"/>
  <c r="R18" i="25"/>
  <c r="K18"/>
  <c r="M18"/>
  <c r="L18"/>
  <c r="O18"/>
  <c r="P18"/>
  <c r="Q18"/>
  <c r="N18"/>
  <c r="I18"/>
  <c r="J18"/>
  <c r="C18"/>
  <c r="B19"/>
  <c r="H18"/>
  <c r="E18"/>
  <c r="G18"/>
  <c r="F18"/>
  <c r="D18"/>
  <c r="R19" l="1"/>
  <c r="K19"/>
  <c r="Q19"/>
  <c r="L19"/>
  <c r="N19"/>
  <c r="P19"/>
  <c r="M19"/>
  <c r="O19"/>
  <c r="J19"/>
  <c r="I19"/>
  <c r="C19"/>
  <c r="H19"/>
  <c r="D19"/>
  <c r="E19"/>
  <c r="F19"/>
  <c r="G19"/>
  <c r="B20"/>
  <c r="L20" l="1"/>
  <c r="O20"/>
  <c r="M20"/>
  <c r="K20"/>
  <c r="N20"/>
  <c r="P20"/>
  <c r="Q20"/>
  <c r="R20"/>
  <c r="J20"/>
  <c r="I20"/>
  <c r="G20"/>
  <c r="F20"/>
  <c r="D20"/>
  <c r="H20"/>
  <c r="B21"/>
  <c r="E20"/>
  <c r="C20"/>
  <c r="O21" l="1"/>
  <c r="M21"/>
  <c r="P21"/>
  <c r="K21"/>
  <c r="N21"/>
  <c r="R21"/>
  <c r="L21"/>
  <c r="Q21"/>
  <c r="I21"/>
  <c r="J21"/>
  <c r="C21"/>
  <c r="H21"/>
  <c r="B22"/>
  <c r="G21"/>
  <c r="D21"/>
  <c r="E21"/>
  <c r="F21"/>
  <c r="P22" l="1"/>
  <c r="O22"/>
  <c r="K22"/>
  <c r="N22"/>
  <c r="M22"/>
  <c r="R22"/>
  <c r="L22"/>
  <c r="Q22"/>
  <c r="I22"/>
  <c r="J22"/>
  <c r="G22"/>
  <c r="B23"/>
  <c r="H22"/>
  <c r="F22"/>
  <c r="C22"/>
  <c r="E22"/>
  <c r="D22"/>
  <c r="L23" l="1"/>
  <c r="P23"/>
  <c r="K23"/>
  <c r="N23"/>
  <c r="Q23"/>
  <c r="M23"/>
  <c r="R23"/>
  <c r="O23"/>
  <c r="J23"/>
  <c r="I23"/>
  <c r="H23"/>
  <c r="E23"/>
  <c r="G23"/>
  <c r="F23"/>
  <c r="B24"/>
  <c r="C23"/>
  <c r="D23"/>
  <c r="R24" l="1"/>
  <c r="L24"/>
  <c r="M24"/>
  <c r="K24"/>
  <c r="N24"/>
  <c r="Q24"/>
  <c r="O24"/>
  <c r="P24"/>
  <c r="I24"/>
  <c r="J24"/>
  <c r="E24"/>
  <c r="G24"/>
  <c r="D24"/>
  <c r="C24"/>
  <c r="F24"/>
  <c r="H24"/>
  <c r="B25"/>
  <c r="R25" l="1"/>
  <c r="P25"/>
  <c r="O25"/>
  <c r="L25"/>
  <c r="M25"/>
  <c r="Q25"/>
  <c r="K25"/>
  <c r="N25"/>
  <c r="I25"/>
  <c r="J25"/>
  <c r="B26"/>
  <c r="C25"/>
  <c r="F25"/>
  <c r="H25"/>
  <c r="E25"/>
  <c r="G25"/>
  <c r="D25"/>
  <c r="Q26" l="1"/>
  <c r="P26"/>
  <c r="M26"/>
  <c r="N26"/>
  <c r="L26"/>
  <c r="O26"/>
  <c r="R26"/>
  <c r="K26"/>
  <c r="I26"/>
  <c r="J26"/>
  <c r="B27"/>
  <c r="F26"/>
  <c r="H26"/>
  <c r="E26"/>
  <c r="C26"/>
  <c r="G26"/>
  <c r="D26"/>
  <c r="R27" l="1"/>
  <c r="M27"/>
  <c r="Q27"/>
  <c r="O27"/>
  <c r="P27"/>
  <c r="N27"/>
  <c r="K27"/>
  <c r="L27"/>
  <c r="I27"/>
  <c r="J27"/>
  <c r="F27"/>
  <c r="B28"/>
  <c r="D27"/>
  <c r="E27"/>
  <c r="G27"/>
  <c r="C27"/>
  <c r="H27"/>
  <c r="O28" l="1"/>
  <c r="P28"/>
  <c r="R28"/>
  <c r="M28"/>
  <c r="L28"/>
  <c r="N28"/>
  <c r="Q28"/>
  <c r="K28"/>
  <c r="J28"/>
  <c r="I28"/>
  <c r="H28"/>
  <c r="E28"/>
  <c r="D28"/>
  <c r="G28"/>
  <c r="F28"/>
  <c r="C28"/>
  <c r="B29"/>
  <c r="R29" l="1"/>
  <c r="N29"/>
  <c r="K29"/>
  <c r="Q29"/>
  <c r="L29"/>
  <c r="M29"/>
  <c r="O29"/>
  <c r="P29"/>
  <c r="J29"/>
  <c r="I29"/>
  <c r="F29"/>
  <c r="C29"/>
  <c r="H29"/>
  <c r="G29"/>
  <c r="D29"/>
  <c r="E29"/>
  <c r="B30"/>
  <c r="Q30" l="1"/>
  <c r="P30"/>
  <c r="L30"/>
  <c r="K30"/>
  <c r="M30"/>
  <c r="N30"/>
  <c r="O30"/>
  <c r="R30"/>
  <c r="I30"/>
  <c r="J30"/>
  <c r="D30"/>
  <c r="E30"/>
  <c r="H30"/>
  <c r="G30"/>
  <c r="B31"/>
  <c r="F30"/>
  <c r="C30"/>
  <c r="Q31" l="1"/>
  <c r="M31"/>
  <c r="N31"/>
  <c r="K31"/>
  <c r="P31"/>
  <c r="L31"/>
  <c r="O31"/>
  <c r="R31"/>
  <c r="J31"/>
  <c r="I31"/>
  <c r="B32"/>
  <c r="E31"/>
  <c r="F31"/>
  <c r="C31"/>
  <c r="D31"/>
  <c r="H31"/>
  <c r="G31"/>
  <c r="M32" l="1"/>
  <c r="K32"/>
  <c r="O32"/>
  <c r="P32"/>
  <c r="L32"/>
  <c r="R32"/>
  <c r="Q32"/>
  <c r="N32"/>
  <c r="J32"/>
  <c r="I32"/>
  <c r="H32"/>
  <c r="D32"/>
  <c r="F32"/>
  <c r="G32"/>
  <c r="C32"/>
  <c r="E32"/>
  <c r="B33"/>
  <c r="P33" l="1"/>
  <c r="L33"/>
  <c r="K33"/>
  <c r="M33"/>
  <c r="Q33"/>
  <c r="O33"/>
  <c r="R33"/>
  <c r="N33"/>
  <c r="J33"/>
  <c r="I33"/>
  <c r="D33"/>
  <c r="E33"/>
  <c r="H33"/>
  <c r="G33"/>
  <c r="F33"/>
  <c r="C33"/>
  <c r="B34"/>
  <c r="N34" l="1"/>
  <c r="L34"/>
  <c r="K34"/>
  <c r="O34"/>
  <c r="P34"/>
  <c r="R34"/>
  <c r="Q34"/>
  <c r="M34"/>
  <c r="I34"/>
  <c r="J34"/>
  <c r="G34"/>
  <c r="H34"/>
  <c r="E34"/>
  <c r="C34"/>
  <c r="D34"/>
  <c r="B35"/>
  <c r="F34"/>
  <c r="K35" l="1"/>
  <c r="R35"/>
  <c r="N35"/>
  <c r="Q35"/>
  <c r="P35"/>
  <c r="M35"/>
  <c r="L35"/>
  <c r="O35"/>
  <c r="J35"/>
  <c r="I35"/>
  <c r="D35"/>
  <c r="B36"/>
  <c r="C35"/>
  <c r="G35"/>
  <c r="H35"/>
  <c r="E35"/>
  <c r="F35"/>
  <c r="M36" l="1"/>
  <c r="P36"/>
  <c r="I36"/>
  <c r="O36"/>
  <c r="K36"/>
  <c r="N36"/>
  <c r="J36"/>
  <c r="Q36"/>
  <c r="R36"/>
  <c r="L36"/>
  <c r="C36"/>
  <c r="H36"/>
  <c r="G36"/>
  <c r="D36"/>
  <c r="F36"/>
  <c r="B37"/>
  <c r="E36"/>
  <c r="K37" l="1"/>
  <c r="I37"/>
  <c r="N37"/>
  <c r="J37"/>
  <c r="O37"/>
  <c r="R37"/>
  <c r="M37"/>
  <c r="P37"/>
  <c r="Q37"/>
  <c r="L37"/>
  <c r="G37"/>
  <c r="E37"/>
  <c r="D37"/>
  <c r="C37"/>
  <c r="H37"/>
  <c r="B38"/>
  <c r="F37"/>
  <c r="Q38" l="1"/>
  <c r="R38"/>
  <c r="K38"/>
  <c r="N38"/>
  <c r="M38"/>
  <c r="I38"/>
  <c r="J38"/>
  <c r="L38"/>
  <c r="O38"/>
  <c r="P38"/>
  <c r="F38"/>
  <c r="E38"/>
  <c r="C38"/>
  <c r="D38"/>
  <c r="B39"/>
  <c r="H38"/>
  <c r="G38"/>
  <c r="J39" l="1"/>
  <c r="K39"/>
  <c r="R39"/>
  <c r="N39"/>
  <c r="O39"/>
  <c r="I39"/>
  <c r="P39"/>
  <c r="L39"/>
  <c r="Q39"/>
  <c r="M39"/>
  <c r="C39"/>
  <c r="D39"/>
  <c r="E39"/>
  <c r="G39"/>
  <c r="F39"/>
  <c r="H39"/>
  <c r="B40"/>
  <c r="L40" l="1"/>
  <c r="N40"/>
  <c r="P40"/>
  <c r="M40"/>
  <c r="K40"/>
  <c r="I40"/>
  <c r="R40"/>
  <c r="Q40"/>
  <c r="O40"/>
  <c r="J40"/>
  <c r="E40"/>
  <c r="C40"/>
  <c r="B41"/>
  <c r="F40"/>
  <c r="G40"/>
  <c r="D40"/>
  <c r="H40"/>
  <c r="N41" l="1"/>
  <c r="O41"/>
  <c r="J41"/>
  <c r="R41"/>
  <c r="L41"/>
  <c r="Q41"/>
  <c r="M41"/>
  <c r="I41"/>
  <c r="P41"/>
  <c r="K41"/>
  <c r="D41"/>
  <c r="H41"/>
  <c r="E41"/>
  <c r="F41"/>
  <c r="B42"/>
  <c r="G41"/>
  <c r="C41"/>
  <c r="Q42" l="1"/>
  <c r="P42"/>
  <c r="B43"/>
  <c r="J43" s="1"/>
  <c r="I42"/>
  <c r="K42"/>
  <c r="N42"/>
  <c r="L42"/>
  <c r="G42"/>
  <c r="O42"/>
  <c r="R42"/>
  <c r="D42"/>
  <c r="J42"/>
  <c r="M42"/>
  <c r="F42"/>
  <c r="E42"/>
  <c r="C42"/>
  <c r="H42"/>
  <c r="E43" l="1"/>
  <c r="O43"/>
  <c r="R43"/>
  <c r="G43"/>
  <c r="L43"/>
  <c r="B44"/>
  <c r="H44" s="1"/>
  <c r="H43"/>
  <c r="I43"/>
  <c r="F43"/>
  <c r="P43"/>
  <c r="M43"/>
  <c r="N43"/>
  <c r="C43"/>
  <c r="D43"/>
  <c r="Q43"/>
  <c r="K43"/>
  <c r="O44" l="1"/>
  <c r="B45"/>
  <c r="D45" s="1"/>
  <c r="P44"/>
  <c r="L44"/>
  <c r="M44"/>
  <c r="D44"/>
  <c r="G44"/>
  <c r="Q44"/>
  <c r="K44"/>
  <c r="J44"/>
  <c r="E44"/>
  <c r="F44"/>
  <c r="N44"/>
  <c r="R44"/>
  <c r="I44"/>
  <c r="C44"/>
  <c r="C45" l="1"/>
  <c r="E45"/>
  <c r="J45"/>
  <c r="I45"/>
  <c r="H45"/>
  <c r="M45"/>
  <c r="L45"/>
  <c r="F45"/>
  <c r="Q45"/>
  <c r="B46"/>
  <c r="D46" s="1"/>
  <c r="K45"/>
  <c r="N45"/>
  <c r="P45"/>
  <c r="R45"/>
  <c r="G45"/>
  <c r="O45"/>
  <c r="K46" l="1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<sst xmlns="http://schemas.openxmlformats.org/spreadsheetml/2006/main" count="2842" uniqueCount="604">
  <si>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</si>
  <si>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</si>
  <si>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</si>
  <si>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</si>
  <si>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</si>
  <si>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</si>
  <si>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</si>
  <si>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</si>
  <si>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</si>
  <si>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</si>
  <si>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</si>
  <si>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</si>
  <si>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</si>
  <si>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</si>
  <si>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</si>
  <si>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</si>
  <si>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</si>
  <si>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</si>
  <si>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</si>
  <si>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</si>
  <si>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</si>
  <si>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</si>
  <si>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</si>
  <si>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</si>
  <si>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</si>
  <si>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</si>
  <si>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</si>
  <si>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</si>
  <si>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</si>
  <si>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</si>
  <si>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</si>
  <si>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</si>
  <si>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</si>
  <si>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</si>
  <si>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</si>
  <si>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</si>
  <si>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</si>
  <si>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</si>
  <si>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</si>
  <si>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</si>
  <si>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</si>
  <si>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</si>
  <si>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</si>
  <si>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</si>
  <si>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</si>
  <si>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</si>
  <si>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</si>
  <si>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</si>
  <si>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</si>
  <si>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</si>
  <si>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</si>
  <si>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</si>
  <si>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</si>
  <si>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</si>
  <si>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</si>
  <si>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</si>
  <si>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</si>
  <si>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</si>
  <si>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</si>
  <si>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</si>
  <si>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</si>
  <si>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</si>
  <si>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</si>
  <si>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</si>
  <si>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</si>
  <si>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</si>
  <si>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</si>
  <si>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</si>
  <si>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</si>
  <si>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</si>
  <si>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</si>
  <si>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</si>
  <si>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</si>
  <si>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</si>
  <si>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</si>
  <si>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</si>
  <si>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</si>
  <si>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</si>
  <si>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</si>
  <si>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</si>
  <si>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</si>
  <si>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</si>
  <si>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</si>
  <si>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</si>
  <si>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</si>
  <si>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</si>
  <si>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</si>
  <si>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</si>
  <si>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</si>
  <si>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</si>
  <si>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</si>
  <si>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</si>
  <si>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</si>
  <si>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</si>
  <si>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</si>
  <si>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</si>
  <si>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</si>
  <si>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</si>
  <si>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</si>
  <si>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</si>
  <si>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</si>
  <si>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</si>
  <si>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</si>
  <si>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</si>
  <si>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</si>
  <si>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</si>
  <si>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</si>
  <si>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</si>
  <si>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</si>
  <si>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</si>
  <si>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</si>
  <si>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</si>
  <si>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</si>
  <si>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</si>
  <si>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</si>
  <si>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</si>
  <si>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</si>
  <si>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</si>
  <si>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</si>
  <si>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</si>
  <si>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</si>
  <si>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</si>
  <si>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</si>
  <si>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</si>
  <si>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</si>
  <si>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</si>
  <si>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</si>
  <si>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</si>
  <si>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</si>
  <si>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</si>
  <si>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</si>
  <si>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</si>
  <si>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</si>
  <si>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</si>
  <si>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</si>
  <si>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</si>
  <si>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</si>
  <si>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</si>
  <si>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</si>
  <si>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</si>
  <si>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</si>
  <si>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</si>
  <si>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</si>
  <si>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</si>
  <si>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</si>
  <si>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</si>
  <si>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</si>
  <si>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</si>
  <si>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</si>
  <si>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</si>
  <si>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</si>
  <si>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</si>
  <si>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</si>
  <si>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</si>
  <si>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</si>
  <si>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</si>
  <si>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</si>
  <si>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</si>
  <si>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</si>
  <si>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</si>
  <si>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</si>
  <si>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</si>
  <si>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</si>
  <si>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</si>
  <si>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</si>
  <si>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</si>
  <si>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</si>
  <si>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</si>
  <si>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</si>
  <si>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</si>
  <si>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</si>
  <si>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</si>
  <si>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</si>
  <si>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</si>
  <si>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</si>
  <si>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</si>
  <si>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</si>
  <si>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</si>
  <si>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</si>
  <si>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</si>
  <si>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</si>
  <si>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</si>
  <si>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</si>
  <si>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</si>
  <si>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</si>
  <si>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</si>
  <si>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</si>
  <si>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</si>
  <si>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</si>
  <si>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</si>
  <si>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</si>
  <si>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</si>
  <si>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</si>
  <si>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</si>
  <si>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</si>
  <si>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</si>
  <si>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</si>
  <si>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</si>
  <si>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</si>
  <si>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</si>
  <si>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</si>
  <si>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</si>
  <si>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</si>
  <si>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</si>
  <si>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</si>
  <si>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</si>
  <si>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</si>
  <si>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</si>
  <si>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</si>
  <si>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</si>
  <si>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</si>
  <si>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</si>
  <si>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</si>
  <si>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</si>
  <si>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</si>
  <si>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</si>
  <si>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</si>
  <si>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</si>
  <si>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</si>
  <si>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</si>
  <si>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</si>
  <si>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</si>
  <si>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</si>
  <si>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</si>
  <si>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</si>
  <si>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</si>
  <si>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</si>
  <si>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</si>
  <si>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</si>
  <si>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</si>
  <si>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</si>
  <si>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</si>
  <si>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</si>
  <si>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</si>
  <si>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</si>
  <si>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</si>
  <si>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</si>
  <si>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</si>
  <si>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</si>
  <si>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</si>
  <si>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</si>
  <si>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</si>
  <si>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</si>
  <si>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</si>
  <si>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</si>
  <si>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</si>
  <si>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</si>
  <si>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</si>
  <si>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</si>
  <si>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</si>
  <si>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</si>
  <si>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</si>
  <si>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</si>
  <si>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</si>
  <si>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</si>
  <si>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</si>
  <si>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</si>
  <si>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</si>
  <si>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</si>
  <si>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</si>
  <si>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</si>
  <si>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</si>
  <si>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</si>
  <si>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</si>
  <si>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</si>
  <si>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</si>
  <si>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</si>
  <si>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</si>
  <si>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</si>
  <si>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</si>
  <si>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</si>
  <si>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</si>
  <si>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</si>
  <si>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</si>
  <si>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</si>
  <si>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</si>
  <si>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</si>
  <si>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</si>
  <si>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</si>
  <si>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</si>
  <si>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</si>
  <si>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</si>
  <si>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</si>
  <si>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</si>
  <si>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</si>
  <si>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</si>
  <si>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</si>
  <si>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</si>
  <si>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</si>
  <si>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</si>
  <si>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</si>
  <si>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</si>
  <si>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</si>
  <si>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</si>
  <si>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</si>
  <si>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</si>
  <si>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</si>
  <si>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</si>
  <si>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</si>
  <si>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</si>
  <si>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</si>
  <si>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</si>
  <si>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</si>
  <si>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</si>
  <si>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</si>
  <si>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</si>
  <si>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</si>
  <si>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</si>
  <si>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</si>
  <si>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</si>
  <si>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</si>
  <si>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</si>
  <si>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</si>
  <si>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</si>
  <si>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</si>
  <si>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</si>
  <si>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</si>
  <si>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</si>
  <si>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</si>
  <si>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</si>
  <si>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</si>
  <si>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</si>
  <si>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</si>
  <si>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</si>
  <si>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</si>
  <si>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</si>
  <si>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</si>
  <si>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</si>
  <si>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</si>
  <si>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</si>
  <si>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</si>
  <si>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</si>
  <si>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</si>
  <si>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</si>
  <si>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</si>
  <si>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</si>
  <si>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</si>
  <si>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</si>
  <si>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</si>
  <si>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</si>
  <si>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</si>
  <si>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</si>
  <si>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</si>
  <si>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</si>
  <si>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</si>
  <si>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</si>
  <si>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</si>
  <si>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</si>
  <si>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</si>
  <si>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</si>
  <si>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</si>
  <si>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</si>
  <si>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</si>
  <si>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</si>
  <si>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</si>
  <si>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</si>
  <si>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</si>
  <si>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</si>
  <si>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</si>
  <si>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</si>
  <si>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</si>
  <si>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</si>
  <si>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</si>
  <si>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</si>
  <si>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</si>
  <si>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</si>
  <si>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</si>
  <si>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</si>
  <si>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</si>
  <si>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</si>
  <si>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</si>
  <si>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</si>
  <si>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</si>
  <si>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</si>
  <si>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</si>
  <si>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</si>
  <si>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</si>
  <si>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</si>
  <si>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</si>
  <si>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</si>
  <si>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</si>
  <si>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</si>
  <si>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</si>
  <si>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</si>
  <si>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</si>
  <si>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</si>
  <si>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</si>
  <si>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</si>
  <si>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</si>
  <si>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</si>
  <si>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</si>
  <si>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</si>
  <si>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</si>
  <si>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</si>
  <si>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</si>
  <si>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</si>
  <si>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</si>
  <si>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</si>
  <si>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</si>
  <si>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</si>
  <si>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</si>
  <si>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</si>
  <si>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</si>
  <si>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</si>
  <si>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</si>
  <si>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</si>
  <si>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</si>
  <si>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</si>
  <si>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</si>
  <si>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</si>
  <si>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</si>
  <si>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</si>
  <si>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</si>
  <si>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</si>
  <si>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</si>
  <si>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</si>
  <si>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</si>
  <si>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</si>
  <si>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</si>
  <si>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</si>
  <si>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</si>
  <si>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</si>
  <si>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</si>
  <si>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</si>
  <si>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</si>
  <si>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</si>
  <si>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</si>
  <si>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</si>
  <si>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</si>
  <si>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</si>
  <si>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</si>
  <si>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</si>
  <si>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</si>
  <si>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</si>
  <si>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</si>
  <si>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</si>
  <si>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</si>
  <si>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</si>
  <si>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</si>
  <si>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</si>
  <si>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</si>
  <si>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</si>
  <si>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</si>
  <si>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</si>
  <si>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</si>
  <si>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</si>
  <si>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</si>
  <si>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</si>
  <si>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</si>
  <si>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</si>
  <si>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</si>
  <si>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</si>
  <si>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</si>
  <si>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</si>
  <si>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</si>
  <si>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</si>
  <si>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</si>
  <si>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</si>
  <si>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</si>
  <si>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</si>
  <si>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</si>
  <si>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</si>
  <si>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</si>
  <si>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</si>
  <si>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</si>
  <si>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</si>
  <si>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</si>
  <si>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</si>
  <si>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</si>
  <si>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</si>
  <si>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</si>
  <si>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</si>
  <si>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</si>
  <si>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</si>
  <si>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</si>
  <si>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</si>
  <si>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</si>
  <si>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</si>
  <si>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</si>
  <si>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</si>
  <si>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</si>
  <si>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</si>
  <si>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</si>
  <si>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</si>
  <si>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</si>
  <si>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</si>
  <si>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</si>
  <si>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</si>
  <si>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</si>
  <si>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</si>
  <si>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</si>
  <si>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</si>
  <si>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</si>
  <si>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</si>
  <si>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</si>
  <si>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</si>
  <si>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</si>
  <si>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</si>
  <si>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</si>
  <si>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</si>
  <si>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</si>
  <si>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</si>
  <si>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</si>
  <si>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</si>
  <si>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</si>
  <si>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</si>
  <si>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</si>
  <si>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</si>
  <si>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</si>
  <si>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</si>
  <si>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</si>
  <si>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</si>
  <si>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</si>
  <si>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</si>
  <si>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</si>
  <si>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</si>
  <si>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</si>
  <si>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</si>
  <si>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</si>
  <si>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</si>
  <si>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</si>
  <si>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</si>
  <si>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</si>
  <si>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</si>
  <si>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</si>
  <si>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</si>
  <si>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</si>
  <si>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</si>
  <si>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</si>
  <si>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</si>
  <si>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</si>
  <si>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</si>
  <si>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</si>
  <si>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</si>
  <si>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</si>
  <si>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</si>
  <si>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</si>
  <si>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</si>
  <si>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</si>
  <si>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</si>
  <si>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</si>
  <si>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</si>
  <si>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</si>
  <si>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</si>
  <si>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</si>
  <si>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</si>
  <si>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</si>
  <si>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</si>
  <si>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</si>
  <si>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</si>
  <si>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</si>
  <si>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</si>
  <si>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</si>
  <si>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</si>
  <si>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</si>
  <si>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</si>
  <si>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</si>
  <si>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</si>
  <si>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</si>
  <si>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</si>
  <si>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</si>
  <si>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</si>
  <si>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2,3,5,6,7,8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</si>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</sst>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3" totalsRowShown="0" dataDxfId="119">
  <autoFilter ref="A1:J33"/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3" totalsRowShown="0" dataDxfId="105">
  <autoFilter ref="A1:I123">
    <filterColumn colId="0">
      <filters>
        <filter val="relation_nullable"/>
        <filter val="relation_nullable_foreign"/>
      </filters>
    </filterColumn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283" totalsRowShown="0" dataDxfId="95">
  <autoFilter ref="A1:K283">
    <filterColumn colId="0">
      <filters>
        <filter val="role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27" totalsRowShown="0" headerRowDxfId="83" dataDxfId="82">
  <autoFilter ref="A1:R227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2" totalsRowShown="0" dataDxfId="63">
  <autoFilter ref="A1:E22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28" totalsRowShown="0" dataDxfId="57">
  <autoFilter ref="A1:I28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4" totalsRowShown="0" dataDxfId="47">
  <autoFilter ref="A1:I34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8" totalsRowShown="0" dataDxfId="37">
  <autoFilter ref="A1:G8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opLeftCell="G9" workbookViewId="0">
      <selection activeCell="I27" sqref="I27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3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572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2" t="s">
        <v>5</v>
      </c>
      <c r="B13" s="9" t="str">
        <f>"__"&amp;[Name]</f>
        <v>__resource_lists</v>
      </c>
      <c r="C13" s="9" t="str">
        <f>IF(RIGHT([Name],3)="ies",MID([Name],1,LEN([Name])-3)&amp;"y",IF(RIGHT([Name],1)="s",MID([Name],1,LEN([Name])-1),[Name]))</f>
        <v>resource_list</v>
      </c>
      <c r="D13" s="9" t="str">
        <f t="shared" si="0"/>
        <v>Milestone\Appframe\Model</v>
      </c>
      <c r="E13" s="8" t="str">
        <f>SUBSTITUTE(PROPER([Singular Name]),"_","")</f>
        <v>ResourceList</v>
      </c>
      <c r="F13" s="8" t="str">
        <f>"php artisan make:migration create_"&amp;[Table]&amp;"_table --create=__"&amp;[Name]</f>
        <v>php artisan make:migration create___resource_lists_table --create=__resource_lists</v>
      </c>
      <c r="G13" s="8" t="str">
        <f>"php artisan make:model "&amp;[Class Name]</f>
        <v>php artisan make:model ResourceList</v>
      </c>
      <c r="H13" s="8" t="str">
        <f>"protected $table = '"&amp;[Table]&amp;"';"</f>
        <v>protected $table = '__resource_lists';</v>
      </c>
      <c r="I13" s="8" t="str">
        <f>"php artisan make:seed "&amp;[Class Name]&amp;"TableSeeder"</f>
        <v>php artisan make:seed ResourceListTableSeeder</v>
      </c>
      <c r="J13" s="8" t="str">
        <f>[Class Name]&amp;"TableSeeder"&amp;"::class,"</f>
        <v>ResourceListTableSeeder::class,</v>
      </c>
    </row>
    <row r="14" spans="1:10">
      <c r="A14" s="4" t="s">
        <v>10</v>
      </c>
      <c r="B14" s="7" t="str">
        <f>"__"&amp;[Name]</f>
        <v>__resource_list_relations</v>
      </c>
      <c r="C14" s="7" t="str">
        <f>IF(RIGHT([Name],3)="ies",MID([Name],1,LEN([Name])-3)&amp;"y",IF(RIGHT([Name],1)="s",MID([Name],1,LEN([Name])-1),[Name]))</f>
        <v>resource_list_relation</v>
      </c>
      <c r="D14" s="7" t="str">
        <f t="shared" si="0"/>
        <v>Milestone\Appframe\Model</v>
      </c>
      <c r="E14" s="8" t="str">
        <f>SUBSTITUTE(PROPER([Singular Name]),"_","")</f>
        <v>ResourceListRelation</v>
      </c>
      <c r="F14" s="8" t="str">
        <f>"php artisan make:migration create_"&amp;[Table]&amp;"_table --create=__"&amp;[Name]</f>
        <v>php artisan make:migration create___resource_list_relations_table --create=__resource_list_relations</v>
      </c>
      <c r="G14" s="8" t="str">
        <f>"php artisan make:model "&amp;[Class Name]</f>
        <v>php artisan make:model ResourceListRelation</v>
      </c>
      <c r="H14" s="8" t="str">
        <f>"protected $table = '"&amp;[Table]&amp;"';"</f>
        <v>protected $table = '__resource_list_relations';</v>
      </c>
      <c r="I14" s="8" t="str">
        <f>"php artisan make:seed "&amp;[Class Name]&amp;"TableSeeder"</f>
        <v>php artisan make:seed ResourceListRelationTableSeeder</v>
      </c>
      <c r="J14" s="8" t="str">
        <f>[Class Name]&amp;"TableSeeder"&amp;"::class,"</f>
        <v>ResourceListRelationTableSeeder::class,</v>
      </c>
    </row>
    <row r="15" spans="1:10">
      <c r="A15" s="4" t="s">
        <v>11</v>
      </c>
      <c r="B15" s="7" t="str">
        <f>"__"&amp;[Name]</f>
        <v>__resource_list_scopes</v>
      </c>
      <c r="C15" s="7" t="str">
        <f>IF(RIGHT([Name],3)="ies",MID([Name],1,LEN([Name])-3)&amp;"y",IF(RIGHT([Name],1)="s",MID([Name],1,LEN([Name])-1),[Name]))</f>
        <v>resource_list_scope</v>
      </c>
      <c r="D15" s="7" t="str">
        <f t="shared" si="0"/>
        <v>Milestone\Appframe\Model</v>
      </c>
      <c r="E15" s="8" t="str">
        <f>SUBSTITUTE(PROPER([Singular Name]),"_","")</f>
        <v>ResourceListScope</v>
      </c>
      <c r="F15" s="8" t="str">
        <f>"php artisan make:migration create_"&amp;[Table]&amp;"_table --create=__"&amp;[Name]</f>
        <v>php artisan make:migration create___resource_list_scopes_table --create=__resource_list_scopes</v>
      </c>
      <c r="G15" s="8" t="str">
        <f>"php artisan make:model "&amp;[Class Name]</f>
        <v>php artisan make:model ResourceListScope</v>
      </c>
      <c r="H15" s="8" t="str">
        <f>"protected $table = '"&amp;[Table]&amp;"';"</f>
        <v>protected $table = '__resource_list_scopes';</v>
      </c>
      <c r="I15" s="8" t="str">
        <f>"php artisan make:seed "&amp;[Class Name]&amp;"TableSeeder"</f>
        <v>php artisan make:seed ResourceListScopeTableSeeder</v>
      </c>
      <c r="J15" s="8" t="str">
        <f>[Class Name]&amp;"TableSeeder"&amp;"::class,"</f>
        <v>ResourceListScopeTableSeeder::class,</v>
      </c>
    </row>
    <row r="16" spans="1:10">
      <c r="A16" s="4" t="s">
        <v>564</v>
      </c>
      <c r="B16" s="7" t="str">
        <f>"__"&amp;[Name]</f>
        <v>__resource_list_layout</v>
      </c>
      <c r="C16" s="7" t="str">
        <f>IF(RIGHT([Name],3)="ies",MID([Name],1,LEN([Name])-3)&amp;"y",IF(RIGHT([Name],1)="s",MID([Name],1,LEN([Name])-1),[Name]))</f>
        <v>resource_list_layout</v>
      </c>
      <c r="D16" s="7" t="str">
        <f>"Milestone\Appframe\Model"</f>
        <v>Milestone\Appframe\Model</v>
      </c>
      <c r="E16" s="8" t="str">
        <f>SUBSTITUTE(PROPER([Singular Name]),"_","")</f>
        <v>ResourceListLayout</v>
      </c>
      <c r="F16" s="8" t="str">
        <f>"php artisan make:migration create_"&amp;[Table]&amp;"_table --create=__"&amp;[Name]</f>
        <v>php artisan make:migration create___resource_list_layout_table --create=__resource_list_layout</v>
      </c>
      <c r="G16" s="8" t="str">
        <f>"php artisan make:model "&amp;[Class Name]</f>
        <v>php artisan make:model ResourceListLayout</v>
      </c>
      <c r="H16" s="8" t="str">
        <f>"protected $table = '"&amp;[Table]&amp;"';"</f>
        <v>protected $table = '__resource_list_layout';</v>
      </c>
      <c r="I16" s="8" t="str">
        <f>"php artisan make:seed "&amp;[Class Name]&amp;"TableSeeder"</f>
        <v>php artisan make:seed ResourceListLayoutTableSeeder</v>
      </c>
      <c r="J16" s="8" t="str">
        <f>[Class Name]&amp;"TableSeeder"&amp;"::class,"</f>
        <v>ResourceListLayoutTableSeeder::class,</v>
      </c>
    </row>
    <row r="17" spans="1:10">
      <c r="A17" s="2" t="s">
        <v>6</v>
      </c>
      <c r="B17" s="9" t="str">
        <f>"__"&amp;[Name]</f>
        <v>__resource_forms</v>
      </c>
      <c r="C17" s="9" t="str">
        <f>IF(RIGHT([Name],3)="ies",MID([Name],1,LEN([Name])-3)&amp;"y",IF(RIGHT([Name],1)="s",MID([Name],1,LEN([Name])-1),[Name]))</f>
        <v>resource_form</v>
      </c>
      <c r="D17" s="9" t="str">
        <f t="shared" si="0"/>
        <v>Milestone\Appframe\Model</v>
      </c>
      <c r="E17" s="8" t="str">
        <f>SUBSTITUTE(PROPER([Singular Name]),"_","")</f>
        <v>ResourceForm</v>
      </c>
      <c r="F17" s="8" t="str">
        <f>"php artisan make:migration create_"&amp;[Table]&amp;"_table --create=__"&amp;[Name]</f>
        <v>php artisan make:migration create___resource_forms_table --create=__resource_forms</v>
      </c>
      <c r="G17" s="8" t="str">
        <f>"php artisan make:model "&amp;[Class Name]</f>
        <v>php artisan make:model ResourceForm</v>
      </c>
      <c r="H17" s="8" t="str">
        <f>"protected $table = '"&amp;[Table]&amp;"';"</f>
        <v>protected $table = '__resource_forms';</v>
      </c>
      <c r="I17" s="8" t="str">
        <f>"php artisan make:seed "&amp;[Class Name]&amp;"TableSeeder"</f>
        <v>php artisan make:seed ResourceFormTableSeeder</v>
      </c>
      <c r="J17" s="8" t="str">
        <f>[Class Name]&amp;"TableSeeder"&amp;"::class,"</f>
        <v>ResourceFormTableSeeder::class,</v>
      </c>
    </row>
    <row r="18" spans="1:10">
      <c r="A18" s="2" t="s">
        <v>150</v>
      </c>
      <c r="B18" s="9" t="str">
        <f>"__"&amp;[Name]</f>
        <v>__resource_form_defaults</v>
      </c>
      <c r="C18" s="7" t="str">
        <f>IF(RIGHT([Name],3)="ies",MID([Name],1,LEN([Name])-3)&amp;"y",IF(RIGHT([Name],1)="s",MID([Name],1,LEN([Name])-1),[Name]))</f>
        <v>resource_form_default</v>
      </c>
      <c r="D18" s="7" t="str">
        <f t="shared" si="0"/>
        <v>Milestone\Appframe\Model</v>
      </c>
      <c r="E18" s="8" t="str">
        <f>SUBSTITUTE(PROPER([Singular Name]),"_","")</f>
        <v>ResourceFormDefault</v>
      </c>
      <c r="F18" s="8" t="str">
        <f>"php artisan make:migration create_"&amp;[Table]&amp;"_table --create=__"&amp;[Name]</f>
        <v>php artisan make:migration create___resource_form_defaults_table --create=__resource_form_defaults</v>
      </c>
      <c r="G18" s="8" t="str">
        <f>"php artisan make:model "&amp;[Class Name]</f>
        <v>php artisan make:model ResourceFormDefault</v>
      </c>
      <c r="H18" s="8" t="str">
        <f>"protected $table = '"&amp;[Table]&amp;"';"</f>
        <v>protected $table = '__resource_form_defaults';</v>
      </c>
      <c r="I18" s="8" t="str">
        <f>"php artisan make:seed "&amp;[Class Name]&amp;"TableSeeder"</f>
        <v>php artisan make:seed ResourceFormDefaultTableSeeder</v>
      </c>
      <c r="J18" s="8" t="str">
        <f>[Class Name]&amp;"TableSeeder"&amp;"::class,"</f>
        <v>ResourceFormDefaultTableSeeder::class,</v>
      </c>
    </row>
    <row r="19" spans="1:10">
      <c r="A19" s="2" t="s">
        <v>7</v>
      </c>
      <c r="B19" s="9" t="str">
        <f>"__"&amp;[Name]</f>
        <v>__resource_defaults</v>
      </c>
      <c r="C19" s="9" t="str">
        <f>IF(RIGHT([Name],3)="ies",MID([Name],1,LEN([Name])-3)&amp;"y",IF(RIGHT([Name],1)="s",MID([Name],1,LEN([Name])-1),[Name]))</f>
        <v>resource_default</v>
      </c>
      <c r="D19" s="9" t="str">
        <f t="shared" si="0"/>
        <v>Milestone\Appframe\Model</v>
      </c>
      <c r="E19" s="8" t="str">
        <f>SUBSTITUTE(PROPER([Singular Name]),"_","")</f>
        <v>ResourceDefault</v>
      </c>
      <c r="F19" s="8" t="str">
        <f>"php artisan make:migration create_"&amp;[Table]&amp;"_table --create=__"&amp;[Name]</f>
        <v>php artisan make:migration create___resource_defaults_table --create=__resource_defaults</v>
      </c>
      <c r="G19" s="8" t="str">
        <f>"php artisan make:model "&amp;[Class Name]</f>
        <v>php artisan make:model ResourceDefault</v>
      </c>
      <c r="H19" s="8" t="str">
        <f>"protected $table = '"&amp;[Table]&amp;"';"</f>
        <v>protected $table = '__resource_defaults';</v>
      </c>
      <c r="I19" s="8" t="str">
        <f>"php artisan make:seed "&amp;[Class Name]&amp;"TableSeeder"</f>
        <v>php artisan make:seed ResourceDefaultTableSeeder</v>
      </c>
      <c r="J19" s="8" t="str">
        <f>[Class Name]&amp;"TableSeeder"&amp;"::class,"</f>
        <v>ResourceDefaultTableSeeder::class,</v>
      </c>
    </row>
    <row r="20" spans="1:10">
      <c r="A20" s="2" t="s">
        <v>8</v>
      </c>
      <c r="B20" s="9" t="str">
        <f>"__"&amp;[Name]</f>
        <v>__resource_actions</v>
      </c>
      <c r="C20" s="9" t="str">
        <f>IF(RIGHT([Name],3)="ies",MID([Name],1,LEN([Name])-3)&amp;"y",IF(RIGHT([Name],1)="s",MID([Name],1,LEN([Name])-1),[Name]))</f>
        <v>resource_action</v>
      </c>
      <c r="D20" s="9" t="str">
        <f t="shared" si="0"/>
        <v>Milestone\Appframe\Model</v>
      </c>
      <c r="E20" s="8" t="str">
        <f>SUBSTITUTE(PROPER([Singular Name]),"_","")</f>
        <v>ResourceAction</v>
      </c>
      <c r="F20" s="8" t="str">
        <f>"php artisan make:migration create_"&amp;[Table]&amp;"_table --create=__"&amp;[Name]</f>
        <v>php artisan make:migration create___resource_actions_table --create=__resource_actions</v>
      </c>
      <c r="G20" s="8" t="str">
        <f>"php artisan make:model "&amp;[Class Name]</f>
        <v>php artisan make:model ResourceAction</v>
      </c>
      <c r="H20" s="8" t="str">
        <f>"protected $table = '"&amp;[Table]&amp;"';"</f>
        <v>protected $table = '__resource_actions';</v>
      </c>
      <c r="I20" s="8" t="str">
        <f>"php artisan make:seed "&amp;[Class Name]&amp;"TableSeeder"</f>
        <v>php artisan make:seed ResourceActionTableSeeder</v>
      </c>
      <c r="J20" s="8" t="str">
        <f>[Class Name]&amp;"TableSeeder"&amp;"::class,"</f>
        <v>ResourceActionTableSeeder::class,</v>
      </c>
    </row>
    <row r="21" spans="1:10">
      <c r="A21" s="2" t="s">
        <v>100</v>
      </c>
      <c r="B21" s="9" t="str">
        <f>"__"&amp;[Name]</f>
        <v>__resource_action_attrs</v>
      </c>
      <c r="C21" s="9" t="str">
        <f>IF(RIGHT([Name],3)="ies",MID([Name],1,LEN([Name])-3)&amp;"y",IF(RIGHT([Name],1)="s",MID([Name],1,LEN([Name])-1),[Name]))</f>
        <v>resource_action_attr</v>
      </c>
      <c r="D21" s="9" t="str">
        <f t="shared" si="0"/>
        <v>Milestone\Appframe\Model</v>
      </c>
      <c r="E21" s="8" t="str">
        <f>SUBSTITUTE(PROPER([Singular Name]),"_","")</f>
        <v>ResourceActionAttr</v>
      </c>
      <c r="F21" s="8" t="str">
        <f>"php artisan make:migration create_"&amp;[Table]&amp;"_table --create=__"&amp;[Name]</f>
        <v>php artisan make:migration create___resource_action_attrs_table --create=__resource_action_attrs</v>
      </c>
      <c r="G21" s="8" t="str">
        <f>"php artisan make:model "&amp;[Class Name]</f>
        <v>php artisan make:model ResourceActionAttr</v>
      </c>
      <c r="H21" s="8" t="str">
        <f>"protected $table = '"&amp;[Table]&amp;"';"</f>
        <v>protected $table = '__resource_action_attrs';</v>
      </c>
      <c r="I21" s="8" t="str">
        <f>"php artisan make:seed "&amp;[Class Name]&amp;"TableSeeder"</f>
        <v>php artisan make:seed ResourceActionAttrTableSeeder</v>
      </c>
      <c r="J21" s="8" t="str">
        <f>[Class Name]&amp;"TableSeeder"&amp;"::class,"</f>
        <v>ResourceActionAttrTableSeeder::class,</v>
      </c>
    </row>
    <row r="22" spans="1:10">
      <c r="A22" s="2" t="s">
        <v>101</v>
      </c>
      <c r="B22" s="9" t="str">
        <f>"__"&amp;[Name]</f>
        <v>__resource_action_methods</v>
      </c>
      <c r="C22" s="9" t="str">
        <f>IF(RIGHT([Name],3)="ies",MID([Name],1,LEN([Name])-3)&amp;"y",IF(RIGHT([Name],1)="s",MID([Name],1,LEN([Name])-1),[Name]))</f>
        <v>resource_action_method</v>
      </c>
      <c r="D22" s="9" t="str">
        <f t="shared" si="0"/>
        <v>Milestone\Appframe\Model</v>
      </c>
      <c r="E22" s="8" t="str">
        <f>SUBSTITUTE(PROPER([Singular Name]),"_","")</f>
        <v>ResourceActionMethod</v>
      </c>
      <c r="F22" s="8" t="str">
        <f>"php artisan make:migration create_"&amp;[Table]&amp;"_table --create=__"&amp;[Name]</f>
        <v>php artisan make:migration create___resource_action_methods_table --create=__resource_action_methods</v>
      </c>
      <c r="G22" s="8" t="str">
        <f>"php artisan make:model "&amp;[Class Name]</f>
        <v>php artisan make:model ResourceActionMethod</v>
      </c>
      <c r="H22" s="8" t="str">
        <f>"protected $table = '"&amp;[Table]&amp;"';"</f>
        <v>protected $table = '__resource_action_methods';</v>
      </c>
      <c r="I22" s="8" t="str">
        <f>"php artisan make:seed "&amp;[Class Name]&amp;"TableSeeder"</f>
        <v>php artisan make:seed ResourceActionMethodTableSeeder</v>
      </c>
      <c r="J22" s="8" t="str">
        <f>[Class Name]&amp;"TableSeeder"&amp;"::class,"</f>
        <v>ResourceActionMethodTableSeeder::class,</v>
      </c>
    </row>
    <row r="23" spans="1:10">
      <c r="A23" s="4" t="s">
        <v>135</v>
      </c>
      <c r="B23" s="7" t="str">
        <f>"__"&amp;[Name]</f>
        <v>__resource_action_lists</v>
      </c>
      <c r="C23" s="7" t="str">
        <f>IF(RIGHT([Name],3)="ies",MID([Name],1,LEN([Name])-3)&amp;"y",IF(RIGHT([Name],1)="s",MID([Name],1,LEN([Name])-1),[Name]))</f>
        <v>resource_action_list</v>
      </c>
      <c r="D23" s="7" t="str">
        <f t="shared" si="0"/>
        <v>Milestone\Appframe\Model</v>
      </c>
      <c r="E23" s="8" t="str">
        <f>SUBSTITUTE(PROPER([Singular Name]),"_","")</f>
        <v>ResourceActionList</v>
      </c>
      <c r="F23" s="8" t="str">
        <f>"php artisan make:migration create_"&amp;[Table]&amp;"_table --create=__"&amp;[Name]</f>
        <v>php artisan make:migration create___resource_action_lists_table --create=__resource_action_lists</v>
      </c>
      <c r="G23" s="8" t="str">
        <f>"php artisan make:model "&amp;[Class Name]</f>
        <v>php artisan make:model ResourceActionList</v>
      </c>
      <c r="H23" s="8" t="str">
        <f>"protected $table = '"&amp;[Table]&amp;"';"</f>
        <v>protected $table = '__resource_action_lists';</v>
      </c>
      <c r="I23" s="8" t="str">
        <f>"php artisan make:seed "&amp;[Class Name]&amp;"TableSeeder"</f>
        <v>php artisan make:seed ResourceActionListTableSeeder</v>
      </c>
      <c r="J23" s="8" t="str">
        <f>[Class Name]&amp;"TableSeeder"&amp;"::class,"</f>
        <v>ResourceActionListTableSeeder::class,</v>
      </c>
    </row>
    <row r="24" spans="1:10">
      <c r="A24" s="4" t="s">
        <v>136</v>
      </c>
      <c r="B24" s="7" t="str">
        <f>"__"&amp;[Name]</f>
        <v>__resource_action_data</v>
      </c>
      <c r="C24" s="7" t="str">
        <f>IF(RIGHT([Name],3)="ies",MID([Name],1,LEN([Name])-3)&amp;"y",IF(RIGHT([Name],1)="s",MID([Name],1,LEN([Name])-1),[Name]))</f>
        <v>resource_action_data</v>
      </c>
      <c r="D24" s="7" t="str">
        <f t="shared" si="0"/>
        <v>Milestone\Appframe\Model</v>
      </c>
      <c r="E24" s="8" t="str">
        <f>SUBSTITUTE(PROPER([Singular Name]),"_","")</f>
        <v>ResourceActionData</v>
      </c>
      <c r="F24" s="8" t="str">
        <f>"php artisan make:migration create_"&amp;[Table]&amp;"_table --create=__"&amp;[Name]</f>
        <v>php artisan make:migration create___resource_action_data_table --create=__resource_action_data</v>
      </c>
      <c r="G24" s="8" t="str">
        <f>"php artisan make:model "&amp;[Class Name]</f>
        <v>php artisan make:model ResourceActionData</v>
      </c>
      <c r="H24" s="8" t="str">
        <f>"protected $table = '"&amp;[Table]&amp;"';"</f>
        <v>protected $table = '__resource_action_data';</v>
      </c>
      <c r="I24" s="8" t="str">
        <f>"php artisan make:seed "&amp;[Class Name]&amp;"TableSeeder"</f>
        <v>php artisan make:seed ResourceActionDataTableSeeder</v>
      </c>
      <c r="J24" s="8" t="str">
        <f>[Class Name]&amp;"TableSeeder"&amp;"::class,"</f>
        <v>ResourceActionDataTableSeeder::class,</v>
      </c>
    </row>
    <row r="25" spans="1:10">
      <c r="A25" s="5" t="s">
        <v>212</v>
      </c>
      <c r="B25" s="8" t="str">
        <f>"__"&amp;[Name]</f>
        <v>__resource_roles</v>
      </c>
      <c r="C25" s="8" t="str">
        <f>IF(RIGHT([Name],3)="ies",MID([Name],1,LEN([Name])-3)&amp;"y",IF(RIGHT([Name],1)="s",MID([Name],1,LEN([Name])-1),[Name]))</f>
        <v>resource_role</v>
      </c>
      <c r="D25" s="8" t="str">
        <f t="shared" si="0"/>
        <v>Milestone\Appframe\Model</v>
      </c>
      <c r="E25" s="8" t="str">
        <f>SUBSTITUTE(PROPER([Singular Name]),"_","")</f>
        <v>ResourceRole</v>
      </c>
      <c r="F25" s="8" t="str">
        <f>"php artisan make:migration create_"&amp;[Table]&amp;"_table --create=__"&amp;[Name]</f>
        <v>php artisan make:migration create___resource_roles_table --create=__resource_roles</v>
      </c>
      <c r="G25" s="8" t="str">
        <f>"php artisan make:model "&amp;[Class Name]</f>
        <v>php artisan make:model ResourceRole</v>
      </c>
      <c r="H25" s="8" t="str">
        <f>"protected $table = '"&amp;[Table]&amp;"';"</f>
        <v>protected $table = '__resource_roles';</v>
      </c>
      <c r="I25" s="8" t="str">
        <f>"php artisan make:seed "&amp;[Class Name]&amp;"TableSeeder"</f>
        <v>php artisan make:seed ResourceRoleTableSeeder</v>
      </c>
      <c r="J25" s="8" t="str">
        <f>[Class Name]&amp;"TableSeeder"&amp;"::class,"</f>
        <v>ResourceRoleTableSeeder::class,</v>
      </c>
    </row>
    <row r="26" spans="1:10">
      <c r="A26" s="2" t="s">
        <v>102</v>
      </c>
      <c r="B26" s="9" t="str">
        <f>"__"&amp;[Name]</f>
        <v>__resource_form_fields</v>
      </c>
      <c r="C26" s="9" t="str">
        <f>IF(RIGHT([Name],3)="ies",MID([Name],1,LEN([Name])-3)&amp;"y",IF(RIGHT([Name],1)="s",MID([Name],1,LEN([Name])-1),[Name]))</f>
        <v>resource_form_field</v>
      </c>
      <c r="D26" s="9" t="str">
        <f t="shared" si="0"/>
        <v>Milestone\Appframe\Model</v>
      </c>
      <c r="E26" s="8" t="str">
        <f>SUBSTITUTE(PROPER([Singular Name]),"_","")</f>
        <v>ResourceFormField</v>
      </c>
      <c r="F26" s="8" t="str">
        <f>"php artisan make:migration create_"&amp;[Table]&amp;"_table --create=__"&amp;[Name]</f>
        <v>php artisan make:migration create___resource_form_fields_table --create=__resource_form_fields</v>
      </c>
      <c r="G26" s="8" t="str">
        <f>"php artisan make:model "&amp;[Class Name]</f>
        <v>php artisan make:model ResourceFormField</v>
      </c>
      <c r="H26" s="8" t="str">
        <f>"protected $table = '"&amp;[Table]&amp;"';"</f>
        <v>protected $table = '__resource_form_fields';</v>
      </c>
      <c r="I26" s="8" t="str">
        <f>"php artisan make:seed "&amp;[Class Name]&amp;"TableSeeder"</f>
        <v>php artisan make:seed ResourceFormFieldTableSeeder</v>
      </c>
      <c r="J26" s="8" t="str">
        <f>[Class Name]&amp;"TableSeeder"&amp;"::class,"</f>
        <v>ResourceFormFieldTableSeeder::class,</v>
      </c>
    </row>
    <row r="27" spans="1:10">
      <c r="A27" s="2" t="s">
        <v>103</v>
      </c>
      <c r="B27" s="9" t="str">
        <f>"__"&amp;[Name]</f>
        <v>__resource_form_field_attrs</v>
      </c>
      <c r="C27" s="9" t="str">
        <f>IF(RIGHT([Name],3)="ies",MID([Name],1,LEN([Name])-3)&amp;"y",IF(RIGHT([Name],1)="s",MID([Name],1,LEN([Name])-1),[Name]))</f>
        <v>resource_form_field_attr</v>
      </c>
      <c r="D27" s="9" t="str">
        <f t="shared" si="0"/>
        <v>Milestone\Appframe\Model</v>
      </c>
      <c r="E27" s="8" t="str">
        <f>SUBSTITUTE(PROPER([Singular Name]),"_","")</f>
        <v>ResourceFormFieldAttr</v>
      </c>
      <c r="F27" s="8" t="str">
        <f>"php artisan make:migration create_"&amp;[Table]&amp;"_table --create=__"&amp;[Name]</f>
        <v>php artisan make:migration create___resource_form_field_attrs_table --create=__resource_form_field_attrs</v>
      </c>
      <c r="G27" s="8" t="str">
        <f>"php artisan make:model "&amp;[Class Name]</f>
        <v>php artisan make:model ResourceFormFieldAttr</v>
      </c>
      <c r="H27" s="8" t="str">
        <f>"protected $table = '"&amp;[Table]&amp;"';"</f>
        <v>protected $table = '__resource_form_field_attrs';</v>
      </c>
      <c r="I27" s="8" t="str">
        <f>"php artisan make:seed "&amp;[Class Name]&amp;"TableSeeder"</f>
        <v>php artisan make:seed ResourceFormFieldAttrTableSeeder</v>
      </c>
      <c r="J27" s="8" t="str">
        <f>[Class Name]&amp;"TableSeeder"&amp;"::class,"</f>
        <v>ResourceFormFieldAttrTableSeeder::class,</v>
      </c>
    </row>
    <row r="28" spans="1:10">
      <c r="A28" s="2" t="s">
        <v>104</v>
      </c>
      <c r="B28" s="9" t="str">
        <f>"__"&amp;[Name]</f>
        <v>__resource_form_field_data</v>
      </c>
      <c r="C28" s="9" t="str">
        <f>IF(RIGHT([Name],3)="ies",MID([Name],1,LEN([Name])-3)&amp;"y",IF(RIGHT([Name],1)="s",MID([Name],1,LEN([Name])-1),[Name]))</f>
        <v>resource_form_field_data</v>
      </c>
      <c r="D28" s="9" t="str">
        <f t="shared" si="0"/>
        <v>Milestone\Appframe\Model</v>
      </c>
      <c r="E28" s="8" t="str">
        <f>SUBSTITUTE(PROPER([Singular Name]),"_","")</f>
        <v>ResourceFormFieldData</v>
      </c>
      <c r="F28" s="8" t="str">
        <f>"php artisan make:migration create_"&amp;[Table]&amp;"_table --create=__"&amp;[Name]</f>
        <v>php artisan make:migration create___resource_form_field_data_table --create=__resource_form_field_data</v>
      </c>
      <c r="G28" s="8" t="str">
        <f>"php artisan make:model "&amp;[Class Name]</f>
        <v>php artisan make:model ResourceFormFieldData</v>
      </c>
      <c r="H28" s="8" t="str">
        <f>"protected $table = '"&amp;[Table]&amp;"';"</f>
        <v>protected $table = '__resource_form_field_data';</v>
      </c>
      <c r="I28" s="8" t="str">
        <f>"php artisan make:seed "&amp;[Class Name]&amp;"TableSeeder"</f>
        <v>php artisan make:seed ResourceFormFieldDataTableSeeder</v>
      </c>
      <c r="J28" s="8" t="str">
        <f>[Class Name]&amp;"TableSeeder"&amp;"::class,"</f>
        <v>ResourceFormFieldDataTableSeeder::class,</v>
      </c>
    </row>
    <row r="29" spans="1:10">
      <c r="A29" s="2" t="s">
        <v>105</v>
      </c>
      <c r="B29" s="9" t="str">
        <f>"__"&amp;[Name]</f>
        <v>__resource_form_field_validations</v>
      </c>
      <c r="C29" s="9" t="str">
        <f>IF(RIGHT([Name],3)="ies",MID([Name],1,LEN([Name])-3)&amp;"y",IF(RIGHT([Name],1)="s",MID([Name],1,LEN([Name])-1),[Name]))</f>
        <v>resource_form_field_validation</v>
      </c>
      <c r="D29" s="9" t="str">
        <f t="shared" si="0"/>
        <v>Milestone\Appframe\Model</v>
      </c>
      <c r="E29" s="8" t="str">
        <f>SUBSTITUTE(PROPER([Singular Name]),"_","")</f>
        <v>ResourceFormFieldValidation</v>
      </c>
      <c r="F29" s="8" t="str">
        <f>"php artisan make:migration create_"&amp;[Table]&amp;"_table --create=__"&amp;[Name]</f>
        <v>php artisan make:migration create___resource_form_field_validations_table --create=__resource_form_field_validations</v>
      </c>
      <c r="G29" s="8" t="str">
        <f>"php artisan make:model "&amp;[Class Name]</f>
        <v>php artisan make:model ResourceFormFieldValidation</v>
      </c>
      <c r="H29" s="8" t="str">
        <f>"protected $table = '"&amp;[Table]&amp;"';"</f>
        <v>protected $table = '__resource_form_field_validations';</v>
      </c>
      <c r="I29" s="8" t="str">
        <f>"php artisan make:seed "&amp;[Class Name]&amp;"TableSeeder"</f>
        <v>php artisan make:seed ResourceFormFieldValidationTableSeeder</v>
      </c>
      <c r="J29" s="8" t="str">
        <f>[Class Name]&amp;"TableSeeder"&amp;"::class,"</f>
        <v>ResourceFormFieldValidationTableSeeder::class,</v>
      </c>
    </row>
    <row r="30" spans="1:10">
      <c r="A30" s="2" t="s">
        <v>455</v>
      </c>
      <c r="B30" s="7" t="str">
        <f>"__"&amp;[Name]</f>
        <v>__resource_form_field_options</v>
      </c>
      <c r="C30" s="7" t="str">
        <f>IF(RIGHT([Name],3)="ies",MID([Name],1,LEN([Name])-3)&amp;"y",IF(RIGHT([Name],1)="s",MID([Name],1,LEN([Name])-1),[Name]))</f>
        <v>resource_form_field_option</v>
      </c>
      <c r="D30" s="7" t="str">
        <f t="shared" si="0"/>
        <v>Milestone\Appframe\Model</v>
      </c>
      <c r="E30" s="8" t="str">
        <f>SUBSTITUTE(PROPER([Singular Name]),"_","")</f>
        <v>ResourceFormFieldOption</v>
      </c>
      <c r="F30" s="8" t="str">
        <f>"php artisan make:migration create_"&amp;[Table]&amp;"_table --create=__"&amp;[Name]</f>
        <v>php artisan make:migration create___resource_form_field_options_table --create=__resource_form_field_options</v>
      </c>
      <c r="G30" s="8" t="str">
        <f>"php artisan make:model "&amp;[Class Name]</f>
        <v>php artisan make:model ResourceFormFieldOption</v>
      </c>
      <c r="H30" s="8" t="str">
        <f>"protected $table = '"&amp;[Table]&amp;"';"</f>
        <v>protected $table = '__resource_form_field_options';</v>
      </c>
      <c r="I30" s="8" t="str">
        <f>"php artisan make:seed "&amp;[Class Name]&amp;"TableSeeder"</f>
        <v>php artisan make:seed ResourceFormFieldOptionTableSeeder</v>
      </c>
      <c r="J30" s="8" t="str">
        <f>[Class Name]&amp;"TableSeeder"&amp;"::class,"</f>
        <v>ResourceFormFieldOptionTableSeeder::class,</v>
      </c>
    </row>
    <row r="31" spans="1:10">
      <c r="A31" s="2" t="s">
        <v>594</v>
      </c>
      <c r="B31" s="7" t="str">
        <f>"__"&amp;[Name]</f>
        <v>__resource_form_layout</v>
      </c>
      <c r="C31" s="7" t="str">
        <f>IF(RIGHT([Name],3)="ies",MID([Name],1,LEN([Name])-3)&amp;"y",IF(RIGHT([Name],1)="s",MID([Name],1,LEN([Name])-1),[Name]))</f>
        <v>resource_form_layout</v>
      </c>
      <c r="D31" s="7" t="str">
        <f>"Milestone\Appframe\Model"</f>
        <v>Milestone\Appframe\Model</v>
      </c>
      <c r="E31" s="8" t="str">
        <f>SUBSTITUTE(PROPER([Singular Name]),"_","")</f>
        <v>ResourceFormLayout</v>
      </c>
      <c r="F31" s="8" t="str">
        <f>"php artisan make:migration create_"&amp;[Table]&amp;"_table --create=__"&amp;[Name]</f>
        <v>php artisan make:migration create___resource_form_layout_table --create=__resource_form_layout</v>
      </c>
      <c r="G31" s="8" t="str">
        <f>"php artisan make:model "&amp;[Class Name]</f>
        <v>php artisan make:model ResourceFormLayout</v>
      </c>
      <c r="H31" s="8" t="str">
        <f>"protected $table = '"&amp;[Table]&amp;"';"</f>
        <v>protected $table = '__resource_form_layout';</v>
      </c>
      <c r="I31" s="8" t="str">
        <f>"php artisan make:seed "&amp;[Class Name]&amp;"TableSeeder"</f>
        <v>php artisan make:seed ResourceFormLayoutTableSeeder</v>
      </c>
      <c r="J31" s="8" t="str">
        <f>[Class Name]&amp;"TableSeeder"&amp;"::class,"</f>
        <v>ResourceFormLayoutTableSeeder::class,</v>
      </c>
    </row>
    <row r="32" spans="1:10">
      <c r="A32" s="2" t="s">
        <v>188</v>
      </c>
      <c r="B32" s="9" t="str">
        <f>"__"&amp;[Name]</f>
        <v>__organisation</v>
      </c>
      <c r="C32" s="9" t="str">
        <f>IF(RIGHT([Name],3)="ies",MID([Name],1,LEN([Name])-3)&amp;"y",IF(RIGHT([Name],1)="s",MID([Name],1,LEN([Name])-1),[Name]))</f>
        <v>organisation</v>
      </c>
      <c r="D32" s="9" t="str">
        <f t="shared" si="0"/>
        <v>Milestone\Appframe\Model</v>
      </c>
      <c r="E32" s="9" t="str">
        <f>SUBSTITUTE(PROPER([Singular Name]),"_","")</f>
        <v>Organisation</v>
      </c>
      <c r="F32" s="9" t="str">
        <f>"php artisan make:migration create_"&amp;[Table]&amp;"_table --create=__"&amp;[Name]</f>
        <v>php artisan make:migration create___organisation_table --create=__organisation</v>
      </c>
      <c r="G32" s="9" t="str">
        <f>"php artisan make:model "&amp;[Class Name]</f>
        <v>php artisan make:model Organisation</v>
      </c>
      <c r="H32" s="9" t="str">
        <f>"protected $table = '"&amp;[Table]&amp;"';"</f>
        <v>protected $table = '__organisation';</v>
      </c>
      <c r="I32" s="9" t="str">
        <f>"php artisan make:seed "&amp;[Class Name]&amp;"TableSeeder"</f>
        <v>php artisan make:seed OrganisationTableSeeder</v>
      </c>
      <c r="J32" s="9" t="str">
        <f>[Class Name]&amp;"TableSeeder"&amp;"::class,"</f>
        <v>OrganisationTableSeeder::class,</v>
      </c>
    </row>
    <row r="33" spans="1:10">
      <c r="A33" s="2" t="s">
        <v>193</v>
      </c>
      <c r="B33" s="9" t="str">
        <f>"__"&amp;[Name]</f>
        <v>__organisation_contacts</v>
      </c>
      <c r="C33" s="9" t="str">
        <f>IF(RIGHT([Name],3)="ies",MID([Name],1,LEN([Name])-3)&amp;"y",IF(RIGHT([Name],1)="s",MID([Name],1,LEN([Name])-1),[Name]))</f>
        <v>organisation_contact</v>
      </c>
      <c r="D33" s="9" t="str">
        <f t="shared" si="0"/>
        <v>Milestone\Appframe\Model</v>
      </c>
      <c r="E33" s="9" t="str">
        <f>SUBSTITUTE(PROPER([Singular Name]),"_","")</f>
        <v>OrganisationContact</v>
      </c>
      <c r="F33" s="9" t="str">
        <f>"php artisan make:migration create_"&amp;[Table]&amp;"_table --create=__"&amp;[Name]</f>
        <v>php artisan make:migration create___organisation_contacts_table --create=__organisation_contacts</v>
      </c>
      <c r="G33" s="9" t="str">
        <f>"php artisan make:model "&amp;[Class Name]</f>
        <v>php artisan make:model OrganisationContact</v>
      </c>
      <c r="H33" s="9" t="str">
        <f>"protected $table = '"&amp;[Table]&amp;"';"</f>
        <v>protected $table = '__organisation_contacts';</v>
      </c>
      <c r="I33" s="9" t="str">
        <f>"php artisan make:seed "&amp;[Class Name]&amp;"TableSeeder"</f>
        <v>php artisan make:seed OrganisationContactTableSeeder</v>
      </c>
      <c r="J33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9" sqref="D9:J9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3"/>
  <sheetViews>
    <sheetView workbookViewId="0">
      <selection activeCell="A124" sqref="A124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hidden="1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hidden="1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hidden="1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hidden="1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hidden="1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hidden="1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hidden="1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hidden="1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 hidden="1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hidden="1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hidden="1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hidden="1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hidden="1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hidden="1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hidden="1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hidden="1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hidden="1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hidden="1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hidden="1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hidden="1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hidden="1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hidden="1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hidden="1">
      <c r="A24" s="2" t="s">
        <v>579</v>
      </c>
      <c r="B24" s="2" t="s">
        <v>24</v>
      </c>
      <c r="C24" s="2" t="s">
        <v>579</v>
      </c>
      <c r="D24" s="2"/>
      <c r="E24" s="2" t="s">
        <v>25</v>
      </c>
      <c r="F24" s="2" t="s">
        <v>29</v>
      </c>
      <c r="G24" s="2"/>
      <c r="H24" s="2"/>
      <c r="I24" s="2"/>
    </row>
    <row r="25" spans="1:9" hidden="1">
      <c r="A25" s="2" t="s">
        <v>580</v>
      </c>
      <c r="B25" s="2" t="s">
        <v>24</v>
      </c>
      <c r="C25" s="2" t="s">
        <v>580</v>
      </c>
      <c r="D25" s="2"/>
      <c r="E25" s="2" t="s">
        <v>25</v>
      </c>
      <c r="F25" s="2" t="s">
        <v>29</v>
      </c>
      <c r="G25" s="2"/>
      <c r="H25" s="2"/>
      <c r="I25" s="2"/>
    </row>
    <row r="26" spans="1:9" hidden="1">
      <c r="A26" s="2" t="s">
        <v>581</v>
      </c>
      <c r="B26" s="2" t="s">
        <v>24</v>
      </c>
      <c r="C26" s="2" t="s">
        <v>581</v>
      </c>
      <c r="D26" s="2"/>
      <c r="E26" s="2" t="s">
        <v>25</v>
      </c>
      <c r="F26" s="2" t="s">
        <v>29</v>
      </c>
      <c r="G26" s="2"/>
      <c r="H26" s="2"/>
      <c r="I26" s="2"/>
    </row>
    <row r="27" spans="1:9" hidden="1">
      <c r="A27" s="2" t="s">
        <v>582</v>
      </c>
      <c r="B27" s="2" t="s">
        <v>24</v>
      </c>
      <c r="C27" s="2" t="s">
        <v>582</v>
      </c>
      <c r="D27" s="2"/>
      <c r="E27" s="2" t="s">
        <v>25</v>
      </c>
      <c r="F27" s="2" t="s">
        <v>29</v>
      </c>
      <c r="G27" s="2"/>
      <c r="H27" s="2"/>
      <c r="I27" s="2"/>
    </row>
    <row r="28" spans="1:9" hidden="1">
      <c r="A28" s="2" t="s">
        <v>583</v>
      </c>
      <c r="B28" s="2" t="s">
        <v>24</v>
      </c>
      <c r="C28" s="2" t="s">
        <v>583</v>
      </c>
      <c r="D28" s="2"/>
      <c r="E28" s="2" t="s">
        <v>25</v>
      </c>
      <c r="F28" s="2" t="s">
        <v>29</v>
      </c>
      <c r="G28" s="2"/>
      <c r="H28" s="2"/>
      <c r="I28" s="2"/>
    </row>
    <row r="29" spans="1:9" hidden="1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hidden="1">
      <c r="A30" s="2" t="s">
        <v>584</v>
      </c>
      <c r="B30" s="2" t="s">
        <v>42</v>
      </c>
      <c r="C30" s="2" t="s">
        <v>579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hidden="1">
      <c r="A31" s="2" t="s">
        <v>585</v>
      </c>
      <c r="B31" s="2" t="s">
        <v>42</v>
      </c>
      <c r="C31" s="2" t="s">
        <v>580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hidden="1">
      <c r="A32" s="2" t="s">
        <v>586</v>
      </c>
      <c r="B32" s="2" t="s">
        <v>42</v>
      </c>
      <c r="C32" s="2" t="s">
        <v>581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hidden="1">
      <c r="A33" s="2" t="s">
        <v>587</v>
      </c>
      <c r="B33" s="2" t="s">
        <v>42</v>
      </c>
      <c r="C33" s="2" t="s">
        <v>582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hidden="1">
      <c r="A34" s="2" t="s">
        <v>588</v>
      </c>
      <c r="B34" s="2" t="s">
        <v>42</v>
      </c>
      <c r="C34" s="2" t="s">
        <v>583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hidden="1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hidden="1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hidden="1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hidden="1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hidden="1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hidden="1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hidden="1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hidden="1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hidden="1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hidden="1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hidden="1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hidden="1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hidden="1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hidden="1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hidden="1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hidden="1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hidden="1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hidden="1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hidden="1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hidden="1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hidden="1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hidden="1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hidden="1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hidden="1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hidden="1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hidden="1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hidden="1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hidden="1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hidden="1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hidden="1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hidden="1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hidden="1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hidden="1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hidden="1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hidden="1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hidden="1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hidden="1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 hidden="1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hidden="1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hidden="1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hidden="1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hidden="1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hidden="1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hidden="1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hidden="1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hidden="1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hidden="1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hidden="1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hidden="1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hidden="1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hidden="1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hidden="1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hidden="1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hidden="1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hidden="1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hidden="1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hidden="1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hidden="1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hidden="1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hidden="1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hidden="1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hidden="1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hidden="1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hidden="1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hidden="1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hidden="1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 hidden="1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 hidden="1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 hidden="1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 hidden="1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 hidden="1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 hidden="1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 hidden="1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 hidden="1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 hidden="1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hidden="1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hidden="1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 hidden="1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 hidden="1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 hidden="1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hidden="1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 hidden="1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 hidden="1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 hidden="1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 hidden="1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 hidden="1">
      <c r="A120" s="4" t="s">
        <v>565</v>
      </c>
      <c r="B120" s="4" t="s">
        <v>27</v>
      </c>
      <c r="C120" s="4" t="s">
        <v>565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577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578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603</v>
      </c>
      <c r="B123" s="4" t="s">
        <v>595</v>
      </c>
      <c r="C123" s="4" t="s">
        <v>596</v>
      </c>
      <c r="D123" s="4"/>
      <c r="E123" s="4" t="s">
        <v>597</v>
      </c>
      <c r="F123" s="4"/>
      <c r="G123" s="4"/>
      <c r="H123" s="4"/>
      <c r="I123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3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283"/>
  <sheetViews>
    <sheetView tabSelected="1" workbookViewId="0">
      <selection activeCell="B286" sqref="B28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577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579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580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581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582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583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578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584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585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586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587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588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577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579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580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578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584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577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579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580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581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578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584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585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586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577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579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580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581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578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584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585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586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564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564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564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564</v>
      </c>
      <c r="B262" s="4" t="s">
        <v>565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564</v>
      </c>
      <c r="B263" s="4" t="s">
        <v>577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564</v>
      </c>
      <c r="B264" s="4" t="s">
        <v>579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564</v>
      </c>
      <c r="B265" s="4" t="s">
        <v>580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564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564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564</v>
      </c>
      <c r="B268" s="4" t="s">
        <v>578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564</v>
      </c>
      <c r="B269" s="4" t="s">
        <v>584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564</v>
      </c>
      <c r="B270" s="4" t="s">
        <v>585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572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572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572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572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572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572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594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594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594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594</v>
      </c>
      <c r="B280" s="4" t="s">
        <v>603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594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594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594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283">
      <formula1>AvailableFields</formula1>
    </dataValidation>
    <dataValidation type="list" allowBlank="1" showInputMessage="1" showErrorMessage="1" sqref="A2:A28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27"/>
  <sheetViews>
    <sheetView topLeftCell="B168" workbookViewId="0">
      <selection activeCell="B221" sqref="B221:B227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593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563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563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563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563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563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563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563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563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563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563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563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563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563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562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579</v>
      </c>
      <c r="H104" s="16" t="s">
        <v>580</v>
      </c>
      <c r="I104" s="16" t="s">
        <v>581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Form Field Attrs-1</v>
      </c>
      <c r="B151" s="40" t="s">
        <v>447</v>
      </c>
      <c r="C151" s="22">
        <f>COUNTIF($B$1:$B150,[Table Name])</f>
        <v>1</v>
      </c>
      <c r="D151" s="40">
        <v>4</v>
      </c>
      <c r="E151" s="40" t="s">
        <v>448</v>
      </c>
      <c r="F151" s="40">
        <v>3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Form Field Attrs-2</v>
      </c>
      <c r="B152" s="40" t="s">
        <v>447</v>
      </c>
      <c r="C152" s="22">
        <f>COUNTIF($B$1:$B151,[Table Name])</f>
        <v>2</v>
      </c>
      <c r="D152" s="40">
        <v>5</v>
      </c>
      <c r="E152" s="40" t="s">
        <v>448</v>
      </c>
      <c r="F152" s="40">
        <v>4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Resources-14</v>
      </c>
      <c r="B153" s="40" t="s">
        <v>220</v>
      </c>
      <c r="C153" s="22">
        <f>COUNTIF($B$1:$B152,[Table Name])</f>
        <v>14</v>
      </c>
      <c r="D153" s="40" t="s">
        <v>449</v>
      </c>
      <c r="E153" s="40" t="s">
        <v>450</v>
      </c>
      <c r="F153" s="40" t="s">
        <v>451</v>
      </c>
      <c r="G153" s="15" t="s">
        <v>563</v>
      </c>
      <c r="H153" s="40" t="s">
        <v>452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Relations-15</v>
      </c>
      <c r="B154" s="40" t="s">
        <v>443</v>
      </c>
      <c r="C154" s="22">
        <f>COUNTIF($B$1:$B153,[Table Name])</f>
        <v>15</v>
      </c>
      <c r="D154" s="40">
        <v>13</v>
      </c>
      <c r="E154" s="40" t="s">
        <v>451</v>
      </c>
      <c r="F154" s="40" t="s">
        <v>453</v>
      </c>
      <c r="G154" s="40" t="s">
        <v>454</v>
      </c>
      <c r="H154" s="40" t="s">
        <v>311</v>
      </c>
      <c r="I154" s="40">
        <v>14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Resources-15</v>
      </c>
      <c r="B155" s="40" t="s">
        <v>220</v>
      </c>
      <c r="C155" s="22">
        <f>COUNTIF($B$1:$B154,[Table Name])</f>
        <v>15</v>
      </c>
      <c r="D155" s="40" t="s">
        <v>464</v>
      </c>
      <c r="E155" s="40" t="s">
        <v>465</v>
      </c>
      <c r="F155" s="40" t="s">
        <v>466</v>
      </c>
      <c r="G155" s="15" t="s">
        <v>563</v>
      </c>
      <c r="H155" s="40" t="s">
        <v>467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Relations-16</v>
      </c>
      <c r="B156" s="40" t="s">
        <v>443</v>
      </c>
      <c r="C156" s="22">
        <f>COUNTIF($B$1:$B155,[Table Name])</f>
        <v>16</v>
      </c>
      <c r="D156" s="40">
        <v>13</v>
      </c>
      <c r="E156" s="40" t="s">
        <v>466</v>
      </c>
      <c r="F156" s="40" t="s">
        <v>469</v>
      </c>
      <c r="G156" s="40" t="s">
        <v>468</v>
      </c>
      <c r="H156" s="40" t="s">
        <v>375</v>
      </c>
      <c r="I156" s="40">
        <v>15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Resources-16</v>
      </c>
      <c r="B157" s="40" t="s">
        <v>220</v>
      </c>
      <c r="C157" s="22">
        <f>COUNTIF($B$1:$B156,[Table Name])</f>
        <v>16</v>
      </c>
      <c r="D157" s="40" t="s">
        <v>470</v>
      </c>
      <c r="E157" s="40" t="s">
        <v>471</v>
      </c>
      <c r="F157" s="40" t="s">
        <v>472</v>
      </c>
      <c r="G157" s="15" t="s">
        <v>563</v>
      </c>
      <c r="H157" s="40" t="s">
        <v>473</v>
      </c>
      <c r="I157" s="40" t="s">
        <v>21</v>
      </c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Resource Relations-17</v>
      </c>
      <c r="B158" s="40" t="s">
        <v>443</v>
      </c>
      <c r="C158" s="22">
        <f>COUNTIF($B$1:$B157,[Table Name])</f>
        <v>17</v>
      </c>
      <c r="D158" s="40">
        <v>13</v>
      </c>
      <c r="E158" s="40" t="s">
        <v>474</v>
      </c>
      <c r="F158" s="40" t="s">
        <v>475</v>
      </c>
      <c r="G158" s="40" t="s">
        <v>476</v>
      </c>
      <c r="H158" s="40" t="s">
        <v>311</v>
      </c>
      <c r="I158" s="40">
        <v>16</v>
      </c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Validations-0</v>
      </c>
      <c r="B159" s="40" t="s">
        <v>477</v>
      </c>
      <c r="C159" s="22">
        <f>COUNTIF($B$1:$B158,[Table Name])</f>
        <v>0</v>
      </c>
      <c r="D159" s="40" t="s">
        <v>122</v>
      </c>
      <c r="E159" s="40" t="s">
        <v>131</v>
      </c>
      <c r="F159" s="40" t="s">
        <v>132</v>
      </c>
      <c r="G159" s="40" t="s">
        <v>37</v>
      </c>
      <c r="H159" s="40" t="s">
        <v>38</v>
      </c>
      <c r="I159" s="40" t="s">
        <v>39</v>
      </c>
      <c r="J159" s="40" t="s">
        <v>133</v>
      </c>
      <c r="K159" s="40" t="s">
        <v>134</v>
      </c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Validations-1</v>
      </c>
      <c r="B160" s="40" t="s">
        <v>477</v>
      </c>
      <c r="C160" s="22">
        <f>COUNTIF($B$1:$B159,[Table Name])</f>
        <v>1</v>
      </c>
      <c r="D160" s="40">
        <v>4</v>
      </c>
      <c r="E160" s="40" t="s">
        <v>478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Validations-2</v>
      </c>
      <c r="B161" s="40" t="s">
        <v>477</v>
      </c>
      <c r="C161" s="22">
        <f>COUNTIF($B$1:$B160,[Table Name])</f>
        <v>2</v>
      </c>
      <c r="D161" s="40">
        <v>5</v>
      </c>
      <c r="E161" s="40" t="s">
        <v>478</v>
      </c>
      <c r="F161" s="40" t="s">
        <v>481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Validations-3</v>
      </c>
      <c r="B162" s="40" t="s">
        <v>477</v>
      </c>
      <c r="C162" s="22">
        <f>COUNTIF($B$1:$B161,[Table Name])</f>
        <v>3</v>
      </c>
      <c r="D162" s="40">
        <v>5</v>
      </c>
      <c r="E162" s="40" t="s">
        <v>271</v>
      </c>
      <c r="F162" s="40" t="s">
        <v>482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Validations-4</v>
      </c>
      <c r="B163" s="40" t="s">
        <v>477</v>
      </c>
      <c r="C163" s="22">
        <f>COUNTIF($B$1:$B162,[Table Name])</f>
        <v>4</v>
      </c>
      <c r="D163" s="40">
        <v>5</v>
      </c>
      <c r="E163" s="40" t="s">
        <v>479</v>
      </c>
      <c r="F163" s="40" t="s">
        <v>483</v>
      </c>
      <c r="G163" s="40" t="s">
        <v>178</v>
      </c>
      <c r="H163" s="40" t="s">
        <v>271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Validations-5</v>
      </c>
      <c r="B164" s="40" t="s">
        <v>477</v>
      </c>
      <c r="C164" s="22">
        <f>COUNTIF($B$1:$B163,[Table Name])</f>
        <v>5</v>
      </c>
      <c r="D164" s="40">
        <v>6</v>
      </c>
      <c r="E164" s="40" t="s">
        <v>478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Validations-6</v>
      </c>
      <c r="B165" s="40" t="s">
        <v>477</v>
      </c>
      <c r="C165" s="22">
        <f>COUNTIF($B$1:$B164,[Table Name])</f>
        <v>6</v>
      </c>
      <c r="D165" s="40">
        <v>7</v>
      </c>
      <c r="E165" s="40" t="s">
        <v>478</v>
      </c>
      <c r="F165" s="40" t="s">
        <v>481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Form Field Validations-7</v>
      </c>
      <c r="B166" s="40" t="s">
        <v>477</v>
      </c>
      <c r="C166" s="22">
        <f>COUNTIF($B$1:$B165,[Table Name])</f>
        <v>7</v>
      </c>
      <c r="D166" s="40">
        <v>7</v>
      </c>
      <c r="E166" s="40" t="s">
        <v>271</v>
      </c>
      <c r="F166" s="40" t="s">
        <v>482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Form Field Validations-8</v>
      </c>
      <c r="B167" s="40" t="s">
        <v>477</v>
      </c>
      <c r="C167" s="22">
        <f>COUNTIF($B$1:$B166,[Table Name])</f>
        <v>8</v>
      </c>
      <c r="D167" s="40">
        <v>7</v>
      </c>
      <c r="E167" s="40" t="s">
        <v>479</v>
      </c>
      <c r="F167" s="40" t="s">
        <v>483</v>
      </c>
      <c r="G167" s="40" t="s">
        <v>178</v>
      </c>
      <c r="H167" s="40" t="s">
        <v>271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Relations-18</v>
      </c>
      <c r="B168" s="40" t="s">
        <v>443</v>
      </c>
      <c r="C168" s="22">
        <f>COUNTIF($B$1:$B167,[Table Name])</f>
        <v>18</v>
      </c>
      <c r="D168" s="40">
        <v>12</v>
      </c>
      <c r="E168" s="40" t="s">
        <v>484</v>
      </c>
      <c r="F168" s="40" t="s">
        <v>485</v>
      </c>
      <c r="G168" s="40" t="s">
        <v>208</v>
      </c>
      <c r="H168" s="40" t="s">
        <v>403</v>
      </c>
      <c r="I168" s="40">
        <v>4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Resources-17</v>
      </c>
      <c r="B169" s="40" t="s">
        <v>220</v>
      </c>
      <c r="C169" s="22">
        <f>COUNTIF($B$1:$B168,[Table Name])</f>
        <v>17</v>
      </c>
      <c r="D169" s="40" t="s">
        <v>486</v>
      </c>
      <c r="E169" s="40" t="s">
        <v>487</v>
      </c>
      <c r="F169" s="40" t="s">
        <v>488</v>
      </c>
      <c r="G169" s="15" t="s">
        <v>563</v>
      </c>
      <c r="H169" s="40" t="s">
        <v>489</v>
      </c>
      <c r="I169" s="40" t="s">
        <v>21</v>
      </c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Resource Relations-19</v>
      </c>
      <c r="B170" s="40" t="s">
        <v>443</v>
      </c>
      <c r="C170" s="22">
        <f>COUNTIF($B$1:$B169,[Table Name])</f>
        <v>19</v>
      </c>
      <c r="D170" s="40">
        <v>12</v>
      </c>
      <c r="E170" s="40" t="s">
        <v>488</v>
      </c>
      <c r="F170" s="40" t="s">
        <v>490</v>
      </c>
      <c r="G170" s="40" t="s">
        <v>491</v>
      </c>
      <c r="H170" s="40" t="s">
        <v>311</v>
      </c>
      <c r="I170" s="40">
        <v>17</v>
      </c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Defaults-0</v>
      </c>
      <c r="B171" s="40" t="s">
        <v>488</v>
      </c>
      <c r="C171" s="22">
        <f>COUNTIF($B$1:$B170,[Table Name])</f>
        <v>0</v>
      </c>
      <c r="D171" s="40" t="s">
        <v>117</v>
      </c>
      <c r="E171" s="40" t="s">
        <v>26</v>
      </c>
      <c r="F171" s="40" t="s">
        <v>96</v>
      </c>
      <c r="G171" s="40" t="s">
        <v>56</v>
      </c>
      <c r="H171" s="40" t="s">
        <v>127</v>
      </c>
      <c r="I171" s="40" t="s">
        <v>579</v>
      </c>
      <c r="J171" s="40" t="s">
        <v>580</v>
      </c>
      <c r="K171" s="40" t="s">
        <v>581</v>
      </c>
      <c r="L171" s="40" t="s">
        <v>36</v>
      </c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Form Defaults-1</v>
      </c>
      <c r="B172" s="40" t="s">
        <v>488</v>
      </c>
      <c r="C172" s="22">
        <f>COUNTIF($B$1:$B171,[Table Name])</f>
        <v>1</v>
      </c>
      <c r="D172" s="40">
        <v>2</v>
      </c>
      <c r="E172" s="40" t="s">
        <v>141</v>
      </c>
      <c r="F172" s="40">
        <v>3</v>
      </c>
      <c r="G172" s="40">
        <v>1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Form Defaults-2</v>
      </c>
      <c r="B173" s="40" t="s">
        <v>488</v>
      </c>
      <c r="C173" s="22">
        <f>COUNTIF($B$1:$B172,[Table Name])</f>
        <v>2</v>
      </c>
      <c r="D173" s="40">
        <v>3</v>
      </c>
      <c r="E173" s="40" t="s">
        <v>141</v>
      </c>
      <c r="F173" s="40">
        <v>2</v>
      </c>
      <c r="G173" s="40">
        <v>1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Resources-18</v>
      </c>
      <c r="B174" s="40" t="s">
        <v>220</v>
      </c>
      <c r="C174" s="22">
        <f>COUNTIF($B$1:$B173,[Table Name])</f>
        <v>18</v>
      </c>
      <c r="D174" s="40" t="s">
        <v>492</v>
      </c>
      <c r="E174" s="40" t="s">
        <v>493</v>
      </c>
      <c r="F174" s="40" t="s">
        <v>494</v>
      </c>
      <c r="G174" s="15" t="s">
        <v>563</v>
      </c>
      <c r="H174" s="40" t="s">
        <v>495</v>
      </c>
      <c r="I174" s="40" t="s">
        <v>21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22" t="str">
        <f>[Table Name]&amp;"-"&amp;[Record No]</f>
        <v>Resource Relations-20</v>
      </c>
      <c r="B175" s="40" t="s">
        <v>443</v>
      </c>
      <c r="C175" s="22">
        <f>COUNTIF($B$1:$B174,[Table Name])</f>
        <v>20</v>
      </c>
      <c r="D175" s="40">
        <v>13</v>
      </c>
      <c r="E175" s="40" t="s">
        <v>494</v>
      </c>
      <c r="F175" s="40" t="s">
        <v>496</v>
      </c>
      <c r="G175" s="40" t="s">
        <v>395</v>
      </c>
      <c r="H175" s="40" t="s">
        <v>375</v>
      </c>
      <c r="I175" s="40">
        <v>18</v>
      </c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>
      <c r="A176" s="22" t="str">
        <f>[Table Name]&amp;"-"&amp;[Record No]</f>
        <v>Resource Relations-21</v>
      </c>
      <c r="B176" s="40" t="s">
        <v>443</v>
      </c>
      <c r="C176" s="22">
        <f>COUNTIF($B$1:$B175,[Table Name])</f>
        <v>21</v>
      </c>
      <c r="D176" s="40">
        <v>4</v>
      </c>
      <c r="E176" s="40" t="s">
        <v>443</v>
      </c>
      <c r="F176" s="40" t="s">
        <v>497</v>
      </c>
      <c r="G176" s="40" t="s">
        <v>498</v>
      </c>
      <c r="H176" s="40" t="s">
        <v>311</v>
      </c>
      <c r="I176" s="40">
        <v>26</v>
      </c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>
      <c r="A177" s="42" t="str">
        <f>[Table Name]&amp;"-"&amp;[Record No]</f>
        <v>Resource Relations-22</v>
      </c>
      <c r="B177" s="40" t="s">
        <v>443</v>
      </c>
      <c r="C177" s="42">
        <f>COUNTIF($B$1:$B176,[Table Name])</f>
        <v>22</v>
      </c>
      <c r="D177" s="43">
        <v>18</v>
      </c>
      <c r="E177" s="43" t="s">
        <v>500</v>
      </c>
      <c r="F177" s="43" t="s">
        <v>501</v>
      </c>
      <c r="G177" s="43" t="s">
        <v>304</v>
      </c>
      <c r="H177" s="7" t="s">
        <v>403</v>
      </c>
      <c r="I177" s="43">
        <v>4</v>
      </c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18">
      <c r="A178" s="42" t="str">
        <f>[Table Name]&amp;"-"&amp;[Record No]</f>
        <v>Resource Relations-23</v>
      </c>
      <c r="B178" s="40" t="s">
        <v>443</v>
      </c>
      <c r="C178" s="42">
        <f>COUNTIF($B$1:$B177,[Table Name])</f>
        <v>23</v>
      </c>
      <c r="D178" s="43">
        <v>17</v>
      </c>
      <c r="E178" s="43" t="s">
        <v>512</v>
      </c>
      <c r="F178" s="43" t="s">
        <v>513</v>
      </c>
      <c r="G178" s="43" t="s">
        <v>304</v>
      </c>
      <c r="H178" s="7" t="s">
        <v>403</v>
      </c>
      <c r="I178" s="43">
        <v>4</v>
      </c>
      <c r="J178" s="43"/>
      <c r="K178" s="43"/>
      <c r="L178" s="43"/>
      <c r="M178" s="43"/>
      <c r="N178" s="43"/>
      <c r="O178" s="43"/>
      <c r="P178" s="43"/>
      <c r="Q178" s="43"/>
      <c r="R178" s="43"/>
    </row>
    <row r="179" spans="1:18" hidden="1">
      <c r="A179" s="22" t="str">
        <f>[Table Name]&amp;"-"&amp;[Record No]</f>
        <v>Resource Form Fields-32</v>
      </c>
      <c r="B179" s="40" t="s">
        <v>444</v>
      </c>
      <c r="C179" s="22">
        <f>COUNTIF($B$1:$B178,[Table Name])</f>
        <v>32</v>
      </c>
      <c r="D179" s="40">
        <v>2</v>
      </c>
      <c r="E179" s="40" t="s">
        <v>514</v>
      </c>
      <c r="F179" s="40" t="s">
        <v>514</v>
      </c>
      <c r="G179" s="40" t="s">
        <v>515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Fields-33</v>
      </c>
      <c r="B180" s="40" t="s">
        <v>444</v>
      </c>
      <c r="C180" s="22">
        <f>COUNTIF($B$1:$B179,[Table Name])</f>
        <v>33</v>
      </c>
      <c r="D180" s="40">
        <v>3</v>
      </c>
      <c r="E180" s="40" t="s">
        <v>514</v>
      </c>
      <c r="F180" s="40" t="s">
        <v>514</v>
      </c>
      <c r="G180" s="40" t="s">
        <v>515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Resource Form Field Data-32</v>
      </c>
      <c r="B181" s="40" t="s">
        <v>445</v>
      </c>
      <c r="C181" s="22">
        <f>COUNTIF($B$1:$B180,[Table Name])</f>
        <v>32</v>
      </c>
      <c r="D181" s="40">
        <v>32</v>
      </c>
      <c r="E181" s="40" t="s">
        <v>514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Resource Form Field Data-33</v>
      </c>
      <c r="B182" s="40" t="s">
        <v>445</v>
      </c>
      <c r="C182" s="22">
        <f>COUNTIF($B$1:$B181,[Table Name])</f>
        <v>33</v>
      </c>
      <c r="D182" s="40">
        <v>33</v>
      </c>
      <c r="E182" s="40" t="s">
        <v>514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Validations-9</v>
      </c>
      <c r="B183" s="40" t="s">
        <v>477</v>
      </c>
      <c r="C183" s="22">
        <f>COUNTIF($B$1:$B182,[Table Name])</f>
        <v>9</v>
      </c>
      <c r="D183" s="40">
        <v>32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Validations-10</v>
      </c>
      <c r="B184" s="40" t="s">
        <v>477</v>
      </c>
      <c r="C184" s="22">
        <f>COUNTIF($B$1:$B183,[Table Name])</f>
        <v>10</v>
      </c>
      <c r="D184" s="40">
        <v>32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Form Field Validations-11</v>
      </c>
      <c r="B185" s="40" t="s">
        <v>477</v>
      </c>
      <c r="C185" s="22">
        <f>COUNTIF($B$1:$B184,[Table Name])</f>
        <v>11</v>
      </c>
      <c r="D185" s="40">
        <v>33</v>
      </c>
      <c r="E185" s="40" t="s">
        <v>478</v>
      </c>
      <c r="F185" s="40" t="s">
        <v>516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Form Field Validations-12</v>
      </c>
      <c r="B186" s="40" t="s">
        <v>477</v>
      </c>
      <c r="C186" s="22">
        <f>COUNTIF($B$1:$B185,[Table Name])</f>
        <v>12</v>
      </c>
      <c r="D186" s="40">
        <v>33</v>
      </c>
      <c r="E186" s="40" t="s">
        <v>517</v>
      </c>
      <c r="F186" s="40" t="s">
        <v>518</v>
      </c>
      <c r="G186" s="40">
        <v>3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22" t="str">
        <f>[Table Name]&amp;"-"&amp;[Record No]</f>
        <v>Resources-19</v>
      </c>
      <c r="B187" s="40" t="s">
        <v>220</v>
      </c>
      <c r="C187" s="22">
        <f>COUNTIF($B$1:$B186,[Table Name])</f>
        <v>19</v>
      </c>
      <c r="D187" s="40" t="s">
        <v>519</v>
      </c>
      <c r="E187" s="40" t="s">
        <v>520</v>
      </c>
      <c r="F187" s="40" t="s">
        <v>393</v>
      </c>
      <c r="G187" s="15" t="s">
        <v>563</v>
      </c>
      <c r="H187" s="40" t="s">
        <v>521</v>
      </c>
      <c r="I187" s="40" t="s">
        <v>21</v>
      </c>
      <c r="J187" s="40"/>
      <c r="K187" s="40"/>
      <c r="L187" s="40"/>
      <c r="M187" s="40"/>
      <c r="N187" s="40"/>
      <c r="O187" s="40"/>
      <c r="P187" s="40"/>
      <c r="Q187" s="40"/>
      <c r="R187" s="40"/>
    </row>
    <row r="188" spans="1:18">
      <c r="A188" s="22" t="str">
        <f>[Table Name]&amp;"-"&amp;[Record No]</f>
        <v>Resource Relations-24</v>
      </c>
      <c r="B188" s="40" t="s">
        <v>443</v>
      </c>
      <c r="C188" s="22">
        <f>COUNTIF($B$1:$B187,[Table Name])</f>
        <v>24</v>
      </c>
      <c r="D188" s="40">
        <v>19</v>
      </c>
      <c r="E188" s="40" t="s">
        <v>401</v>
      </c>
      <c r="F188" s="40" t="s">
        <v>522</v>
      </c>
      <c r="G188" s="40" t="s">
        <v>208</v>
      </c>
      <c r="H188" s="40" t="s">
        <v>403</v>
      </c>
      <c r="I188" s="40">
        <v>4</v>
      </c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2" t="str">
        <f>[Table Name]&amp;"-"&amp;[Record No]</f>
        <v>Resources-20</v>
      </c>
      <c r="B189" s="40" t="s">
        <v>220</v>
      </c>
      <c r="C189" s="42">
        <f>COUNTIF($B$1:$B188,[Table Name])</f>
        <v>20</v>
      </c>
      <c r="D189" s="43" t="s">
        <v>523</v>
      </c>
      <c r="E189" s="43" t="s">
        <v>524</v>
      </c>
      <c r="F189" s="43" t="s">
        <v>525</v>
      </c>
      <c r="G189" s="15" t="s">
        <v>563</v>
      </c>
      <c r="H189" s="43" t="s">
        <v>526</v>
      </c>
      <c r="I189" s="43" t="s">
        <v>21</v>
      </c>
      <c r="J189" s="43"/>
      <c r="K189" s="43"/>
      <c r="L189" s="43"/>
      <c r="M189" s="43"/>
      <c r="N189" s="43"/>
      <c r="O189" s="43"/>
      <c r="P189" s="43"/>
      <c r="Q189" s="43"/>
      <c r="R189" s="43"/>
    </row>
    <row r="190" spans="1:18" hidden="1">
      <c r="A190" s="42" t="str">
        <f>[Table Name]&amp;"-"&amp;[Record No]</f>
        <v>Resources-21</v>
      </c>
      <c r="B190" s="40" t="s">
        <v>220</v>
      </c>
      <c r="C190" s="42">
        <f>COUNTIF($B$1:$B189,[Table Name])</f>
        <v>21</v>
      </c>
      <c r="D190" s="43" t="s">
        <v>527</v>
      </c>
      <c r="E190" s="43" t="s">
        <v>528</v>
      </c>
      <c r="F190" s="43" t="s">
        <v>440</v>
      </c>
      <c r="G190" s="15" t="s">
        <v>563</v>
      </c>
      <c r="H190" s="43" t="s">
        <v>529</v>
      </c>
      <c r="I190" s="43" t="s">
        <v>21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22" t="str">
        <f>[Table Name]&amp;"-"&amp;[Record No]</f>
        <v>Resources-22</v>
      </c>
      <c r="B191" s="40" t="s">
        <v>220</v>
      </c>
      <c r="C191" s="22">
        <f>COUNTIF($B$1:$B190,[Table Name])</f>
        <v>22</v>
      </c>
      <c r="D191" s="40" t="s">
        <v>530</v>
      </c>
      <c r="E191" s="40" t="s">
        <v>531</v>
      </c>
      <c r="F191" s="40" t="s">
        <v>532</v>
      </c>
      <c r="G191" s="15" t="s">
        <v>563</v>
      </c>
      <c r="H191" s="40" t="s">
        <v>533</v>
      </c>
      <c r="I191" s="40" t="s">
        <v>21</v>
      </c>
      <c r="J191" s="40"/>
      <c r="K191" s="40"/>
      <c r="L191" s="40"/>
      <c r="M191" s="40"/>
      <c r="N191" s="40"/>
      <c r="O191" s="40"/>
      <c r="P191" s="40"/>
      <c r="Q191" s="40"/>
      <c r="R191" s="40"/>
    </row>
    <row r="192" spans="1:18">
      <c r="A192" s="42" t="str">
        <f>[Table Name]&amp;"-"&amp;[Record No]</f>
        <v>Resource Relations-25</v>
      </c>
      <c r="B192" s="40" t="s">
        <v>443</v>
      </c>
      <c r="C192" s="42">
        <f>COUNTIF($B$1:$B191,[Table Name])</f>
        <v>25</v>
      </c>
      <c r="D192" s="43">
        <v>19</v>
      </c>
      <c r="E192" s="43" t="s">
        <v>525</v>
      </c>
      <c r="F192" s="43" t="s">
        <v>524</v>
      </c>
      <c r="G192" s="43" t="s">
        <v>498</v>
      </c>
      <c r="H192" s="43" t="s">
        <v>311</v>
      </c>
      <c r="I192" s="43">
        <v>20</v>
      </c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1:18">
      <c r="A193" s="42" t="str">
        <f>[Table Name]&amp;"-"&amp;[Record No]</f>
        <v>Resource Relations-26</v>
      </c>
      <c r="B193" s="40" t="s">
        <v>443</v>
      </c>
      <c r="C193" s="42">
        <f>COUNTIF($B$1:$B192,[Table Name])</f>
        <v>26</v>
      </c>
      <c r="D193" s="43">
        <v>4</v>
      </c>
      <c r="E193" s="43" t="s">
        <v>440</v>
      </c>
      <c r="F193" s="43" t="s">
        <v>534</v>
      </c>
      <c r="G193" s="43" t="s">
        <v>535</v>
      </c>
      <c r="H193" s="43" t="s">
        <v>311</v>
      </c>
      <c r="I193" s="43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 Relations-27</v>
      </c>
      <c r="B194" s="40" t="s">
        <v>443</v>
      </c>
      <c r="C194" s="22">
        <f>COUNTIF($B$1:$B193,[Table Name])</f>
        <v>27</v>
      </c>
      <c r="D194" s="40">
        <v>19</v>
      </c>
      <c r="E194" s="40" t="s">
        <v>532</v>
      </c>
      <c r="F194" s="40" t="s">
        <v>536</v>
      </c>
      <c r="G194" s="40" t="s">
        <v>535</v>
      </c>
      <c r="H194" s="40" t="s">
        <v>216</v>
      </c>
      <c r="I194" s="40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42" t="str">
        <f>[Table Name]&amp;"-"&amp;[Record No]</f>
        <v>Resources-23</v>
      </c>
      <c r="B195" s="40" t="s">
        <v>220</v>
      </c>
      <c r="C195" s="42">
        <f>COUNTIF($B$1:$B194,[Table Name])</f>
        <v>23</v>
      </c>
      <c r="D195" s="43" t="s">
        <v>547</v>
      </c>
      <c r="E195" s="4" t="s">
        <v>576</v>
      </c>
      <c r="F195" s="43" t="s">
        <v>395</v>
      </c>
      <c r="G195" s="15" t="s">
        <v>563</v>
      </c>
      <c r="H195" s="43" t="s">
        <v>548</v>
      </c>
      <c r="I195" s="43" t="s">
        <v>21</v>
      </c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1:18" hidden="1">
      <c r="A196" s="22" t="str">
        <f>[Table Name]&amp;"-"&amp;[Record No]</f>
        <v>Resources-24</v>
      </c>
      <c r="B196" s="40" t="s">
        <v>220</v>
      </c>
      <c r="C196" s="22">
        <f>COUNTIF($B$1:$B195,[Table Name])</f>
        <v>24</v>
      </c>
      <c r="D196" s="40" t="s">
        <v>549</v>
      </c>
      <c r="E196" s="40" t="s">
        <v>550</v>
      </c>
      <c r="F196" s="40" t="s">
        <v>551</v>
      </c>
      <c r="G196" s="15" t="s">
        <v>563</v>
      </c>
      <c r="H196" s="40" t="s">
        <v>552</v>
      </c>
      <c r="I196" s="40" t="s">
        <v>21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Relations-28</v>
      </c>
      <c r="B197" s="40" t="s">
        <v>443</v>
      </c>
      <c r="C197" s="22">
        <f>COUNTIF($B$1:$B196,[Table Name])</f>
        <v>28</v>
      </c>
      <c r="D197" s="40">
        <v>23</v>
      </c>
      <c r="E197" s="40" t="s">
        <v>553</v>
      </c>
      <c r="F197" s="40" t="s">
        <v>554</v>
      </c>
      <c r="G197" s="40" t="s">
        <v>498</v>
      </c>
      <c r="H197" s="40" t="s">
        <v>311</v>
      </c>
      <c r="I197" s="40">
        <v>24</v>
      </c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Relations-29</v>
      </c>
      <c r="B198" s="40" t="s">
        <v>443</v>
      </c>
      <c r="C198" s="22">
        <f>COUNTIF($B$1:$B197,[Table Name])</f>
        <v>29</v>
      </c>
      <c r="D198" s="40">
        <v>23</v>
      </c>
      <c r="E198" s="40" t="s">
        <v>401</v>
      </c>
      <c r="F198" s="40" t="s">
        <v>555</v>
      </c>
      <c r="G198" s="40" t="s">
        <v>208</v>
      </c>
      <c r="H198" s="40" t="s">
        <v>403</v>
      </c>
      <c r="I198" s="40">
        <v>4</v>
      </c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Actions-7</v>
      </c>
      <c r="B199" s="40" t="s">
        <v>316</v>
      </c>
      <c r="C199" s="22">
        <f>COUNTIF($B$1:$B198,[Table Name])</f>
        <v>7</v>
      </c>
      <c r="D199" s="40">
        <v>1</v>
      </c>
      <c r="E199" s="40" t="s">
        <v>543</v>
      </c>
      <c r="F199" s="40" t="s">
        <v>544</v>
      </c>
      <c r="G199" s="40" t="s">
        <v>545</v>
      </c>
      <c r="H199" s="40" t="s">
        <v>343</v>
      </c>
      <c r="I199" s="40"/>
      <c r="J199" s="40" t="s">
        <v>546</v>
      </c>
      <c r="K199" s="40" t="s">
        <v>341</v>
      </c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Method-7</v>
      </c>
      <c r="B200" s="16" t="s">
        <v>446</v>
      </c>
      <c r="C200" s="22">
        <f>COUNTIF($B$1:$B199,[Table Name])</f>
        <v>7</v>
      </c>
      <c r="D200" s="40">
        <v>7</v>
      </c>
      <c r="E200" s="40" t="s">
        <v>395</v>
      </c>
      <c r="F200" s="40"/>
      <c r="G200" s="40">
        <v>1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Action List-0</v>
      </c>
      <c r="B201" s="40" t="s">
        <v>556</v>
      </c>
      <c r="C201" s="22">
        <f>COUNTIF($B$1:$B200,[Table Name])</f>
        <v>0</v>
      </c>
      <c r="D201" s="40" t="s">
        <v>97</v>
      </c>
      <c r="E201" s="40" t="s">
        <v>94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Action List-1</v>
      </c>
      <c r="B202" s="40" t="s">
        <v>556</v>
      </c>
      <c r="C202" s="22">
        <f>COUNTIF($B$1:$B201,[Table Name])</f>
        <v>1</v>
      </c>
      <c r="D202" s="40">
        <v>7</v>
      </c>
      <c r="E202" s="40">
        <v>2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Data-0</v>
      </c>
      <c r="B203" s="40" t="s">
        <v>557</v>
      </c>
      <c r="C203" s="22">
        <f>COUNTIF($B$1:$B202,[Table Name])</f>
        <v>0</v>
      </c>
      <c r="D203" s="40" t="s">
        <v>23</v>
      </c>
      <c r="E203" s="40" t="s">
        <v>26</v>
      </c>
      <c r="F203" s="40" t="s">
        <v>28</v>
      </c>
      <c r="G203" s="40" t="s">
        <v>55</v>
      </c>
      <c r="H203" s="40" t="s">
        <v>36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Data-1</v>
      </c>
      <c r="B204" s="40" t="s">
        <v>557</v>
      </c>
      <c r="C204" s="22">
        <f>COUNTIF($B$1:$B203,[Table Name])</f>
        <v>1</v>
      </c>
      <c r="D204" s="40">
        <v>1</v>
      </c>
      <c r="E204" s="40" t="s">
        <v>543</v>
      </c>
      <c r="F204" s="40" t="s">
        <v>558</v>
      </c>
      <c r="G204" s="40" t="s">
        <v>26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Data-2</v>
      </c>
      <c r="B205" s="40" t="s">
        <v>557</v>
      </c>
      <c r="C205" s="22">
        <f>COUNTIF($B$1:$B204,[Table Name])</f>
        <v>2</v>
      </c>
      <c r="D205" s="40">
        <v>1</v>
      </c>
      <c r="E205" s="40" t="s">
        <v>559</v>
      </c>
      <c r="F205" s="40" t="s">
        <v>560</v>
      </c>
      <c r="G205" s="40" t="s">
        <v>26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Actions-8</v>
      </c>
      <c r="B206" s="40" t="s">
        <v>316</v>
      </c>
      <c r="C206" s="22">
        <f>COUNTIF($B$1:$B205,[Table Name])</f>
        <v>8</v>
      </c>
      <c r="D206" s="40">
        <v>1</v>
      </c>
      <c r="E206" s="40" t="s">
        <v>559</v>
      </c>
      <c r="F206" s="40" t="s">
        <v>561</v>
      </c>
      <c r="G206" s="40" t="s">
        <v>545</v>
      </c>
      <c r="H206" s="40" t="s">
        <v>343</v>
      </c>
      <c r="I206" s="40"/>
      <c r="J206" s="40" t="s">
        <v>546</v>
      </c>
      <c r="K206" s="40" t="s">
        <v>341</v>
      </c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Action Method-8</v>
      </c>
      <c r="B207" s="40" t="s">
        <v>446</v>
      </c>
      <c r="C207" s="22">
        <f>COUNTIF($B$1:$B206,[Table Name])</f>
        <v>8</v>
      </c>
      <c r="D207" s="40">
        <v>8</v>
      </c>
      <c r="E207" s="40" t="s">
        <v>395</v>
      </c>
      <c r="F207" s="40"/>
      <c r="G207" s="40">
        <v>2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Action List-2</v>
      </c>
      <c r="B208" s="40" t="s">
        <v>556</v>
      </c>
      <c r="C208" s="22">
        <f>COUNTIF($B$1:$B207,[Table Name])</f>
        <v>2</v>
      </c>
      <c r="D208" s="40">
        <v>8</v>
      </c>
      <c r="E208" s="40">
        <v>3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Layout-0</v>
      </c>
      <c r="B209" s="40" t="s">
        <v>566</v>
      </c>
      <c r="C209" s="22">
        <f>COUNTIF($B$1:$B208,[Table Name])</f>
        <v>0</v>
      </c>
      <c r="D209" s="40" t="s">
        <v>94</v>
      </c>
      <c r="E209" s="40" t="s">
        <v>269</v>
      </c>
      <c r="F209" s="40" t="s">
        <v>565</v>
      </c>
      <c r="G209" s="40" t="s">
        <v>56</v>
      </c>
      <c r="H209" s="40" t="s">
        <v>579</v>
      </c>
      <c r="I209" s="40" t="s">
        <v>580</v>
      </c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Layout-1</v>
      </c>
      <c r="B210" s="40" t="s">
        <v>566</v>
      </c>
      <c r="C210" s="22">
        <f>COUNTIF($B$1:$B209,[Table Name])</f>
        <v>1</v>
      </c>
      <c r="D210" s="40">
        <v>2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Layout-2</v>
      </c>
      <c r="B211" s="40" t="s">
        <v>566</v>
      </c>
      <c r="C211" s="22">
        <f>COUNTIF($B$1:$B210,[Table Name])</f>
        <v>2</v>
      </c>
      <c r="D211" s="40">
        <v>2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22" t="str">
        <f>[Table Name]&amp;"-"&amp;[Record No]</f>
        <v>Resource List Layout-3</v>
      </c>
      <c r="B212" s="40" t="s">
        <v>566</v>
      </c>
      <c r="C212" s="22">
        <f>COUNTIF($B$1:$B211,[Table Name])</f>
        <v>3</v>
      </c>
      <c r="D212" s="40">
        <v>3</v>
      </c>
      <c r="E212" s="40" t="s">
        <v>1</v>
      </c>
      <c r="F212" s="40" t="s">
        <v>26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1:18" hidden="1">
      <c r="A213" s="22" t="str">
        <f>[Table Name]&amp;"-"&amp;[Record No]</f>
        <v>Resource List Layout-4</v>
      </c>
      <c r="B213" s="40" t="s">
        <v>566</v>
      </c>
      <c r="C213" s="22">
        <f>COUNTIF($B$1:$B212,[Table Name])</f>
        <v>4</v>
      </c>
      <c r="D213" s="40">
        <v>3</v>
      </c>
      <c r="E213" s="40" t="s">
        <v>272</v>
      </c>
      <c r="F213" s="40" t="s">
        <v>271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1:18" hidden="1">
      <c r="A214" s="19" t="str">
        <f>[Table Name]&amp;"-"&amp;[Record No]</f>
        <v>Resources-25</v>
      </c>
      <c r="B214" s="16" t="s">
        <v>220</v>
      </c>
      <c r="C214" s="19">
        <f>COUNTIF($B$1:$B213,[Table Name])</f>
        <v>25</v>
      </c>
      <c r="D214" s="16" t="s">
        <v>567</v>
      </c>
      <c r="E214" s="16" t="s">
        <v>568</v>
      </c>
      <c r="F214" s="16" t="s">
        <v>569</v>
      </c>
      <c r="G214" s="16" t="s">
        <v>563</v>
      </c>
      <c r="H214" s="16" t="s">
        <v>570</v>
      </c>
      <c r="I214" s="16" t="s">
        <v>21</v>
      </c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>
      <c r="A215" s="19" t="str">
        <f>[Table Name]&amp;"-"&amp;[Record No]</f>
        <v>Resource Relations-30</v>
      </c>
      <c r="B215" s="40" t="s">
        <v>443</v>
      </c>
      <c r="C215" s="19">
        <f>COUNTIF($B$1:$B214,[Table Name])</f>
        <v>30</v>
      </c>
      <c r="D215" s="16">
        <v>19</v>
      </c>
      <c r="E215" s="16" t="s">
        <v>569</v>
      </c>
      <c r="F215" s="16" t="s">
        <v>568</v>
      </c>
      <c r="G215" s="16" t="s">
        <v>571</v>
      </c>
      <c r="H215" s="16" t="s">
        <v>311</v>
      </c>
      <c r="I215" s="16">
        <v>25</v>
      </c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hidden="1">
      <c r="A216" s="22" t="str">
        <f>[Table Name]&amp;"-"&amp;[Record No]</f>
        <v>Resources-26</v>
      </c>
      <c r="B216" s="40" t="s">
        <v>220</v>
      </c>
      <c r="C216" s="22">
        <f>COUNTIF($B$1:$B215,[Table Name])</f>
        <v>26</v>
      </c>
      <c r="D216" s="40" t="s">
        <v>573</v>
      </c>
      <c r="E216" s="40" t="s">
        <v>574</v>
      </c>
      <c r="F216" s="40" t="s">
        <v>443</v>
      </c>
      <c r="G216" s="40" t="s">
        <v>563</v>
      </c>
      <c r="H216" s="40" t="s">
        <v>575</v>
      </c>
      <c r="I216" s="40" t="s">
        <v>21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 Relations-31</v>
      </c>
      <c r="B217" s="40" t="s">
        <v>443</v>
      </c>
      <c r="C217" s="22">
        <f>COUNTIF($B$1:$B216,[Table Name])</f>
        <v>31</v>
      </c>
      <c r="D217" s="40">
        <v>26</v>
      </c>
      <c r="E217" s="40" t="s">
        <v>589</v>
      </c>
      <c r="F217" s="40" t="s">
        <v>589</v>
      </c>
      <c r="G217" s="40" t="s">
        <v>590</v>
      </c>
      <c r="H217" s="40" t="s">
        <v>311</v>
      </c>
      <c r="I217" s="40">
        <v>26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Relations-32</v>
      </c>
      <c r="B218" s="40" t="s">
        <v>443</v>
      </c>
      <c r="C218" s="22">
        <f>COUNTIF($B$1:$B217,[Table Name])</f>
        <v>32</v>
      </c>
      <c r="D218" s="40">
        <v>26</v>
      </c>
      <c r="E218" s="40" t="s">
        <v>591</v>
      </c>
      <c r="F218" s="40" t="s">
        <v>592</v>
      </c>
      <c r="G218" s="40" t="s">
        <v>304</v>
      </c>
      <c r="H218" s="40" t="s">
        <v>403</v>
      </c>
      <c r="I218" s="40">
        <v>4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Resources-27</v>
      </c>
      <c r="B219" s="40" t="s">
        <v>220</v>
      </c>
      <c r="C219" s="22">
        <f>COUNTIF($B$1:$B218,[Table Name])</f>
        <v>27</v>
      </c>
      <c r="D219" s="40" t="s">
        <v>598</v>
      </c>
      <c r="E219" s="40" t="s">
        <v>599</v>
      </c>
      <c r="F219" s="40" t="s">
        <v>600</v>
      </c>
      <c r="G219" s="40" t="s">
        <v>563</v>
      </c>
      <c r="H219" s="40" t="s">
        <v>601</v>
      </c>
      <c r="I219" s="40" t="s">
        <v>21</v>
      </c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Resource Relations-33</v>
      </c>
      <c r="B220" s="40" t="s">
        <v>443</v>
      </c>
      <c r="C220" s="22">
        <f>COUNTIF($B$1:$B219,[Table Name])</f>
        <v>33</v>
      </c>
      <c r="D220" s="40">
        <v>26</v>
      </c>
      <c r="E220" s="40" t="s">
        <v>600</v>
      </c>
      <c r="F220" s="40" t="s">
        <v>602</v>
      </c>
      <c r="G220" s="40" t="s">
        <v>571</v>
      </c>
      <c r="H220" s="40" t="s">
        <v>311</v>
      </c>
      <c r="I220" s="40">
        <v>27</v>
      </c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Layout-0</v>
      </c>
      <c r="B221" s="40" t="s">
        <v>600</v>
      </c>
      <c r="C221" s="22">
        <f>COUNTIF($B$1:$B220,[Table Name])</f>
        <v>0</v>
      </c>
      <c r="D221" s="40" t="s">
        <v>117</v>
      </c>
      <c r="E221" s="40" t="s">
        <v>122</v>
      </c>
      <c r="F221" s="40" t="s">
        <v>596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Layout-1</v>
      </c>
      <c r="B222" s="40" t="s">
        <v>600</v>
      </c>
      <c r="C222" s="22">
        <f>COUNTIF($B$1:$B221,[Table Name])</f>
        <v>1</v>
      </c>
      <c r="D222" s="40">
        <v>2</v>
      </c>
      <c r="E222" s="40">
        <v>4</v>
      </c>
      <c r="F222" s="40">
        <v>12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Layout-2</v>
      </c>
      <c r="B223" s="40" t="s">
        <v>600</v>
      </c>
      <c r="C223" s="22">
        <f>COUNTIF($B$1:$B222,[Table Name])</f>
        <v>2</v>
      </c>
      <c r="D223" s="40">
        <v>2</v>
      </c>
      <c r="E223" s="40">
        <v>5</v>
      </c>
      <c r="F223" s="40">
        <v>6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Layout-3</v>
      </c>
      <c r="B224" s="40" t="s">
        <v>600</v>
      </c>
      <c r="C224" s="22">
        <f>COUNTIF($B$1:$B223,[Table Name])</f>
        <v>3</v>
      </c>
      <c r="D224" s="40">
        <v>2</v>
      </c>
      <c r="E224" s="40">
        <v>32</v>
      </c>
      <c r="F224" s="40">
        <v>6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Layout-4</v>
      </c>
      <c r="B225" s="40" t="s">
        <v>600</v>
      </c>
      <c r="C225" s="22">
        <f>COUNTIF($B$1:$B224,[Table Name])</f>
        <v>4</v>
      </c>
      <c r="D225" s="40">
        <v>3</v>
      </c>
      <c r="E225" s="40">
        <v>6</v>
      </c>
      <c r="F225" s="40">
        <v>12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Form Layout-5</v>
      </c>
      <c r="B226" s="40" t="s">
        <v>600</v>
      </c>
      <c r="C226" s="22">
        <f>COUNTIF($B$1:$B225,[Table Name])</f>
        <v>5</v>
      </c>
      <c r="D226" s="40">
        <v>3</v>
      </c>
      <c r="E226" s="40">
        <v>7</v>
      </c>
      <c r="F226" s="40">
        <v>0</v>
      </c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Form Layout-6</v>
      </c>
      <c r="B227" s="40" t="s">
        <v>600</v>
      </c>
      <c r="C227" s="22">
        <f>COUNTIF($B$1:$B226,[Table Name])</f>
        <v>6</v>
      </c>
      <c r="D227" s="40">
        <v>3</v>
      </c>
      <c r="E227" s="40">
        <v>33</v>
      </c>
      <c r="F227" s="40">
        <v>0</v>
      </c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23" sqref="B23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>"truncate"</f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>"truncate"</f>
        <v>truncate</v>
      </c>
    </row>
    <row r="21" spans="1:5">
      <c r="A21" s="4" t="s">
        <v>566</v>
      </c>
      <c r="B21" s="4" t="s">
        <v>564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>"truncate"</f>
        <v>truncate</v>
      </c>
    </row>
    <row r="22" spans="1:5">
      <c r="A22" s="4" t="s">
        <v>600</v>
      </c>
      <c r="B22" s="4" t="s">
        <v>594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>"truncate"</f>
        <v>truncate</v>
      </c>
    </row>
  </sheetData>
  <dataValidations count="2">
    <dataValidation type="list" allowBlank="1" showInputMessage="1" showErrorMessage="1" sqref="E2:E22">
      <formula1>"truncate,query"</formula1>
    </dataValidation>
    <dataValidation type="list" allowBlank="1" showInputMessage="1" showErrorMessage="1" sqref="B2:B22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28"/>
  <sheetViews>
    <sheetView topLeftCell="A7" workbookViewId="0">
      <selection activeCell="A28" sqref="A28:G28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>IFERROR($A23+1,1)</f>
        <v>23</v>
      </c>
      <c r="B24" s="4" t="s">
        <v>547</v>
      </c>
      <c r="C24" s="4" t="s">
        <v>576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>IFERROR($A24+1,1)</f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>IFERROR($A25+1,1)</f>
        <v>25</v>
      </c>
      <c r="B26" s="2" t="s">
        <v>567</v>
      </c>
      <c r="C26" s="2" t="s">
        <v>568</v>
      </c>
      <c r="D26" s="2" t="s">
        <v>569</v>
      </c>
      <c r="E26" s="9" t="str">
        <f t="shared" si="1"/>
        <v>Milestone\Appframe\Model</v>
      </c>
      <c r="F26" s="2" t="s">
        <v>570</v>
      </c>
      <c r="G26" s="13" t="str">
        <f t="shared" si="7"/>
        <v>id</v>
      </c>
      <c r="H26" s="2"/>
      <c r="I26" s="2"/>
    </row>
    <row r="27" spans="1:9">
      <c r="A27" s="20">
        <f>IFERROR($A26+1,1)</f>
        <v>26</v>
      </c>
      <c r="B27" s="2" t="s">
        <v>573</v>
      </c>
      <c r="C27" s="4" t="s">
        <v>574</v>
      </c>
      <c r="D27" s="4" t="s">
        <v>443</v>
      </c>
      <c r="E27" s="7" t="str">
        <f>"Milestone\Appframe\Model"</f>
        <v>Milestone\Appframe\Model</v>
      </c>
      <c r="F27" s="4" t="s">
        <v>575</v>
      </c>
      <c r="G27" s="21" t="str">
        <f>"id"</f>
        <v>id</v>
      </c>
      <c r="H27" s="4"/>
      <c r="I27" s="4"/>
    </row>
    <row r="28" spans="1:9">
      <c r="A28" s="20">
        <f>IFERROR($A27+1,1)</f>
        <v>27</v>
      </c>
      <c r="B28" s="2" t="s">
        <v>598</v>
      </c>
      <c r="C28" s="4" t="s">
        <v>599</v>
      </c>
      <c r="D28" s="4" t="s">
        <v>600</v>
      </c>
      <c r="E28" s="7" t="str">
        <f>"Milestone\Appframe\Model"</f>
        <v>Milestone\Appframe\Model</v>
      </c>
      <c r="F28" s="4" t="s">
        <v>601</v>
      </c>
      <c r="G28" s="21" t="str">
        <f>"id"</f>
        <v>id</v>
      </c>
      <c r="H28" s="4"/>
      <c r="I28" s="4"/>
    </row>
  </sheetData>
  <dataValidations count="1">
    <dataValidation type="list" allowBlank="1" showInputMessage="1" showErrorMessage="1" sqref="F2:F2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4"/>
  <sheetViews>
    <sheetView topLeftCell="A19" workbookViewId="0">
      <selection activeCell="D34" sqref="D34:I34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573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>IFERROR($A30+1,1)</f>
        <v>30</v>
      </c>
      <c r="B31" s="9" t="s">
        <v>519</v>
      </c>
      <c r="C31" s="9" t="s">
        <v>567</v>
      </c>
      <c r="D31" s="9">
        <f>VLOOKUP([Resource],CHOOSE({1,2},ResourceTable[Name],ResourceTable[No]),2,0)</f>
        <v>19</v>
      </c>
      <c r="E31" s="9" t="s">
        <v>569</v>
      </c>
      <c r="F31" s="9" t="s">
        <v>568</v>
      </c>
      <c r="G31" s="19" t="s">
        <v>571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>IFERROR($A31+1,1)</f>
        <v>31</v>
      </c>
      <c r="B32" s="7" t="s">
        <v>573</v>
      </c>
      <c r="C32" s="7" t="s">
        <v>573</v>
      </c>
      <c r="D32" s="7">
        <f>VLOOKUP([Resource],CHOOSE({1,2},ResourceTable[Name],ResourceTable[No]),2,0)</f>
        <v>26</v>
      </c>
      <c r="E32" s="7" t="s">
        <v>589</v>
      </c>
      <c r="F32" s="7" t="s">
        <v>589</v>
      </c>
      <c r="G32" s="22" t="s">
        <v>590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>IFERROR($A32+1,1)</f>
        <v>32</v>
      </c>
      <c r="B33" s="7" t="s">
        <v>573</v>
      </c>
      <c r="C33" s="7" t="s">
        <v>208</v>
      </c>
      <c r="D33" s="7">
        <f>VLOOKUP([Resource],CHOOSE({1,2},ResourceTable[Name],ResourceTable[No]),2,0)</f>
        <v>26</v>
      </c>
      <c r="E33" s="7" t="s">
        <v>591</v>
      </c>
      <c r="F33" s="7" t="s">
        <v>592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>IFERROR($A33+1,1)</f>
        <v>33</v>
      </c>
      <c r="B34" s="7" t="s">
        <v>573</v>
      </c>
      <c r="C34" s="7" t="s">
        <v>598</v>
      </c>
      <c r="D34" s="7">
        <f>VLOOKUP([Resource],CHOOSE({1,2},ResourceTable[Name],ResourceTable[No]),2,0)</f>
        <v>26</v>
      </c>
      <c r="E34" s="7" t="s">
        <v>600</v>
      </c>
      <c r="F34" s="7" t="s">
        <v>602</v>
      </c>
      <c r="G34" s="22" t="s">
        <v>571</v>
      </c>
      <c r="H34" s="7" t="s">
        <v>311</v>
      </c>
      <c r="I34" s="41">
        <f>VLOOKUP([Relate Resource],CHOOSE({1,2},ResourceTable[Name],ResourceTable[No]),2,0)</f>
        <v>27</v>
      </c>
    </row>
  </sheetData>
  <dataValidations count="1">
    <dataValidation type="list" allowBlank="1" showInputMessage="1" showErrorMessage="1" sqref="B2:C34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activeCell="F14" sqref="F14"/>
    </sheetView>
  </sheetViews>
  <sheetFormatPr defaultRowHeight="15"/>
  <cols>
    <col min="1" max="16384" width="9.140625" style="26"/>
  </cols>
  <sheetData>
    <row r="1" spans="1:20" s="38" customFormat="1" ht="15" customHeight="1">
      <c r="A1" s="47" t="s">
        <v>600</v>
      </c>
      <c r="B1" s="47"/>
      <c r="C1" s="47"/>
      <c r="D1" s="47"/>
      <c r="E1" s="48" t="str">
        <f>"\"&amp;VLOOKUP($A$1,SeedMap[],3,0)&amp;"\"&amp;VLOOKUP($A$1,SeedMap[],4,0)&amp;"::"&amp;VLOOKUP($A$1,SeedMap[],5,0)&amp;"()"</f>
        <v>\Milestone\Appframe\Model\ResourceFormLayout::truncate()</v>
      </c>
      <c r="F1" s="48"/>
      <c r="G1" s="48"/>
      <c r="H1" s="48"/>
      <c r="I1" s="49" t="s">
        <v>176</v>
      </c>
      <c r="J1" s="49"/>
      <c r="K1" s="49"/>
      <c r="L1" s="49"/>
      <c r="M1" s="49"/>
      <c r="N1" s="49"/>
      <c r="O1" s="49"/>
      <c r="P1" s="49"/>
      <c r="Q1" s="49"/>
      <c r="R1" s="49"/>
      <c r="S1" s="31" t="str">
        <f>""</f>
        <v/>
      </c>
      <c r="T1" s="10"/>
    </row>
    <row r="2" spans="1:20" s="38" customFormat="1" ht="15" customHeight="1">
      <c r="A2" s="47"/>
      <c r="B2" s="47"/>
      <c r="C2" s="47"/>
      <c r="D2" s="47"/>
      <c r="E2" s="48" t="s">
        <v>438</v>
      </c>
      <c r="F2" s="48"/>
      <c r="G2" s="48"/>
      <c r="H2" s="48"/>
      <c r="I2" s="49" t="s">
        <v>175</v>
      </c>
      <c r="J2" s="49"/>
      <c r="K2" s="49"/>
      <c r="L2" s="49"/>
      <c r="M2" s="49"/>
      <c r="N2" s="49"/>
      <c r="O2" s="49"/>
      <c r="P2" s="49"/>
      <c r="Q2" s="49"/>
      <c r="R2" s="49"/>
      <c r="S2" s="31" t="str">
        <f>";"</f>
        <v>;</v>
      </c>
      <c r="T2" s="10"/>
    </row>
    <row r="3" spans="1:20" s="38" customFormat="1" ht="15" customHeight="1">
      <c r="A3" s="47"/>
      <c r="B3" s="47"/>
      <c r="C3" s="47"/>
      <c r="D3" s="47"/>
      <c r="E3" s="48"/>
      <c r="F3" s="48"/>
      <c r="G3" s="48"/>
      <c r="H3" s="48"/>
      <c r="I3" s="49" t="s">
        <v>432</v>
      </c>
      <c r="J3" s="49"/>
      <c r="K3" s="49"/>
      <c r="L3" s="49"/>
      <c r="M3" s="49"/>
      <c r="N3" s="49"/>
      <c r="O3" s="49"/>
      <c r="P3" s="49"/>
      <c r="Q3" s="49"/>
      <c r="R3" s="49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resource_form</v>
      </c>
      <c r="D5" s="34" t="str">
        <f>IF(VLOOKUP($A$1&amp;"-0",TableData[[TRCode]:[15]],D$4+$B$4,0)=0,"",VLOOKUP($A$1&amp;"-0",TableData[[TRCode]:[15]],D$4+$B$4,0))</f>
        <v>form_field</v>
      </c>
      <c r="E5" s="34" t="str">
        <f>IF(VLOOKUP($A$1&amp;"-0",TableData[[TRCode]:[15]],E$4+$B$4,0)=0,"",VLOOKUP($A$1&amp;"-0",TableData[[TRCode]:[15]],E$4+$B$4,0))</f>
        <v>colspan</v>
      </c>
      <c r="F5" s="34" t="str">
        <f>IF(VLOOKUP($A$1&amp;"-0",TableData[[TRCode]:[15]],F$4+$B$4,0)=0,"",VLOOKUP($A$1&amp;"-0",TableData[[TRCode]:[15]],F$4+$B$4,0))</f>
        <v/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4" t="str">
        <f>$I$1</f>
        <v>$_ = \DB::statement('SELECT @@GLOBAL.foreign_key_checks');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0"/>
      <c r="T6" s="10"/>
    </row>
    <row r="7" spans="1:20">
      <c r="A7" s="32"/>
      <c r="B7" s="45" t="str">
        <f>$I$2</f>
        <v>\DB::statement('set foreign_key_checks = 0');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20">
      <c r="A8" s="32"/>
      <c r="B8" s="46" t="str">
        <f>$E$1</f>
        <v>\Milestone\Appframe\Model\ResourceFormLayout::truncate()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'resource_form' =&gt; '2',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'form_field' =&gt; '4', </v>
      </c>
      <c r="E9" s="33" t="str">
        <f t="shared" ca="1" si="0"/>
        <v xml:space="preserve">'colspan' =&gt; '12', </v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'resource_form' =&gt; '2', </v>
      </c>
      <c r="D10" s="33" t="str">
        <f t="shared" ca="1" si="0"/>
        <v xml:space="preserve">'form_field' =&gt; '5', </v>
      </c>
      <c r="E10" s="33" t="str">
        <f t="shared" ca="1" si="0"/>
        <v xml:space="preserve">'colspan' =&gt; '6', </v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'resource_form' =&gt; '2', </v>
      </c>
      <c r="D11" s="33" t="str">
        <f t="shared" ca="1" si="0"/>
        <v xml:space="preserve">'form_field' =&gt; '32', </v>
      </c>
      <c r="E11" s="33" t="str">
        <f t="shared" ca="1" si="0"/>
        <v xml:space="preserve">'colspan' =&gt; '6', </v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'resource_form' =&gt; '3', </v>
      </c>
      <c r="D12" s="33" t="str">
        <f t="shared" ca="1" si="0"/>
        <v xml:space="preserve">'form_field' =&gt; '6', </v>
      </c>
      <c r="E12" s="33" t="str">
        <f t="shared" ca="1" si="0"/>
        <v xml:space="preserve">'colspan' =&gt; '12', </v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'resource_form' =&gt; '3', </v>
      </c>
      <c r="D13" s="33" t="str">
        <f t="shared" ca="1" si="0"/>
        <v xml:space="preserve">'form_field' =&gt; '7', </v>
      </c>
      <c r="E13" s="33" t="str">
        <f t="shared" ca="1" si="0"/>
        <v xml:space="preserve">'colspan' =&gt; '0', </v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'resource_form' =&gt; '3', </v>
      </c>
      <c r="D14" s="33" t="str">
        <f t="shared" ca="1" si="0"/>
        <v xml:space="preserve">'form_field' =&gt; '33', </v>
      </c>
      <c r="E14" s="33" t="str">
        <f t="shared" ca="1" si="0"/>
        <v xml:space="preserve">'colspan' =&gt; '0', </v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;</v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>\DB::statement('set foreign_key_checks = ' . $_);</v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L2" sqref="L2:L7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2018-09-07T03:33:44Z</dcterms:modified>
</cp:coreProperties>
</file>