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3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38" i="3"/>
  <c r="D338"/>
  <c r="E338"/>
  <c r="F338"/>
  <c r="G338"/>
  <c r="H338"/>
  <c r="I338"/>
  <c r="J338"/>
  <c r="C319" i="24"/>
  <c r="A319" s="1"/>
  <c r="C320"/>
  <c r="A320" s="1"/>
  <c r="C321"/>
  <c r="A321" s="1"/>
  <c r="C322"/>
  <c r="A322" s="1"/>
  <c r="A50" i="19"/>
  <c r="D50"/>
  <c r="I50"/>
  <c r="A49"/>
  <c r="D49"/>
  <c r="I49"/>
  <c r="A48"/>
  <c r="D48"/>
  <c r="I48"/>
  <c r="A47"/>
  <c r="D47"/>
  <c r="I47"/>
  <c r="C315" i="24"/>
  <c r="A315" s="1"/>
  <c r="C316"/>
  <c r="A316" s="1"/>
  <c r="C317"/>
  <c r="A317" s="1"/>
  <c r="C318"/>
  <c r="A318" s="1"/>
  <c r="E34" i="14"/>
  <c r="E35"/>
  <c r="E36"/>
  <c r="E37"/>
  <c r="G34"/>
  <c r="G35"/>
  <c r="G36"/>
  <c r="G37"/>
  <c r="C33" i="21"/>
  <c r="C34"/>
  <c r="C35"/>
  <c r="C36"/>
  <c r="D33"/>
  <c r="D34"/>
  <c r="D35"/>
  <c r="D36"/>
  <c r="E33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39" i="1"/>
  <c r="C39"/>
  <c r="E39" s="1"/>
  <c r="D39"/>
  <c r="F39"/>
  <c r="H39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8" i="1"/>
  <c r="F38" s="1"/>
  <c r="C38"/>
  <c r="E38" s="1"/>
  <c r="D38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7" i="1"/>
  <c r="F37" s="1"/>
  <c r="C37"/>
  <c r="E37" s="1"/>
  <c r="D37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0" i="1"/>
  <c r="H40" s="1"/>
  <c r="C40"/>
  <c r="E40" s="1"/>
  <c r="I40" s="1"/>
  <c r="D40"/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07" i="24"/>
  <c r="A307" s="1"/>
  <c r="A45" i="19"/>
  <c r="C306" i="24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C22" i="21" s="1"/>
  <c r="K338" i="3" l="1"/>
  <c r="K370"/>
  <c r="K373"/>
  <c r="K372"/>
  <c r="K371"/>
  <c r="K369"/>
  <c r="K368"/>
  <c r="K367"/>
  <c r="K366"/>
  <c r="K365"/>
  <c r="K364"/>
  <c r="I39" i="1"/>
  <c r="G39"/>
  <c r="J39"/>
  <c r="H37"/>
  <c r="K363" i="3"/>
  <c r="K362"/>
  <c r="K359"/>
  <c r="K361"/>
  <c r="K360"/>
  <c r="K356"/>
  <c r="K358"/>
  <c r="K354"/>
  <c r="K357"/>
  <c r="H38" i="1"/>
  <c r="G38"/>
  <c r="I38"/>
  <c r="J38"/>
  <c r="K355" i="3"/>
  <c r="K353"/>
  <c r="K352"/>
  <c r="K351"/>
  <c r="K350"/>
  <c r="K346"/>
  <c r="K349"/>
  <c r="G37" i="1"/>
  <c r="J37"/>
  <c r="I37"/>
  <c r="K348" i="3"/>
  <c r="K347"/>
  <c r="K342"/>
  <c r="K343"/>
  <c r="K345"/>
  <c r="K344"/>
  <c r="K341"/>
  <c r="K340"/>
  <c r="K339"/>
  <c r="K337"/>
  <c r="K336"/>
  <c r="K335"/>
  <c r="J40" i="1"/>
  <c r="F40"/>
  <c r="G40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1" i="1"/>
  <c r="D42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1"/>
  <c r="H41" s="1"/>
  <c r="B42"/>
  <c r="H42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2" i="1"/>
  <c r="E42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1" i="1"/>
  <c r="E41" s="1"/>
  <c r="G41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1"/>
  <c r="F5"/>
  <c r="H8"/>
  <c r="F25"/>
  <c r="F4"/>
  <c r="F42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2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1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2"/>
  <c r="J42"/>
  <c r="I24"/>
  <c r="J24"/>
  <c r="J11"/>
  <c r="I11"/>
  <c r="J25"/>
  <c r="I25"/>
  <c r="I15"/>
  <c r="J15"/>
  <c r="I26"/>
  <c r="I16"/>
  <c r="J41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I9"/>
  <c r="J9"/>
  <c r="H9"/>
  <c r="E9"/>
  <c r="G9"/>
  <c r="D9"/>
  <c r="C9"/>
  <c r="B10"/>
  <c r="F9"/>
  <c r="A8" i="14" l="1"/>
  <c r="I12" i="19"/>
  <c r="A6" i="9"/>
  <c r="C12" i="8"/>
  <c r="Q10" i="25"/>
  <c r="O10"/>
  <c r="M10"/>
  <c r="P10"/>
  <c r="L10"/>
  <c r="R10"/>
  <c r="N10"/>
  <c r="K10"/>
  <c r="J10"/>
  <c r="I10"/>
  <c r="E10"/>
  <c r="H10"/>
  <c r="G10"/>
  <c r="D10"/>
  <c r="F10"/>
  <c r="C10"/>
  <c r="B11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I11"/>
  <c r="J11"/>
  <c r="D11"/>
  <c r="F11"/>
  <c r="C11"/>
  <c r="G11"/>
  <c r="H11"/>
  <c r="B12"/>
  <c r="E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J12"/>
  <c r="I12"/>
  <c r="G12"/>
  <c r="B13"/>
  <c r="F12"/>
  <c r="E12"/>
  <c r="H12"/>
  <c r="C12"/>
  <c r="D12"/>
  <c r="A11" i="14" l="1"/>
  <c r="I10" i="19"/>
  <c r="C33" i="8"/>
  <c r="C27"/>
  <c r="C31"/>
  <c r="C32"/>
  <c r="C24"/>
  <c r="P13" i="25"/>
  <c r="Q13"/>
  <c r="N13"/>
  <c r="R13"/>
  <c r="O13"/>
  <c r="M13"/>
  <c r="K13"/>
  <c r="L13"/>
  <c r="I13"/>
  <c r="J13"/>
  <c r="E13"/>
  <c r="D13"/>
  <c r="B14"/>
  <c r="C13"/>
  <c r="G13"/>
  <c r="F13"/>
  <c r="H13"/>
  <c r="I11" i="19" l="1"/>
  <c r="A12" i="14"/>
  <c r="I6" i="19" s="1"/>
  <c r="R14" i="25"/>
  <c r="L14"/>
  <c r="O14"/>
  <c r="P14"/>
  <c r="Q14"/>
  <c r="M14"/>
  <c r="K14"/>
  <c r="N14"/>
  <c r="I14"/>
  <c r="J14"/>
  <c r="B15"/>
  <c r="D14"/>
  <c r="E14"/>
  <c r="C14"/>
  <c r="H14"/>
  <c r="G14"/>
  <c r="F14"/>
  <c r="D13" i="19" l="1"/>
  <c r="A13" i="14"/>
  <c r="D20" i="19" s="1"/>
  <c r="K15" i="25"/>
  <c r="N15"/>
  <c r="P15"/>
  <c r="Q15"/>
  <c r="M15"/>
  <c r="R15"/>
  <c r="L15"/>
  <c r="O15"/>
  <c r="I15"/>
  <c r="J15"/>
  <c r="C15"/>
  <c r="E15"/>
  <c r="G15"/>
  <c r="H15"/>
  <c r="D15"/>
  <c r="B16"/>
  <c r="F15"/>
  <c r="I14" i="19" l="1"/>
  <c r="D15"/>
  <c r="A14" i="14"/>
  <c r="I44" i="19"/>
  <c r="D19"/>
  <c r="O16" i="25"/>
  <c r="M16"/>
  <c r="K16"/>
  <c r="L16"/>
  <c r="P16"/>
  <c r="Q16"/>
  <c r="R16"/>
  <c r="N16"/>
  <c r="J16"/>
  <c r="I16"/>
  <c r="B17"/>
  <c r="C16"/>
  <c r="H16"/>
  <c r="D16"/>
  <c r="E16"/>
  <c r="F16"/>
  <c r="G16"/>
  <c r="D46" i="19" l="1"/>
  <c r="D16"/>
  <c r="D17"/>
  <c r="A15" i="14"/>
  <c r="I15" i="19"/>
  <c r="D21"/>
  <c r="D18"/>
  <c r="Q17" i="25"/>
  <c r="M17"/>
  <c r="R17"/>
  <c r="K17"/>
  <c r="O17"/>
  <c r="N17"/>
  <c r="P17"/>
  <c r="L17"/>
  <c r="I17"/>
  <c r="J17"/>
  <c r="E17"/>
  <c r="C17"/>
  <c r="G17"/>
  <c r="F17"/>
  <c r="H17"/>
  <c r="D17"/>
  <c r="B18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I18"/>
  <c r="J18"/>
  <c r="B19"/>
  <c r="C18"/>
  <c r="H18"/>
  <c r="G18"/>
  <c r="D18"/>
  <c r="F18"/>
  <c r="E18"/>
  <c r="I46" i="19" l="1"/>
  <c r="A34" i="14"/>
  <c r="A35" s="1"/>
  <c r="A36" s="1"/>
  <c r="A37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E19"/>
  <c r="B20"/>
  <c r="H19"/>
  <c r="G19"/>
  <c r="C19"/>
  <c r="F19"/>
  <c r="D19"/>
  <c r="L20" l="1"/>
  <c r="O20"/>
  <c r="M20"/>
  <c r="K20"/>
  <c r="N20"/>
  <c r="P20"/>
  <c r="Q20"/>
  <c r="R20"/>
  <c r="I20"/>
  <c r="J20"/>
  <c r="D20"/>
  <c r="B21"/>
  <c r="H20"/>
  <c r="G20"/>
  <c r="C20"/>
  <c r="F20"/>
  <c r="E20"/>
  <c r="O21" l="1"/>
  <c r="M21"/>
  <c r="P21"/>
  <c r="K21"/>
  <c r="N21"/>
  <c r="R21"/>
  <c r="L21"/>
  <c r="Q21"/>
  <c r="J21"/>
  <c r="I21"/>
  <c r="F21"/>
  <c r="D21"/>
  <c r="G21"/>
  <c r="H21"/>
  <c r="B22"/>
  <c r="E21"/>
  <c r="C21"/>
  <c r="P22" l="1"/>
  <c r="O22"/>
  <c r="K22"/>
  <c r="N22"/>
  <c r="M22"/>
  <c r="R22"/>
  <c r="L22"/>
  <c r="Q22"/>
  <c r="J22"/>
  <c r="I22"/>
  <c r="C22"/>
  <c r="H22"/>
  <c r="G22"/>
  <c r="B23"/>
  <c r="E22"/>
  <c r="D22"/>
  <c r="F22"/>
  <c r="L23" l="1"/>
  <c r="P23"/>
  <c r="K23"/>
  <c r="N23"/>
  <c r="Q23"/>
  <c r="M23"/>
  <c r="R23"/>
  <c r="O23"/>
  <c r="I23"/>
  <c r="J23"/>
  <c r="D23"/>
  <c r="F23"/>
  <c r="H23"/>
  <c r="C23"/>
  <c r="G23"/>
  <c r="E23"/>
  <c r="B24"/>
  <c r="R24" l="1"/>
  <c r="L24"/>
  <c r="M24"/>
  <c r="K24"/>
  <c r="N24"/>
  <c r="Q24"/>
  <c r="O24"/>
  <c r="P24"/>
  <c r="I24"/>
  <c r="J24"/>
  <c r="H24"/>
  <c r="G24"/>
  <c r="F24"/>
  <c r="C24"/>
  <c r="E24"/>
  <c r="B25"/>
  <c r="D24"/>
  <c r="R25" l="1"/>
  <c r="P25"/>
  <c r="O25"/>
  <c r="L25"/>
  <c r="M25"/>
  <c r="Q25"/>
  <c r="K25"/>
  <c r="N25"/>
  <c r="J25"/>
  <c r="I25"/>
  <c r="D25"/>
  <c r="C25"/>
  <c r="G25"/>
  <c r="F25"/>
  <c r="E25"/>
  <c r="H25"/>
  <c r="B26"/>
  <c r="Q26" l="1"/>
  <c r="P26"/>
  <c r="M26"/>
  <c r="N26"/>
  <c r="L26"/>
  <c r="O26"/>
  <c r="R26"/>
  <c r="K26"/>
  <c r="J26"/>
  <c r="I26"/>
  <c r="E26"/>
  <c r="F26"/>
  <c r="G26"/>
  <c r="D26"/>
  <c r="C26"/>
  <c r="H26"/>
  <c r="B27"/>
  <c r="R27" l="1"/>
  <c r="M27"/>
  <c r="Q27"/>
  <c r="O27"/>
  <c r="P27"/>
  <c r="N27"/>
  <c r="K27"/>
  <c r="L27"/>
  <c r="I27"/>
  <c r="J27"/>
  <c r="B28"/>
  <c r="G27"/>
  <c r="D27"/>
  <c r="E27"/>
  <c r="F27"/>
  <c r="H27"/>
  <c r="C27"/>
  <c r="O28" l="1"/>
  <c r="P28"/>
  <c r="R28"/>
  <c r="M28"/>
  <c r="L28"/>
  <c r="N28"/>
  <c r="Q28"/>
  <c r="K28"/>
  <c r="I28"/>
  <c r="J28"/>
  <c r="F28"/>
  <c r="E28"/>
  <c r="H28"/>
  <c r="G28"/>
  <c r="C28"/>
  <c r="D28"/>
  <c r="B29"/>
  <c r="R29" l="1"/>
  <c r="N29"/>
  <c r="K29"/>
  <c r="Q29"/>
  <c r="L29"/>
  <c r="M29"/>
  <c r="O29"/>
  <c r="P29"/>
  <c r="I29"/>
  <c r="J29"/>
  <c r="G29"/>
  <c r="F29"/>
  <c r="C29"/>
  <c r="B30"/>
  <c r="H29"/>
  <c r="E29"/>
  <c r="D29"/>
  <c r="Q30" l="1"/>
  <c r="P30"/>
  <c r="L30"/>
  <c r="K30"/>
  <c r="M30"/>
  <c r="N30"/>
  <c r="O30"/>
  <c r="R30"/>
  <c r="J30"/>
  <c r="I30"/>
  <c r="E30"/>
  <c r="C30"/>
  <c r="D30"/>
  <c r="H30"/>
  <c r="F30"/>
  <c r="G30"/>
  <c r="B31"/>
  <c r="Q31" l="1"/>
  <c r="M31"/>
  <c r="N31"/>
  <c r="K31"/>
  <c r="P31"/>
  <c r="L31"/>
  <c r="O31"/>
  <c r="R31"/>
  <c r="I31"/>
  <c r="J31"/>
  <c r="B32"/>
  <c r="G31"/>
  <c r="F31"/>
  <c r="H31"/>
  <c r="C31"/>
  <c r="D31"/>
  <c r="E31"/>
  <c r="M32" l="1"/>
  <c r="K32"/>
  <c r="O32"/>
  <c r="P32"/>
  <c r="L32"/>
  <c r="R32"/>
  <c r="Q32"/>
  <c r="N32"/>
  <c r="I32"/>
  <c r="J32"/>
  <c r="G32"/>
  <c r="B33"/>
  <c r="E32"/>
  <c r="F32"/>
  <c r="C32"/>
  <c r="H32"/>
  <c r="D32"/>
  <c r="P33" l="1"/>
  <c r="L33"/>
  <c r="K33"/>
  <c r="M33"/>
  <c r="Q33"/>
  <c r="O33"/>
  <c r="R33"/>
  <c r="N33"/>
  <c r="I33"/>
  <c r="J33"/>
  <c r="B34"/>
  <c r="C33"/>
  <c r="G33"/>
  <c r="E33"/>
  <c r="F33"/>
  <c r="D33"/>
  <c r="H33"/>
  <c r="N34" l="1"/>
  <c r="L34"/>
  <c r="K34"/>
  <c r="O34"/>
  <c r="P34"/>
  <c r="R34"/>
  <c r="Q34"/>
  <c r="M34"/>
  <c r="I34"/>
  <c r="J34"/>
  <c r="C34"/>
  <c r="D34"/>
  <c r="F34"/>
  <c r="B35"/>
  <c r="E34"/>
  <c r="G34"/>
  <c r="H34"/>
  <c r="K35" l="1"/>
  <c r="R35"/>
  <c r="N35"/>
  <c r="Q35"/>
  <c r="P35"/>
  <c r="M35"/>
  <c r="L35"/>
  <c r="O35"/>
  <c r="J35"/>
  <c r="I35"/>
  <c r="B36"/>
  <c r="G35"/>
  <c r="F35"/>
  <c r="C35"/>
  <c r="D35"/>
  <c r="E35"/>
  <c r="H35"/>
  <c r="M36" l="1"/>
  <c r="P36"/>
  <c r="O36"/>
  <c r="K36"/>
  <c r="N36"/>
  <c r="Q36"/>
  <c r="R36"/>
  <c r="L36"/>
  <c r="J36"/>
  <c r="I36"/>
  <c r="E36"/>
  <c r="H36"/>
  <c r="D36"/>
  <c r="F36"/>
  <c r="G36"/>
  <c r="C36"/>
  <c r="B37"/>
  <c r="K37" l="1"/>
  <c r="N37"/>
  <c r="O37"/>
  <c r="R37"/>
  <c r="M37"/>
  <c r="P37"/>
  <c r="Q37"/>
  <c r="L37"/>
  <c r="J37"/>
  <c r="I37"/>
  <c r="G37"/>
  <c r="C37"/>
  <c r="F37"/>
  <c r="E37"/>
  <c r="H37"/>
  <c r="B38"/>
  <c r="D37"/>
  <c r="Q38" l="1"/>
  <c r="R38"/>
  <c r="K38"/>
  <c r="N38"/>
  <c r="M38"/>
  <c r="L38"/>
  <c r="O38"/>
  <c r="P38"/>
  <c r="I38"/>
  <c r="J38"/>
  <c r="E38"/>
  <c r="D38"/>
  <c r="H38"/>
  <c r="C38"/>
  <c r="B39"/>
  <c r="F38"/>
  <c r="G38"/>
  <c r="K39" l="1"/>
  <c r="R39"/>
  <c r="N39"/>
  <c r="O39"/>
  <c r="P39"/>
  <c r="L39"/>
  <c r="Q39"/>
  <c r="M39"/>
  <c r="J39"/>
  <c r="I39"/>
  <c r="G39"/>
  <c r="C39"/>
  <c r="E39"/>
  <c r="B40"/>
  <c r="F39"/>
  <c r="H39"/>
  <c r="D39"/>
  <c r="L40" l="1"/>
  <c r="N40"/>
  <c r="P40"/>
  <c r="M40"/>
  <c r="K40"/>
  <c r="R40"/>
  <c r="Q40"/>
  <c r="O40"/>
  <c r="I40"/>
  <c r="J40"/>
  <c r="E40"/>
  <c r="D40"/>
  <c r="F40"/>
  <c r="B41"/>
  <c r="C40"/>
  <c r="H40"/>
  <c r="G40"/>
  <c r="N41" l="1"/>
  <c r="O41"/>
  <c r="R41"/>
  <c r="L41"/>
  <c r="Q41"/>
  <c r="M41"/>
  <c r="P41"/>
  <c r="K41"/>
  <c r="I41"/>
  <c r="J41"/>
  <c r="F41"/>
  <c r="H41"/>
  <c r="G41"/>
  <c r="D41"/>
  <c r="E41"/>
  <c r="C41"/>
  <c r="B42"/>
  <c r="Q42" l="1"/>
  <c r="P42"/>
  <c r="K42"/>
  <c r="N42"/>
  <c r="L42"/>
  <c r="O42"/>
  <c r="R42"/>
  <c r="M42"/>
  <c r="I42"/>
  <c r="J42"/>
  <c r="D42"/>
  <c r="G42"/>
  <c r="B43"/>
  <c r="C42"/>
  <c r="F42"/>
  <c r="E42"/>
  <c r="H42"/>
  <c r="O43" l="1"/>
  <c r="R43"/>
  <c r="L43"/>
  <c r="P43"/>
  <c r="M43"/>
  <c r="N43"/>
  <c r="Q43"/>
  <c r="K43"/>
  <c r="I43"/>
  <c r="J43"/>
  <c r="E43"/>
  <c r="B44"/>
  <c r="C43"/>
  <c r="D43"/>
  <c r="H43"/>
  <c r="F43"/>
  <c r="G43"/>
  <c r="O44" l="1"/>
  <c r="P44"/>
  <c r="L44"/>
  <c r="M44"/>
  <c r="Q44"/>
  <c r="K44"/>
  <c r="N44"/>
  <c r="R44"/>
  <c r="I44"/>
  <c r="J44"/>
  <c r="D44"/>
  <c r="G44"/>
  <c r="F44"/>
  <c r="C44"/>
  <c r="H44"/>
  <c r="E44"/>
  <c r="B45"/>
  <c r="J45" l="1"/>
  <c r="I45"/>
  <c r="M45"/>
  <c r="L45"/>
  <c r="Q45"/>
  <c r="K45"/>
  <c r="N45"/>
  <c r="P45"/>
  <c r="R45"/>
  <c r="O45"/>
  <c r="H45"/>
  <c r="E45"/>
  <c r="C45"/>
  <c r="B46"/>
  <c r="D45"/>
  <c r="G45"/>
  <c r="F45"/>
  <c r="K46" l="1"/>
  <c r="I46"/>
  <c r="N46"/>
  <c r="L46"/>
  <c r="J46"/>
  <c r="O46"/>
  <c r="M46"/>
  <c r="P46"/>
  <c r="R46"/>
  <c r="Q46"/>
  <c r="D46"/>
  <c r="C46"/>
  <c r="E46"/>
  <c r="F46"/>
  <c r="H46"/>
  <c r="G46"/>
  <c r="B47"/>
  <c r="L47" l="1"/>
  <c r="K47"/>
  <c r="R47"/>
  <c r="N47"/>
  <c r="Q47"/>
  <c r="P47"/>
  <c r="J47"/>
  <c r="M47"/>
  <c r="I47"/>
  <c r="O47"/>
  <c r="F47"/>
  <c r="C47"/>
  <c r="D47"/>
  <c r="H47"/>
  <c r="B48"/>
  <c r="G47"/>
  <c r="E47"/>
  <c r="I48" l="1"/>
  <c r="Q48"/>
  <c r="M48"/>
  <c r="K48"/>
  <c r="L48"/>
  <c r="J48"/>
  <c r="P48"/>
  <c r="O48"/>
  <c r="N48"/>
  <c r="R48"/>
  <c r="D48"/>
  <c r="F48"/>
  <c r="E48"/>
  <c r="H48"/>
  <c r="C48"/>
  <c r="B49"/>
  <c r="G48"/>
  <c r="O49" l="1"/>
  <c r="J49"/>
  <c r="P49"/>
  <c r="Q49"/>
  <c r="M49"/>
  <c r="N49"/>
  <c r="K49"/>
  <c r="I49"/>
  <c r="R49"/>
  <c r="L49"/>
  <c r="D49"/>
  <c r="E49"/>
  <c r="B50"/>
  <c r="C49"/>
  <c r="G49"/>
  <c r="F49"/>
  <c r="H49"/>
  <c r="O50" l="1"/>
  <c r="L50"/>
  <c r="M50"/>
  <c r="I50"/>
  <c r="J50"/>
  <c r="N50"/>
  <c r="P50"/>
  <c r="Q50"/>
  <c r="R50"/>
  <c r="K50"/>
  <c r="G50"/>
  <c r="F50"/>
  <c r="E50"/>
  <c r="D50"/>
  <c r="B51"/>
  <c r="H50"/>
  <c r="C50"/>
  <c r="L51" l="1"/>
  <c r="K51"/>
  <c r="I51"/>
  <c r="N51"/>
  <c r="R51"/>
  <c r="Q51"/>
  <c r="P51"/>
  <c r="J51"/>
  <c r="O51"/>
  <c r="M51"/>
  <c r="H51"/>
  <c r="B52"/>
  <c r="G51"/>
  <c r="E51"/>
  <c r="D51"/>
  <c r="C51"/>
  <c r="F51"/>
  <c r="P52" l="1"/>
  <c r="O52"/>
  <c r="K52"/>
  <c r="N52"/>
  <c r="J52"/>
  <c r="I52"/>
  <c r="R52"/>
  <c r="M52"/>
  <c r="L52"/>
  <c r="Q52"/>
  <c r="B53"/>
  <c r="D52"/>
  <c r="F52"/>
  <c r="G52"/>
  <c r="H52"/>
  <c r="E52"/>
  <c r="C52"/>
  <c r="L53" l="1"/>
  <c r="P53"/>
  <c r="O53"/>
  <c r="K53"/>
  <c r="J53"/>
  <c r="R53"/>
  <c r="N53"/>
  <c r="Q53"/>
  <c r="I53"/>
  <c r="M53"/>
  <c r="E53"/>
  <c r="H53"/>
  <c r="C53"/>
  <c r="B54"/>
  <c r="F53"/>
  <c r="D53"/>
  <c r="G53"/>
  <c r="O54" l="1"/>
  <c r="L54"/>
  <c r="I54"/>
  <c r="K54"/>
  <c r="M54"/>
  <c r="J54"/>
  <c r="Q54"/>
  <c r="P54"/>
  <c r="R54"/>
  <c r="N54"/>
  <c r="B55"/>
  <c r="C54"/>
  <c r="D54"/>
  <c r="F54"/>
  <c r="E54"/>
  <c r="G54"/>
  <c r="H54"/>
  <c r="K55" l="1"/>
  <c r="Q55"/>
  <c r="I55"/>
  <c r="L55"/>
  <c r="N55"/>
  <c r="O55"/>
  <c r="P55"/>
  <c r="R55"/>
  <c r="J55"/>
  <c r="M55"/>
  <c r="H55"/>
  <c r="G55"/>
  <c r="F55"/>
  <c r="C55"/>
  <c r="E55"/>
  <c r="B56"/>
  <c r="D55"/>
  <c r="O56" l="1"/>
  <c r="Q56"/>
  <c r="I56"/>
  <c r="R56"/>
  <c r="P56"/>
  <c r="L56"/>
  <c r="M56"/>
  <c r="K56"/>
  <c r="J56"/>
  <c r="N56"/>
  <c r="B57"/>
  <c r="F56"/>
  <c r="D56"/>
  <c r="G56"/>
  <c r="C56"/>
  <c r="H56"/>
  <c r="E56"/>
  <c r="N57" l="1"/>
  <c r="L57"/>
  <c r="Q57"/>
  <c r="K57"/>
  <c r="M57"/>
  <c r="O57"/>
  <c r="R57"/>
  <c r="J57"/>
  <c r="I57"/>
  <c r="P57"/>
  <c r="E57"/>
  <c r="B58"/>
  <c r="H57"/>
  <c r="F57"/>
  <c r="C57"/>
  <c r="G57"/>
  <c r="D57"/>
  <c r="I58" l="1"/>
  <c r="L58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<sst xmlns="http://schemas.openxmlformats.org/spreadsheetml/2006/main" count="3722" uniqueCount="778">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</sst>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2" totalsRowShown="0" dataDxfId="123">
  <autoFilter ref="A1:J42"/>
  <tableColumns count="10">
    <tableColumn id="2" name="Name" dataDxfId="122"/>
    <tableColumn id="10" name="Table" dataDxfId="121">
      <calculatedColumnFormula>"__"&amp;[Name]</calculatedColumnFormula>
    </tableColumn>
    <tableColumn id="5" name="Singular Name" dataDxfId="120">
      <calculatedColumnFormula>IF(RIGHT([Name],3)="ies",MID([Name],1,LEN([Name])-3)&amp;"y",IF(RIGHT([Name],1)="s",MID([Name],1,LEN([Name])-1),[Name]))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SUBSTITUTE(PROPER([Singular Name]),"_","")</calculatedColumnFormula>
    </tableColumn>
    <tableColumn id="1" name="Migration Artisan" dataDxfId="117">
      <calculatedColumnFormula>"php artisan make:migration create_"&amp;[Table]&amp;"_table --create=__"&amp;[Name]</calculatedColumnFormula>
    </tableColumn>
    <tableColumn id="6" name="Model Artisan" dataDxfId="116">
      <calculatedColumnFormula>"php artisan make:model "&amp;[Class Name]</calculatedColumnFormula>
    </tableColumn>
    <tableColumn id="3" name="Model Statement" dataDxfId="115">
      <calculatedColumnFormula>"protected $table = '"&amp;[Table]&amp;"';"</calculatedColumnFormula>
    </tableColumn>
    <tableColumn id="7" name="Seeder Artisan" dataDxfId="114">
      <calculatedColumnFormula>"php artisan make:seed "&amp;[Class Name]&amp;"TableSeeder"</calculatedColumnFormula>
    </tableColumn>
    <tableColumn id="9" name="Seeder Class" dataDxfId="11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1" totalsRowShown="0" dataDxfId="105">
  <autoFilter ref="A1:I161">
    <filterColumn colId="0"/>
  </autoFilter>
  <tableColumns count="9">
    <tableColumn id="1" name="Column" dataDxfId="104"/>
    <tableColumn id="2" name="Type" dataDxfId="103"/>
    <tableColumn id="3" name="Name" dataDxfId="102"/>
    <tableColumn id="4" name="Length/Enum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73" totalsRowShown="0" dataDxfId="95">
  <autoFilter ref="A1:K373">
    <filterColumn colId="0">
      <filters>
        <filter val="resource_form_field_depends"/>
        <filter val="resource_form_field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2" totalsRowShown="0" headerRowDxfId="83" dataDxfId="82">
  <autoFilter ref="A1:R322">
    <filterColumn colId="1"/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6" totalsRowShown="0" dataDxfId="63">
  <autoFilter ref="A1:E36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7" totalsRowShown="0" dataDxfId="57">
  <autoFilter ref="A1:I37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0" totalsRowShown="0" dataDxfId="47">
  <autoFilter ref="A1:I50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opLeftCell="B22" workbookViewId="0">
      <selection activeCell="F40" sqref="F4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2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0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 t="shared" si="1"/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646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 t="shared" si="1"/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4" t="s">
        <v>723</v>
      </c>
      <c r="B37" s="7" t="str">
        <f>"__"&amp;[Name]</f>
        <v>__resource_dashboard</v>
      </c>
      <c r="C37" s="7" t="str">
        <f>IF(RIGHT([Name],3)="ies",MID([Name],1,LEN([Name])-3)&amp;"y",IF(RIGHT([Name],1)="s",MID([Name],1,LEN([Name])-1),[Name]))</f>
        <v>resource_dashboard</v>
      </c>
      <c r="D37" s="7" t="str">
        <f t="shared" si="1"/>
        <v>Milestone\Appframe\Model</v>
      </c>
      <c r="E37" s="8" t="str">
        <f>SUBSTITUTE(PROPER([Singular Name]),"_","")</f>
        <v>ResourceDashboard</v>
      </c>
      <c r="F37" s="8" t="str">
        <f>"php artisan make:migration create_"&amp;[Table]&amp;"_table --create=__"&amp;[Name]</f>
        <v>php artisan make:migration create___resource_dashboard_table --create=__resource_dashboard</v>
      </c>
      <c r="G37" s="8" t="str">
        <f>"php artisan make:model "&amp;[Class Name]</f>
        <v>php artisan make:model ResourceDashboard</v>
      </c>
      <c r="H37" s="8" t="str">
        <f>"protected $table = '"&amp;[Table]&amp;"';"</f>
        <v>protected $table = '__resource_dashboard';</v>
      </c>
      <c r="I37" s="8" t="str">
        <f>"php artisan make:seed "&amp;[Class Name]&amp;"TableSeeder"</f>
        <v>php artisan make:seed ResourceDashboardTableSeeder</v>
      </c>
      <c r="J37" s="8" t="str">
        <f>[Class Name]&amp;"TableSeeder"&amp;"::class,"</f>
        <v>ResourceDashboardTableSeeder::class,</v>
      </c>
    </row>
    <row r="38" spans="1:10">
      <c r="A38" s="4" t="s">
        <v>724</v>
      </c>
      <c r="B38" s="7" t="str">
        <f>"__"&amp;[Name]</f>
        <v>__resource_dashboard_sections</v>
      </c>
      <c r="C38" s="7" t="str">
        <f>IF(RIGHT([Name],3)="ies",MID([Name],1,LEN([Name])-3)&amp;"y",IF(RIGHT([Name],1)="s",MID([Name],1,LEN([Name])-1),[Name]))</f>
        <v>resource_dashboard_section</v>
      </c>
      <c r="D38" s="7" t="str">
        <f t="shared" si="1"/>
        <v>Milestone\Appframe\Model</v>
      </c>
      <c r="E38" s="8" t="str">
        <f>SUBSTITUTE(PROPER([Singular Name]),"_","")</f>
        <v>ResourceDashboardSection</v>
      </c>
      <c r="F38" s="8" t="str">
        <f>"php artisan make:migration create_"&amp;[Table]&amp;"_table --create=__"&amp;[Name]</f>
        <v>php artisan make:migration create___resource_dashboard_sections_table --create=__resource_dashboard_sections</v>
      </c>
      <c r="G38" s="8" t="str">
        <f>"php artisan make:model "&amp;[Class Name]</f>
        <v>php artisan make:model ResourceDashboardSection</v>
      </c>
      <c r="H38" s="8" t="str">
        <f>"protected $table = '"&amp;[Table]&amp;"';"</f>
        <v>protected $table = '__resource_dashboard_sections';</v>
      </c>
      <c r="I38" s="8" t="str">
        <f>"php artisan make:seed "&amp;[Class Name]&amp;"TableSeeder"</f>
        <v>php artisan make:seed ResourceDashboardSectionTableSeeder</v>
      </c>
      <c r="J38" s="8" t="str">
        <f>[Class Name]&amp;"TableSeeder"&amp;"::class,"</f>
        <v>ResourceDashboardSectionTableSeeder::class,</v>
      </c>
    </row>
    <row r="39" spans="1:10">
      <c r="A39" s="4" t="s">
        <v>730</v>
      </c>
      <c r="B39" s="7" t="str">
        <f>"__"&amp;[Name]</f>
        <v>__resource_dashboard_section_items</v>
      </c>
      <c r="C39" s="7" t="str">
        <f>IF(RIGHT([Name],3)="ies",MID([Name],1,LEN([Name])-3)&amp;"y",IF(RIGHT([Name],1)="s",MID([Name],1,LEN([Name])-1),[Name]))</f>
        <v>resource_dashboard_section_item</v>
      </c>
      <c r="D39" s="7" t="str">
        <f t="shared" si="1"/>
        <v>Milestone\Appframe\Model</v>
      </c>
      <c r="E39" s="8" t="str">
        <f>SUBSTITUTE(PROPER([Singular Name]),"_","")</f>
        <v>ResourceDashboardSectionItem</v>
      </c>
      <c r="F39" s="8" t="str">
        <f>"php artisan make:migration create_"&amp;[Table]&amp;"_table --create=__"&amp;[Name]</f>
        <v>php artisan make:migration create___resource_dashboard_section_items_table --create=__resource_dashboard_section_items</v>
      </c>
      <c r="G39" s="8" t="str">
        <f>"php artisan make:model "&amp;[Class Name]</f>
        <v>php artisan make:model ResourceDashboardSectionItem</v>
      </c>
      <c r="H39" s="8" t="str">
        <f>"protected $table = '"&amp;[Table]&amp;"';"</f>
        <v>protected $table = '__resource_dashboard_section_items';</v>
      </c>
      <c r="I39" s="8" t="str">
        <f>"php artisan make:seed "&amp;[Class Name]&amp;"TableSeeder"</f>
        <v>php artisan make:seed ResourceDashboardSectionItemTableSeeder</v>
      </c>
      <c r="J39" s="8" t="str">
        <f>[Class Name]&amp;"TableSeeder"&amp;"::class,"</f>
        <v>ResourceDashboardSectionItemTableSeeder::class,</v>
      </c>
    </row>
    <row r="40" spans="1:10">
      <c r="A40" s="4" t="s">
        <v>701</v>
      </c>
      <c r="B40" s="7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1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2" t="s">
        <v>188</v>
      </c>
      <c r="B41" s="9" t="str">
        <f>"__"&amp;[Name]</f>
        <v>__organisation</v>
      </c>
      <c r="C41" s="9" t="str">
        <f>IF(RIGHT([Name],3)="ies",MID([Name],1,LEN([Name])-3)&amp;"y",IF(RIGHT([Name],1)="s",MID([Name],1,LEN([Name])-1),[Name]))</f>
        <v>organisation</v>
      </c>
      <c r="D41" s="9" t="str">
        <f t="shared" si="0"/>
        <v>Milestone\Appframe\Model</v>
      </c>
      <c r="E41" s="9" t="str">
        <f>SUBSTITUTE(PROPER([Singular Name]),"_","")</f>
        <v>Organisation</v>
      </c>
      <c r="F41" s="9" t="str">
        <f>"php artisan make:migration create_"&amp;[Table]&amp;"_table --create=__"&amp;[Name]</f>
        <v>php artisan make:migration create___organisation_table --create=__organisation</v>
      </c>
      <c r="G41" s="9" t="str">
        <f>"php artisan make:model "&amp;[Class Name]</f>
        <v>php artisan make:model Organisation</v>
      </c>
      <c r="H41" s="9" t="str">
        <f>"protected $table = '"&amp;[Table]&amp;"';"</f>
        <v>protected $table = '__organisation';</v>
      </c>
      <c r="I41" s="9" t="str">
        <f>"php artisan make:seed "&amp;[Class Name]&amp;"TableSeeder"</f>
        <v>php artisan make:seed OrganisationTableSeeder</v>
      </c>
      <c r="J41" s="9" t="str">
        <f>[Class Name]&amp;"TableSeeder"&amp;"::class,"</f>
        <v>OrganisationTableSeeder::class,</v>
      </c>
    </row>
    <row r="42" spans="1:10">
      <c r="A42" s="2" t="s">
        <v>193</v>
      </c>
      <c r="B42" s="9" t="str">
        <f>"__"&amp;[Name]</f>
        <v>__organisation_contacts</v>
      </c>
      <c r="C42" s="9" t="str">
        <f>IF(RIGHT([Name],3)="ies",MID([Name],1,LEN([Name])-3)&amp;"y",IF(RIGHT([Name],1)="s",MID([Name],1,LEN([Name])-1),[Name]))</f>
        <v>organisation_contact</v>
      </c>
      <c r="D42" s="9" t="str">
        <f t="shared" si="0"/>
        <v>Milestone\Appframe\Model</v>
      </c>
      <c r="E42" s="9" t="str">
        <f>SUBSTITUTE(PROPER([Singular Name]),"_","")</f>
        <v>OrganisationContact</v>
      </c>
      <c r="F42" s="9" t="str">
        <f>"php artisan make:migration create_"&amp;[Table]&amp;"_table --create=__"&amp;[Name]</f>
        <v>php artisan make:migration create___organisation_contacts_table --create=__organisation_contacts</v>
      </c>
      <c r="G42" s="9" t="str">
        <f>"php artisan make:model "&amp;[Class Name]</f>
        <v>php artisan make:model OrganisationContact</v>
      </c>
      <c r="H42" s="9" t="str">
        <f>"protected $table = '"&amp;[Table]&amp;"';"</f>
        <v>protected $table = '__organisation_contacts';</v>
      </c>
      <c r="I42" s="9" t="str">
        <f>"php artisan make:seed "&amp;[Class Name]&amp;"TableSeeder"</f>
        <v>php artisan make:seed OrganisationContactTableSeeder</v>
      </c>
      <c r="J42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1"/>
  <sheetViews>
    <sheetView topLeftCell="A139" workbookViewId="0">
      <selection activeCell="C143" sqref="C14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</sheetData>
  <conditionalFormatting sqref="A43:A46">
    <cfRule type="duplicateValues" dxfId="112" priority="6"/>
  </conditionalFormatting>
  <conditionalFormatting sqref="A56:A59">
    <cfRule type="duplicateValues" dxfId="111" priority="5"/>
  </conditionalFormatting>
  <conditionalFormatting sqref="A2:A161">
    <cfRule type="duplicateValues" dxfId="110" priority="25"/>
  </conditionalFormatting>
  <conditionalFormatting sqref="A128:A129">
    <cfRule type="duplicateValues" dxfId="109" priority="4"/>
  </conditionalFormatting>
  <conditionalFormatting sqref="A128:A129">
    <cfRule type="duplicateValues" dxfId="108" priority="3"/>
  </conditionalFormatting>
  <conditionalFormatting sqref="A130:A131">
    <cfRule type="duplicateValues" dxfId="107" priority="2"/>
  </conditionalFormatting>
  <conditionalFormatting sqref="A152:A153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73"/>
  <sheetViews>
    <sheetView topLeftCell="A327" workbookViewId="0">
      <selection activeCell="B340" sqref="B34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s="26" customFormat="1">
      <c r="A338" s="4" t="s">
        <v>701</v>
      </c>
      <c r="B338" s="4" t="s">
        <v>774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>
      <c r="A339" s="4" t="s">
        <v>701</v>
      </c>
      <c r="B339" s="4" t="s">
        <v>94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701</v>
      </c>
      <c r="B340" s="4" t="s">
        <v>702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701</v>
      </c>
      <c r="B341" s="4" t="s">
        <v>706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>
      <c r="A342" s="4" t="s">
        <v>701</v>
      </c>
      <c r="B342" s="5" t="s">
        <v>707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701</v>
      </c>
      <c r="B343" s="5" t="s">
        <v>768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>
      <c r="A344" s="4" t="s">
        <v>701</v>
      </c>
      <c r="B344" s="5" t="s">
        <v>769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>
      <c r="A345" s="4" t="s">
        <v>701</v>
      </c>
      <c r="B345" s="5" t="s">
        <v>771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s="26" customFormat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723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723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723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723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723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723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723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723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724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724</v>
      </c>
      <c r="B359" s="4" t="s">
        <v>723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724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724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724</v>
      </c>
      <c r="B362" s="4" t="s">
        <v>726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724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724</v>
      </c>
      <c r="B364" s="4" t="s">
        <v>728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730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730</v>
      </c>
      <c r="B366" s="4" t="s">
        <v>725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730</v>
      </c>
      <c r="B367" s="4" t="s">
        <v>733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730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730</v>
      </c>
      <c r="B369" s="4" t="s">
        <v>735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730</v>
      </c>
      <c r="B370" s="4" t="s">
        <v>736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730</v>
      </c>
      <c r="B371" s="4" t="s">
        <v>737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730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730</v>
      </c>
      <c r="B373" s="4" t="s">
        <v>731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</sheetData>
  <dataConsolidate/>
  <dataValidations count="2">
    <dataValidation type="list" allowBlank="1" showInputMessage="1" showErrorMessage="1" sqref="B2:B373">
      <formula1>AvailableFields</formula1>
    </dataValidation>
    <dataValidation type="list" allowBlank="1" showInputMessage="1" showErrorMessage="1" sqref="A2:A37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2"/>
  <sheetViews>
    <sheetView tabSelected="1" topLeftCell="B301" workbookViewId="0">
      <selection activeCell="G314" sqref="G314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>
      <c r="A311" s="42" t="str">
        <f>[Table Name]&amp;"-"&amp;[Record No]</f>
        <v>Dashboard-0</v>
      </c>
      <c r="B311" s="43" t="s">
        <v>742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>
      <c r="A312" s="42" t="str">
        <f>[Table Name]&amp;"-"&amp;[Record No]</f>
        <v>Dashboard Sections-0</v>
      </c>
      <c r="B312" s="43" t="s">
        <v>743</v>
      </c>
      <c r="C312" s="42">
        <f>COUNTIF($B$1:$B311,[Table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>
      <c r="A313" s="42" t="str">
        <f>[Table Name]&amp;"-"&amp;[Record No]</f>
        <v>Dashboard Section Items-0</v>
      </c>
      <c r="B313" s="43" t="s">
        <v>744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>
      <c r="A314" s="22" t="str">
        <f>[Table Name]&amp;"-"&amp;[Record No]</f>
        <v>Resource Metrics-0</v>
      </c>
      <c r="B314" s="40" t="s">
        <v>745</v>
      </c>
      <c r="C314" s="22">
        <f>COUNTIF($B$1:$B313,[Table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6"/>
  <sheetViews>
    <sheetView topLeftCell="A19" workbookViewId="0">
      <selection activeCell="C39" sqref="C3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742</v>
      </c>
      <c r="B33" s="5" t="s">
        <v>723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743</v>
      </c>
      <c r="B34" s="5" t="s">
        <v>724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744</v>
      </c>
      <c r="B35" s="5" t="s">
        <v>730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745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</sheetData>
  <dataValidations count="2">
    <dataValidation type="list" allowBlank="1" showInputMessage="1" showErrorMessage="1" sqref="E2:E36">
      <formula1>"truncate,query"</formula1>
    </dataValidation>
    <dataValidation type="list" allowBlank="1" showInputMessage="1" showErrorMessage="1" sqref="B2:B3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topLeftCell="A28" workbookViewId="0">
      <selection activeCell="B34" sqref="B34:G37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>"Milestone\Appframe\Model"</f>
        <v>Milestone\Appframe\Model</v>
      </c>
      <c r="F33" s="4" t="s">
        <v>693</v>
      </c>
      <c r="G33" s="21" t="str">
        <f>"id"</f>
        <v>id</v>
      </c>
      <c r="H33" s="4"/>
      <c r="I33" s="4"/>
    </row>
    <row r="34" spans="1:9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>"Milestone\Appframe\Model"</f>
        <v>Milestone\Appframe\Model</v>
      </c>
      <c r="F34" s="5" t="s">
        <v>754</v>
      </c>
      <c r="G34" s="46" t="str">
        <f>"id"</f>
        <v>id</v>
      </c>
      <c r="H34" s="5"/>
      <c r="I34" s="5"/>
    </row>
    <row r="35" spans="1:9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>"Milestone\Appframe\Model"</f>
        <v>Milestone\Appframe\Model</v>
      </c>
      <c r="F35" s="5" t="s">
        <v>755</v>
      </c>
      <c r="G35" s="46" t="str">
        <f>"id"</f>
        <v>id</v>
      </c>
      <c r="H35" s="5"/>
      <c r="I35" s="5"/>
    </row>
    <row r="36" spans="1:9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>"Milestone\Appframe\Model"</f>
        <v>Milestone\Appframe\Model</v>
      </c>
      <c r="F36" s="5" t="s">
        <v>756</v>
      </c>
      <c r="G36" s="46" t="str">
        <f>"id"</f>
        <v>id</v>
      </c>
      <c r="H36" s="5"/>
      <c r="I36" s="5"/>
    </row>
    <row r="37" spans="1:9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>"Milestone\Appframe\Model"</f>
        <v>Milestone\Appframe\Model</v>
      </c>
      <c r="F37" s="4" t="s">
        <v>757</v>
      </c>
      <c r="G37" s="21" t="str">
        <f>"id"</f>
        <v>id</v>
      </c>
      <c r="H37" s="4"/>
      <c r="I37" s="4"/>
    </row>
  </sheetData>
  <dataValidations count="1">
    <dataValidation type="list" allowBlank="1" showInputMessage="1" showErrorMessage="1" sqref="F2:F37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0"/>
  <sheetViews>
    <sheetView topLeftCell="A34" workbookViewId="0">
      <selection activeCell="D47" sqref="D47:I50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746</v>
      </c>
      <c r="D47" s="7">
        <f>VLOOKUP([Resource],CHOOSE({1,2},ResourceTable[Name],ResourceTable[No]),2,0)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746</v>
      </c>
      <c r="C48" s="7" t="s">
        <v>747</v>
      </c>
      <c r="D48" s="7">
        <f>VLOOKUP([Resource],CHOOSE({1,2},ResourceTable[Name],ResourceTable[No]),2,0)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747</v>
      </c>
      <c r="C49" s="7" t="s">
        <v>748</v>
      </c>
      <c r="D49" s="7">
        <f>VLOOKUP([Resource],CHOOSE({1,2},ResourceTable[Name],ResourceTable[No]),2,0)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746</v>
      </c>
      <c r="C50" s="7" t="s">
        <v>208</v>
      </c>
      <c r="D50" s="7">
        <f>VLOOKUP([Resource],CHOOSE({1,2},ResourceTable[Name],ResourceTable[No]),2,0)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50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sqref="A1:D3"/>
    </sheetView>
  </sheetViews>
  <sheetFormatPr defaultRowHeight="15"/>
  <cols>
    <col min="1" max="16384" width="9.140625" style="26"/>
  </cols>
  <sheetData>
    <row r="1" spans="1:20" s="38" customFormat="1" ht="15" customHeight="1">
      <c r="A1" s="50" t="s">
        <v>745</v>
      </c>
      <c r="B1" s="50"/>
      <c r="C1" s="50"/>
      <c r="D1" s="50"/>
      <c r="E1" s="51" t="str">
        <f>"\"&amp;VLOOKUP($A$1,SeedMap[],3,0)&amp;"\"&amp;VLOOKUP($A$1,SeedMap[],4,0)&amp;"::"&amp;VLOOKUP($A$1,SeedMap[],5,0)&amp;"()"</f>
        <v>\Milestone\Appframe\Model\ResourceMetric::truncate()</v>
      </c>
      <c r="F1" s="51"/>
      <c r="G1" s="51"/>
      <c r="H1" s="51"/>
      <c r="I1" s="52" t="s">
        <v>176</v>
      </c>
      <c r="J1" s="52"/>
      <c r="K1" s="52"/>
      <c r="L1" s="52"/>
      <c r="M1" s="52"/>
      <c r="N1" s="52"/>
      <c r="O1" s="52"/>
      <c r="P1" s="52"/>
      <c r="Q1" s="52"/>
      <c r="R1" s="52"/>
      <c r="S1" s="31" t="str">
        <f>""</f>
        <v/>
      </c>
      <c r="T1" s="10"/>
    </row>
    <row r="2" spans="1:20" s="38" customFormat="1" ht="15" customHeight="1">
      <c r="A2" s="50"/>
      <c r="B2" s="50"/>
      <c r="C2" s="50"/>
      <c r="D2" s="50"/>
      <c r="E2" s="51" t="s">
        <v>436</v>
      </c>
      <c r="F2" s="51"/>
      <c r="G2" s="51"/>
      <c r="H2" s="51"/>
      <c r="I2" s="52" t="s">
        <v>175</v>
      </c>
      <c r="J2" s="52"/>
      <c r="K2" s="52"/>
      <c r="L2" s="52"/>
      <c r="M2" s="52"/>
      <c r="N2" s="52"/>
      <c r="O2" s="52"/>
      <c r="P2" s="52"/>
      <c r="Q2" s="52"/>
      <c r="R2" s="52"/>
      <c r="S2" s="31" t="str">
        <f>";"</f>
        <v>;</v>
      </c>
      <c r="T2" s="10"/>
    </row>
    <row r="3" spans="1:20" s="38" customFormat="1" ht="15" customHeight="1">
      <c r="A3" s="50"/>
      <c r="B3" s="50"/>
      <c r="C3" s="50"/>
      <c r="D3" s="50"/>
      <c r="E3" s="51"/>
      <c r="F3" s="51"/>
      <c r="G3" s="51"/>
      <c r="H3" s="51"/>
      <c r="I3" s="52" t="s">
        <v>430</v>
      </c>
      <c r="J3" s="52"/>
      <c r="K3" s="52"/>
      <c r="L3" s="52"/>
      <c r="M3" s="52"/>
      <c r="N3" s="52"/>
      <c r="O3" s="52"/>
      <c r="P3" s="52"/>
      <c r="Q3" s="52"/>
      <c r="R3" s="52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type</v>
      </c>
      <c r="F5" s="34" t="str">
        <f>IF(VLOOKUP($A$1&amp;"-0",TableData[[TRCode]:[15]],F$4+$B$4,0)=0,"",VLOOKUP($A$1&amp;"-0",TableData[[TRCode]:[15]],F$4+$B$4,0))</f>
        <v>resource_list</v>
      </c>
      <c r="G5" s="34" t="str">
        <f>IF(VLOOKUP($A$1&amp;"-0",TableData[[TRCode]:[15]],G$4+$B$4,0)=0,"",VLOOKUP($A$1&amp;"-0",TableData[[TRCode]:[15]],G$4+$B$4,0))</f>
        <v>aggregate</v>
      </c>
      <c r="H5" s="34" t="str">
        <f>IF(VLOOKUP($A$1&amp;"-0",TableData[[TRCode]:[15]],H$4+$B$4,0)=0,"",VLOOKUP($A$1&amp;"-0",TableData[[TRCode]:[15]],H$4+$B$4,0))</f>
        <v>aggregate_field</v>
      </c>
      <c r="I5" s="34" t="str">
        <f>IF(VLOOKUP($A$1&amp;"-0",TableData[[TRCode]:[15]],I$4+$B$4,0)=0,"",VLOOKUP($A$1&amp;"-0",TableData[[TRCode]:[15]],I$4+$B$4,0))</f>
        <v>aggregate_distinct</v>
      </c>
      <c r="J5" s="34" t="str">
        <f>IF(VLOOKUP($A$1&amp;"-0",TableData[[TRCode]:[15]],J$4+$B$4,0)=0,"",VLOOKUP($A$1&amp;"-0",TableData[[TRCode]:[15]],J$4+$B$4,0))</f>
        <v>field</v>
      </c>
      <c r="K5" s="34" t="str">
        <f>IF(VLOOKUP($A$1&amp;"-0",TableData[[TRCode]:[15]],K$4+$B$4,0)=0,"",VLOOKUP($A$1&amp;"-0",TableData[[TRCode]:[15]],K$4+$B$4,0))</f>
        <v>field_sub</v>
      </c>
      <c r="L5" s="34" t="str">
        <f>IF(VLOOKUP($A$1&amp;"-0",TableData[[TRCode]:[15]],L$4+$B$4,0)=0,"",VLOOKUP($A$1&amp;"-0",TableData[[TRCode]:[15]],L$4+$B$4,0))</f>
        <v>cache</v>
      </c>
      <c r="M5" s="34" t="str">
        <f>IF(VLOOKUP($A$1&amp;"-0",TableData[[TRCode]:[15]],M$4+$B$4,0)=0,"",VLOOKUP($A$1&amp;"-0",TableData[[TRCode]:[15]],M$4+$B$4,0))</f>
        <v>method</v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7" t="str">
        <f>$I$1</f>
        <v>$_ = \DB::statement('SELECT @@GLOBAL.foreign_key_checks');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10"/>
      <c r="T6" s="10"/>
    </row>
    <row r="7" spans="1:20">
      <c r="A7" s="32"/>
      <c r="B7" s="48" t="str">
        <f>$I$2</f>
        <v>\DB::statement('set foreign_key_checks = 0');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20">
      <c r="A8" s="32"/>
      <c r="B8" s="49" t="str">
        <f>$E$1</f>
        <v>\Milestone\Appframe\Model\ResourceMetric::truncate()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2018-10-16T22:46:14Z</dcterms:modified>
</cp:coreProperties>
</file>