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6" i="24"/>
  <c r="A276" s="1"/>
  <c r="C25" i="21"/>
  <c r="D25"/>
  <c r="E25"/>
  <c r="C275" i="24"/>
  <c r="A275" s="1"/>
  <c r="C274"/>
  <c r="A274" s="1"/>
  <c r="C273"/>
  <c r="A273" s="1"/>
  <c r="C272"/>
  <c r="A272" s="1"/>
  <c r="C271"/>
  <c r="A271" s="1"/>
  <c r="C270"/>
  <c r="A270" s="1"/>
  <c r="C269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A9" i="9"/>
  <c r="C9"/>
  <c r="C243" i="24"/>
  <c r="A243" s="1"/>
  <c r="C242"/>
  <c r="A242" s="1"/>
  <c r="C241"/>
  <c r="A241" s="1"/>
  <c r="C240"/>
  <c r="A240" s="1"/>
  <c r="C239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C24" i="21"/>
  <c r="D24"/>
  <c r="E24"/>
  <c r="C23"/>
  <c r="D23"/>
  <c r="E23"/>
  <c r="C230" i="24"/>
  <c r="A230" s="1"/>
  <c r="C231"/>
  <c r="A231" s="1"/>
  <c r="A38" i="19"/>
  <c r="D38"/>
  <c r="I38"/>
  <c r="A37"/>
  <c r="D37"/>
  <c r="I37"/>
  <c r="C229" i="24"/>
  <c r="A229" s="1"/>
  <c r="A36" i="19"/>
  <c r="D36"/>
  <c r="I36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14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13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0" i="3" l="1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6"/>
  <c r="K255"/>
  <c r="K254"/>
  <c r="K253"/>
  <c r="K252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H9"/>
  <c r="G9"/>
  <c r="J9"/>
  <c r="D9"/>
  <c r="F9"/>
  <c r="E9"/>
  <c r="C9"/>
  <c r="B10"/>
  <c r="A6" i="9" l="1"/>
  <c r="C12" i="8"/>
  <c r="Q10" i="25"/>
  <c r="O10"/>
  <c r="M10"/>
  <c r="P10"/>
  <c r="L10"/>
  <c r="R10"/>
  <c r="N10"/>
  <c r="A12" i="14"/>
  <c r="K10" i="25"/>
  <c r="G10"/>
  <c r="H10"/>
  <c r="J10"/>
  <c r="I10"/>
  <c r="F10"/>
  <c r="C10"/>
  <c r="D10"/>
  <c r="B11"/>
  <c r="E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J11" i="25"/>
  <c r="I11"/>
  <c r="G11"/>
  <c r="H11"/>
  <c r="F11"/>
  <c r="B12"/>
  <c r="D11"/>
  <c r="E11"/>
  <c r="C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H12" i="25"/>
  <c r="G12"/>
  <c r="J12"/>
  <c r="I12"/>
  <c r="D12"/>
  <c r="C12"/>
  <c r="E12"/>
  <c r="F12"/>
  <c r="B13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I13" i="25"/>
  <c r="G13"/>
  <c r="H13"/>
  <c r="J13"/>
  <c r="E13"/>
  <c r="F13"/>
  <c r="B14"/>
  <c r="D13"/>
  <c r="C13"/>
  <c r="I16" i="19" l="1"/>
  <c r="R14" i="25"/>
  <c r="L14"/>
  <c r="O14"/>
  <c r="P14"/>
  <c r="Q14"/>
  <c r="M14"/>
  <c r="K14"/>
  <c r="N14"/>
  <c r="A16" i="14"/>
  <c r="H14" i="25"/>
  <c r="G14"/>
  <c r="J14"/>
  <c r="I14"/>
  <c r="B15"/>
  <c r="F14"/>
  <c r="E14"/>
  <c r="D14"/>
  <c r="C14"/>
  <c r="I17" i="19" l="1"/>
  <c r="K15" i="25"/>
  <c r="N15"/>
  <c r="P15"/>
  <c r="Q15"/>
  <c r="M15"/>
  <c r="R15"/>
  <c r="L15"/>
  <c r="O15"/>
  <c r="A17" i="14"/>
  <c r="G15" i="25"/>
  <c r="I15"/>
  <c r="H15"/>
  <c r="J15"/>
  <c r="B16"/>
  <c r="E15"/>
  <c r="F15"/>
  <c r="C15"/>
  <c r="D15"/>
  <c r="O16" l="1"/>
  <c r="M16"/>
  <c r="K16"/>
  <c r="L16"/>
  <c r="P16"/>
  <c r="Q16"/>
  <c r="R16"/>
  <c r="N16"/>
  <c r="A18" i="14"/>
  <c r="B17" i="25"/>
  <c r="I16"/>
  <c r="C16"/>
  <c r="D16"/>
  <c r="G16"/>
  <c r="H16"/>
  <c r="E16"/>
  <c r="J16"/>
  <c r="F16"/>
  <c r="A19" i="14" l="1"/>
  <c r="Q17" i="25"/>
  <c r="M17"/>
  <c r="R17"/>
  <c r="K17"/>
  <c r="O17"/>
  <c r="N17"/>
  <c r="P17"/>
  <c r="L17"/>
  <c r="J17"/>
  <c r="I17"/>
  <c r="H17"/>
  <c r="G17"/>
  <c r="F17"/>
  <c r="E17"/>
  <c r="D17"/>
  <c r="C17"/>
  <c r="B18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E18"/>
  <c r="F18"/>
  <c r="I18"/>
  <c r="J18"/>
  <c r="D18"/>
  <c r="C18"/>
  <c r="B19"/>
  <c r="H18"/>
  <c r="G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H19"/>
  <c r="E19"/>
  <c r="G19"/>
  <c r="B20"/>
  <c r="D19"/>
  <c r="F19"/>
  <c r="C19"/>
  <c r="L20" l="1"/>
  <c r="O20"/>
  <c r="M20"/>
  <c r="K20"/>
  <c r="N20"/>
  <c r="P20"/>
  <c r="Q20"/>
  <c r="R20"/>
  <c r="J20"/>
  <c r="I20"/>
  <c r="G20"/>
  <c r="F20"/>
  <c r="D20"/>
  <c r="H20"/>
  <c r="E20"/>
  <c r="C20"/>
  <c r="B21"/>
  <c r="O21" l="1"/>
  <c r="M21"/>
  <c r="P21"/>
  <c r="K21"/>
  <c r="N21"/>
  <c r="R21"/>
  <c r="L21"/>
  <c r="Q21"/>
  <c r="C21"/>
  <c r="H21"/>
  <c r="G21"/>
  <c r="I21"/>
  <c r="J21"/>
  <c r="D21"/>
  <c r="E21"/>
  <c r="F21"/>
  <c r="B22"/>
  <c r="P22" l="1"/>
  <c r="O22"/>
  <c r="K22"/>
  <c r="N22"/>
  <c r="M22"/>
  <c r="R22"/>
  <c r="L22"/>
  <c r="Q22"/>
  <c r="G22"/>
  <c r="D22"/>
  <c r="F22"/>
  <c r="I22"/>
  <c r="J22"/>
  <c r="C22"/>
  <c r="E22"/>
  <c r="B23"/>
  <c r="H22"/>
  <c r="L23" l="1"/>
  <c r="P23"/>
  <c r="K23"/>
  <c r="N23"/>
  <c r="Q23"/>
  <c r="M23"/>
  <c r="R23"/>
  <c r="O23"/>
  <c r="G23"/>
  <c r="B24"/>
  <c r="J23"/>
  <c r="I23"/>
  <c r="C23"/>
  <c r="E23"/>
  <c r="D23"/>
  <c r="H23"/>
  <c r="F23"/>
  <c r="R24" l="1"/>
  <c r="L24"/>
  <c r="M24"/>
  <c r="K24"/>
  <c r="N24"/>
  <c r="Q24"/>
  <c r="O24"/>
  <c r="P24"/>
  <c r="E24"/>
  <c r="F24"/>
  <c r="I24"/>
  <c r="J24"/>
  <c r="H24"/>
  <c r="B25"/>
  <c r="D24"/>
  <c r="C24"/>
  <c r="G24"/>
  <c r="R25" l="1"/>
  <c r="P25"/>
  <c r="O25"/>
  <c r="L25"/>
  <c r="M25"/>
  <c r="Q25"/>
  <c r="K25"/>
  <c r="N25"/>
  <c r="C25"/>
  <c r="I25"/>
  <c r="J25"/>
  <c r="B26"/>
  <c r="E25"/>
  <c r="F25"/>
  <c r="G25"/>
  <c r="D25"/>
  <c r="H25"/>
  <c r="Q26" l="1"/>
  <c r="P26"/>
  <c r="M26"/>
  <c r="N26"/>
  <c r="L26"/>
  <c r="O26"/>
  <c r="R26"/>
  <c r="K26"/>
  <c r="F26"/>
  <c r="B27"/>
  <c r="H26"/>
  <c r="C26"/>
  <c r="G26"/>
  <c r="J26"/>
  <c r="I26"/>
  <c r="D26"/>
  <c r="E26"/>
  <c r="R27" l="1"/>
  <c r="M27"/>
  <c r="Q27"/>
  <c r="O27"/>
  <c r="P27"/>
  <c r="N27"/>
  <c r="K27"/>
  <c r="L27"/>
  <c r="B28"/>
  <c r="C27"/>
  <c r="I27"/>
  <c r="J27"/>
  <c r="H27"/>
  <c r="F27"/>
  <c r="D27"/>
  <c r="E27"/>
  <c r="G27"/>
  <c r="O28" l="1"/>
  <c r="P28"/>
  <c r="R28"/>
  <c r="M28"/>
  <c r="L28"/>
  <c r="N28"/>
  <c r="Q28"/>
  <c r="K28"/>
  <c r="D28"/>
  <c r="J28"/>
  <c r="I28"/>
  <c r="F28"/>
  <c r="C28"/>
  <c r="B29"/>
  <c r="H28"/>
  <c r="G28"/>
  <c r="E28"/>
  <c r="R29" l="1"/>
  <c r="N29"/>
  <c r="K29"/>
  <c r="Q29"/>
  <c r="L29"/>
  <c r="M29"/>
  <c r="O29"/>
  <c r="P29"/>
  <c r="I29"/>
  <c r="J29"/>
  <c r="H29"/>
  <c r="F29"/>
  <c r="B30"/>
  <c r="D29"/>
  <c r="E29"/>
  <c r="C29"/>
  <c r="G29"/>
  <c r="Q30" l="1"/>
  <c r="P30"/>
  <c r="L30"/>
  <c r="K30"/>
  <c r="M30"/>
  <c r="N30"/>
  <c r="O30"/>
  <c r="R30"/>
  <c r="J30"/>
  <c r="I30"/>
  <c r="H30"/>
  <c r="G30"/>
  <c r="D30"/>
  <c r="F30"/>
  <c r="C30"/>
  <c r="B31"/>
  <c r="E30"/>
  <c r="Q31" l="1"/>
  <c r="M31"/>
  <c r="N31"/>
  <c r="K31"/>
  <c r="P31"/>
  <c r="L31"/>
  <c r="O31"/>
  <c r="R31"/>
  <c r="I31"/>
  <c r="J31"/>
  <c r="H31"/>
  <c r="C31"/>
  <c r="D31"/>
  <c r="G31"/>
  <c r="B32"/>
  <c r="E31"/>
  <c r="F31"/>
  <c r="M32" l="1"/>
  <c r="K32"/>
  <c r="O32"/>
  <c r="P32"/>
  <c r="L32"/>
  <c r="R32"/>
  <c r="Q32"/>
  <c r="N32"/>
  <c r="J32"/>
  <c r="I32"/>
  <c r="H32"/>
  <c r="B33"/>
  <c r="D32"/>
  <c r="G32"/>
  <c r="C32"/>
  <c r="E32"/>
  <c r="F32"/>
  <c r="P33" l="1"/>
  <c r="L33"/>
  <c r="K33"/>
  <c r="M33"/>
  <c r="Q33"/>
  <c r="O33"/>
  <c r="R33"/>
  <c r="N33"/>
  <c r="J33"/>
  <c r="I33"/>
  <c r="H33"/>
  <c r="G33"/>
  <c r="E33"/>
  <c r="C33"/>
  <c r="D33"/>
  <c r="F33"/>
  <c r="B34"/>
  <c r="N34" l="1"/>
  <c r="L34"/>
  <c r="K34"/>
  <c r="O34"/>
  <c r="P34"/>
  <c r="R34"/>
  <c r="Q34"/>
  <c r="M34"/>
  <c r="I34"/>
  <c r="J34"/>
  <c r="H34"/>
  <c r="E34"/>
  <c r="G34"/>
  <c r="C34"/>
  <c r="D34"/>
  <c r="B35"/>
  <c r="F34"/>
  <c r="K35" l="1"/>
  <c r="R35"/>
  <c r="N35"/>
  <c r="Q35"/>
  <c r="P35"/>
  <c r="M35"/>
  <c r="L35"/>
  <c r="O35"/>
  <c r="I35"/>
  <c r="J35"/>
  <c r="H35"/>
  <c r="C35"/>
  <c r="G35"/>
  <c r="E35"/>
  <c r="F35"/>
  <c r="D35"/>
  <c r="B36"/>
  <c r="M36" l="1"/>
  <c r="P36"/>
  <c r="O36"/>
  <c r="K36"/>
  <c r="N36"/>
  <c r="Q36"/>
  <c r="R36"/>
  <c r="L36"/>
  <c r="I36"/>
  <c r="J36"/>
  <c r="H36"/>
  <c r="D36"/>
  <c r="G36"/>
  <c r="F36"/>
  <c r="B37"/>
  <c r="E36"/>
  <c r="C36"/>
  <c r="K37" l="1"/>
  <c r="N37"/>
  <c r="O37"/>
  <c r="R37"/>
  <c r="M37"/>
  <c r="P37"/>
  <c r="Q37"/>
  <c r="L37"/>
  <c r="J37"/>
  <c r="I37"/>
  <c r="H37"/>
  <c r="C37"/>
  <c r="D37"/>
  <c r="B38"/>
  <c r="F37"/>
  <c r="G37"/>
  <c r="E37"/>
  <c r="Q38" l="1"/>
  <c r="R38"/>
  <c r="K38"/>
  <c r="N38"/>
  <c r="M38"/>
  <c r="I38"/>
  <c r="J38"/>
  <c r="L38"/>
  <c r="O38"/>
  <c r="P38"/>
  <c r="H38"/>
  <c r="E38"/>
  <c r="C38"/>
  <c r="F38"/>
  <c r="D38"/>
  <c r="B39"/>
  <c r="G38"/>
  <c r="J39" l="1"/>
  <c r="K39"/>
  <c r="R39"/>
  <c r="N39"/>
  <c r="O39"/>
  <c r="I39"/>
  <c r="P39"/>
  <c r="L39"/>
  <c r="Q39"/>
  <c r="M39"/>
  <c r="H39"/>
  <c r="C39"/>
  <c r="G39"/>
  <c r="F39"/>
  <c r="B40"/>
  <c r="D39"/>
  <c r="E39"/>
  <c r="L40" l="1"/>
  <c r="N40"/>
  <c r="P40"/>
  <c r="M40"/>
  <c r="K40"/>
  <c r="I40"/>
  <c r="R40"/>
  <c r="Q40"/>
  <c r="O40"/>
  <c r="J40"/>
  <c r="H40"/>
  <c r="F40"/>
  <c r="E40"/>
  <c r="C40"/>
  <c r="G40"/>
  <c r="B41"/>
  <c r="D40"/>
  <c r="N41" l="1"/>
  <c r="O41"/>
  <c r="J41"/>
  <c r="R41"/>
  <c r="L41"/>
  <c r="Q41"/>
  <c r="M41"/>
  <c r="I41"/>
  <c r="P41"/>
  <c r="K41"/>
  <c r="H41"/>
  <c r="E41"/>
  <c r="F41"/>
  <c r="B42"/>
  <c r="G41"/>
  <c r="C41"/>
  <c r="D41"/>
  <c r="Q42" l="1"/>
  <c r="P42"/>
  <c r="I42"/>
  <c r="K42"/>
  <c r="N42"/>
  <c r="L42"/>
  <c r="O42"/>
  <c r="R42"/>
  <c r="J42"/>
  <c r="M42"/>
  <c r="H42"/>
  <c r="E42"/>
  <c r="F42"/>
  <c r="C42"/>
  <c r="G42"/>
  <c r="D42"/>
  <c r="B43"/>
  <c r="J43" l="1"/>
  <c r="O43"/>
  <c r="R43"/>
  <c r="L43"/>
  <c r="I43"/>
  <c r="P43"/>
  <c r="M43"/>
  <c r="N43"/>
  <c r="Q43"/>
  <c r="K43"/>
  <c r="H43"/>
  <c r="B44"/>
  <c r="F43"/>
  <c r="E43"/>
  <c r="G43"/>
  <c r="C43"/>
  <c r="D43"/>
  <c r="O44" l="1"/>
  <c r="P44"/>
  <c r="L44"/>
  <c r="M44"/>
  <c r="Q44"/>
  <c r="K44"/>
  <c r="J44"/>
  <c r="N44"/>
  <c r="R44"/>
  <c r="I44"/>
  <c r="H44"/>
  <c r="F44"/>
  <c r="G44"/>
  <c r="B45"/>
  <c r="D44"/>
  <c r="E44"/>
  <c r="C44"/>
  <c r="J45" l="1"/>
  <c r="I45"/>
  <c r="M45"/>
  <c r="L45"/>
  <c r="Q45"/>
  <c r="K45"/>
  <c r="N45"/>
  <c r="P45"/>
  <c r="R45"/>
  <c r="O45"/>
  <c r="H45"/>
  <c r="C45"/>
  <c r="D45"/>
  <c r="F45"/>
  <c r="G45"/>
  <c r="E45"/>
  <c r="B46"/>
  <c r="D46" l="1"/>
  <c r="K46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<sst xmlns="http://schemas.openxmlformats.org/spreadsheetml/2006/main" count="3100" uniqueCount="642">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</sst>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19">
  <autoFilter ref="A1:J35"/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6" totalsRowShown="0" dataDxfId="105">
  <autoFilter ref="A1:I126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0" totalsRowShown="0" dataDxfId="95">
  <autoFilter ref="A1:K300">
    <filterColumn colId="0">
      <filters>
        <filter val="role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6" totalsRowShown="0" headerRowDxfId="83" dataDxfId="82">
  <autoFilter ref="A1:R276">
    <filterColumn colId="1">
      <filters>
        <filter val="Resource Role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5" totalsRowShown="0" dataDxfId="63">
  <autoFilter ref="A1:E25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57">
  <autoFilter ref="A1:I30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8" totalsRowShown="0" dataDxfId="47">
  <autoFilter ref="A1:I38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opLeftCell="G11" workbookViewId="0">
      <selection activeCell="H28" sqref="H2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603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604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563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455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593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6"/>
  <sheetViews>
    <sheetView topLeftCell="A106" workbookViewId="0">
      <selection activeCell="C127" sqref="C127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578</v>
      </c>
      <c r="B24" s="2" t="s">
        <v>24</v>
      </c>
      <c r="C24" s="2" t="s">
        <v>578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579</v>
      </c>
      <c r="B25" s="2" t="s">
        <v>24</v>
      </c>
      <c r="C25" s="2" t="s">
        <v>579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580</v>
      </c>
      <c r="B26" s="2" t="s">
        <v>24</v>
      </c>
      <c r="C26" s="2" t="s">
        <v>580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581</v>
      </c>
      <c r="B27" s="2" t="s">
        <v>24</v>
      </c>
      <c r="C27" s="2" t="s">
        <v>581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582</v>
      </c>
      <c r="B28" s="2" t="s">
        <v>24</v>
      </c>
      <c r="C28" s="2" t="s">
        <v>582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583</v>
      </c>
      <c r="B30" s="2" t="s">
        <v>42</v>
      </c>
      <c r="C30" s="2" t="s">
        <v>578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584</v>
      </c>
      <c r="B31" s="2" t="s">
        <v>42</v>
      </c>
      <c r="C31" s="2" t="s">
        <v>579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585</v>
      </c>
      <c r="B32" s="2" t="s">
        <v>42</v>
      </c>
      <c r="C32" s="2" t="s">
        <v>580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586</v>
      </c>
      <c r="B33" s="2" t="s">
        <v>42</v>
      </c>
      <c r="C33" s="2" t="s">
        <v>581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587</v>
      </c>
      <c r="B34" s="2" t="s">
        <v>42</v>
      </c>
      <c r="C34" s="2" t="s">
        <v>582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>
      <c r="A120" s="4" t="s">
        <v>564</v>
      </c>
      <c r="B120" s="4" t="s">
        <v>27</v>
      </c>
      <c r="C120" s="4" t="s">
        <v>564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576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577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602</v>
      </c>
      <c r="B123" s="4" t="s">
        <v>594</v>
      </c>
      <c r="C123" s="4" t="s">
        <v>595</v>
      </c>
      <c r="D123" s="4"/>
      <c r="E123" s="4" t="s">
        <v>596</v>
      </c>
      <c r="F123" s="4"/>
      <c r="G123" s="4"/>
      <c r="H123" s="4"/>
      <c r="I123" s="4"/>
    </row>
    <row r="124" spans="1:9">
      <c r="A124" s="4" t="s">
        <v>605</v>
      </c>
      <c r="B124" s="4" t="s">
        <v>24</v>
      </c>
      <c r="C124" s="4" t="s">
        <v>606</v>
      </c>
      <c r="D124" s="4"/>
      <c r="E124" s="4" t="s">
        <v>25</v>
      </c>
      <c r="F124" s="4"/>
      <c r="G124" s="4"/>
      <c r="H124" s="4"/>
      <c r="I124" s="4"/>
    </row>
    <row r="125" spans="1:9">
      <c r="A125" s="4" t="s">
        <v>607</v>
      </c>
      <c r="B125" s="4" t="s">
        <v>27</v>
      </c>
      <c r="C125" s="4" t="s">
        <v>127</v>
      </c>
      <c r="D125" s="4">
        <v>64</v>
      </c>
      <c r="E125" s="4" t="s">
        <v>29</v>
      </c>
      <c r="F125" s="4"/>
      <c r="G125" s="4"/>
      <c r="H125" s="4"/>
      <c r="I125" s="4"/>
    </row>
    <row r="126" spans="1:9">
      <c r="A126" s="4" t="s">
        <v>608</v>
      </c>
      <c r="B126" s="4" t="s">
        <v>42</v>
      </c>
      <c r="C126" s="4" t="s">
        <v>606</v>
      </c>
      <c r="D126" s="4"/>
      <c r="E126" s="4" t="s">
        <v>43</v>
      </c>
      <c r="F126" s="4" t="s">
        <v>615</v>
      </c>
      <c r="G126" s="4" t="s">
        <v>45</v>
      </c>
      <c r="H126" s="4" t="s">
        <v>46</v>
      </c>
      <c r="I126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6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"/>
  <sheetViews>
    <sheetView topLeftCell="A283" workbookViewId="0">
      <selection activeCell="K293" sqref="K293:K3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576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578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579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580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581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582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577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583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584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585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586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587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576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578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579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580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581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582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577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583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584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585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586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587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576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578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579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580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577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583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584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585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576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578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579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580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577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583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584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585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563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563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563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563</v>
      </c>
      <c r="B262" s="4" t="s">
        <v>564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563</v>
      </c>
      <c r="B263" s="4" t="s">
        <v>576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563</v>
      </c>
      <c r="B264" s="4" t="s">
        <v>578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563</v>
      </c>
      <c r="B265" s="4" t="s">
        <v>579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563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563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563</v>
      </c>
      <c r="B268" s="4" t="s">
        <v>577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563</v>
      </c>
      <c r="B269" s="4" t="s">
        <v>583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563</v>
      </c>
      <c r="B270" s="4" t="s">
        <v>584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571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571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571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571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571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571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593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593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593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593</v>
      </c>
      <c r="B280" s="4" t="s">
        <v>602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593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593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593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603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603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603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603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603</v>
      </c>
      <c r="B288" s="4" t="s">
        <v>576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603</v>
      </c>
      <c r="B289" s="4" t="s">
        <v>602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603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603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603</v>
      </c>
      <c r="B292" s="4" t="s">
        <v>577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604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604</v>
      </c>
      <c r="B294" s="4" t="s">
        <v>605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604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604</v>
      </c>
      <c r="B296" s="4" t="s">
        <v>607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604</v>
      </c>
      <c r="B297" s="4" t="s">
        <v>576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604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604</v>
      </c>
      <c r="B299" s="4" t="s">
        <v>608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604</v>
      </c>
      <c r="B300" s="4" t="s">
        <v>577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0">
      <formula1>AvailableFields</formula1>
    </dataValidation>
    <dataValidation type="list" allowBlank="1" showInputMessage="1" showErrorMessage="1" sqref="A2:A30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6"/>
  <sheetViews>
    <sheetView topLeftCell="B1" workbookViewId="0">
      <selection activeCell="G30" sqref="G30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592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562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562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562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562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562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562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562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562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562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562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562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562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562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641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578</v>
      </c>
      <c r="H104" s="16" t="s">
        <v>579</v>
      </c>
      <c r="I104" s="16" t="s">
        <v>580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449</v>
      </c>
      <c r="E151" s="40" t="s">
        <v>450</v>
      </c>
      <c r="F151" s="40" t="s">
        <v>451</v>
      </c>
      <c r="G151" s="15" t="s">
        <v>562</v>
      </c>
      <c r="H151" s="40" t="s">
        <v>452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443</v>
      </c>
      <c r="C152" s="22">
        <f>COUNTIF($B$1:$B151,[Table Name])</f>
        <v>15</v>
      </c>
      <c r="D152" s="40">
        <v>13</v>
      </c>
      <c r="E152" s="40" t="s">
        <v>451</v>
      </c>
      <c r="F152" s="40" t="s">
        <v>453</v>
      </c>
      <c r="G152" s="40" t="s">
        <v>454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464</v>
      </c>
      <c r="E153" s="40" t="s">
        <v>465</v>
      </c>
      <c r="F153" s="40" t="s">
        <v>466</v>
      </c>
      <c r="G153" s="15" t="s">
        <v>562</v>
      </c>
      <c r="H153" s="40" t="s">
        <v>467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443</v>
      </c>
      <c r="C154" s="22">
        <f>COUNTIF($B$1:$B153,[Table Name])</f>
        <v>16</v>
      </c>
      <c r="D154" s="40">
        <v>13</v>
      </c>
      <c r="E154" s="40" t="s">
        <v>466</v>
      </c>
      <c r="F154" s="40" t="s">
        <v>469</v>
      </c>
      <c r="G154" s="40" t="s">
        <v>468</v>
      </c>
      <c r="H154" s="40" t="s">
        <v>375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470</v>
      </c>
      <c r="E155" s="40" t="s">
        <v>471</v>
      </c>
      <c r="F155" s="40" t="s">
        <v>472</v>
      </c>
      <c r="G155" s="15" t="s">
        <v>562</v>
      </c>
      <c r="H155" s="40" t="s">
        <v>473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443</v>
      </c>
      <c r="C156" s="22">
        <f>COUNTIF($B$1:$B155,[Table Name])</f>
        <v>17</v>
      </c>
      <c r="D156" s="40">
        <v>13</v>
      </c>
      <c r="E156" s="40" t="s">
        <v>474</v>
      </c>
      <c r="F156" s="40" t="s">
        <v>475</v>
      </c>
      <c r="G156" s="40" t="s">
        <v>476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477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477</v>
      </c>
      <c r="C158" s="22">
        <f>COUNTIF($B$1:$B157,[Table Name])</f>
        <v>1</v>
      </c>
      <c r="D158" s="40">
        <v>4</v>
      </c>
      <c r="E158" s="40" t="s">
        <v>478</v>
      </c>
      <c r="F158" s="40" t="s">
        <v>480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477</v>
      </c>
      <c r="C159" s="22">
        <f>COUNTIF($B$1:$B158,[Table Name])</f>
        <v>2</v>
      </c>
      <c r="D159" s="40">
        <v>5</v>
      </c>
      <c r="E159" s="40" t="s">
        <v>478</v>
      </c>
      <c r="F159" s="40" t="s">
        <v>481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477</v>
      </c>
      <c r="C160" s="22">
        <f>COUNTIF($B$1:$B159,[Table Name])</f>
        <v>3</v>
      </c>
      <c r="D160" s="40">
        <v>5</v>
      </c>
      <c r="E160" s="40" t="s">
        <v>271</v>
      </c>
      <c r="F160" s="40" t="s">
        <v>482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477</v>
      </c>
      <c r="C161" s="22">
        <f>COUNTIF($B$1:$B160,[Table Name])</f>
        <v>4</v>
      </c>
      <c r="D161" s="40">
        <v>5</v>
      </c>
      <c r="E161" s="40" t="s">
        <v>479</v>
      </c>
      <c r="F161" s="40" t="s">
        <v>483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477</v>
      </c>
      <c r="C162" s="22">
        <f>COUNTIF($B$1:$B161,[Table Name])</f>
        <v>5</v>
      </c>
      <c r="D162" s="40">
        <v>6</v>
      </c>
      <c r="E162" s="40" t="s">
        <v>478</v>
      </c>
      <c r="F162" s="40" t="s">
        <v>480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477</v>
      </c>
      <c r="C163" s="22">
        <f>COUNTIF($B$1:$B162,[Table Name])</f>
        <v>6</v>
      </c>
      <c r="D163" s="40">
        <v>7</v>
      </c>
      <c r="E163" s="40" t="s">
        <v>478</v>
      </c>
      <c r="F163" s="40" t="s">
        <v>481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477</v>
      </c>
      <c r="C164" s="22">
        <f>COUNTIF($B$1:$B163,[Table Name])</f>
        <v>7</v>
      </c>
      <c r="D164" s="40">
        <v>7</v>
      </c>
      <c r="E164" s="40" t="s">
        <v>271</v>
      </c>
      <c r="F164" s="40" t="s">
        <v>482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477</v>
      </c>
      <c r="C165" s="22">
        <f>COUNTIF($B$1:$B164,[Table Name])</f>
        <v>8</v>
      </c>
      <c r="D165" s="40">
        <v>7</v>
      </c>
      <c r="E165" s="40" t="s">
        <v>479</v>
      </c>
      <c r="F165" s="40" t="s">
        <v>483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443</v>
      </c>
      <c r="C166" s="22">
        <f>COUNTIF($B$1:$B165,[Table Name])</f>
        <v>18</v>
      </c>
      <c r="D166" s="40">
        <v>12</v>
      </c>
      <c r="E166" s="40" t="s">
        <v>484</v>
      </c>
      <c r="F166" s="40" t="s">
        <v>485</v>
      </c>
      <c r="G166" s="40" t="s">
        <v>208</v>
      </c>
      <c r="H166" s="40" t="s">
        <v>403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486</v>
      </c>
      <c r="E167" s="40" t="s">
        <v>487</v>
      </c>
      <c r="F167" s="40" t="s">
        <v>488</v>
      </c>
      <c r="G167" s="15" t="s">
        <v>562</v>
      </c>
      <c r="H167" s="40" t="s">
        <v>489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443</v>
      </c>
      <c r="C168" s="22">
        <f>COUNTIF($B$1:$B167,[Table Name])</f>
        <v>19</v>
      </c>
      <c r="D168" s="40">
        <v>12</v>
      </c>
      <c r="E168" s="40" t="s">
        <v>488</v>
      </c>
      <c r="F168" s="40" t="s">
        <v>490</v>
      </c>
      <c r="G168" s="40" t="s">
        <v>491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488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578</v>
      </c>
      <c r="J169" s="40" t="s">
        <v>579</v>
      </c>
      <c r="K169" s="40" t="s">
        <v>580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488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488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492</v>
      </c>
      <c r="E172" s="40" t="s">
        <v>493</v>
      </c>
      <c r="F172" s="40" t="s">
        <v>494</v>
      </c>
      <c r="G172" s="15" t="s">
        <v>562</v>
      </c>
      <c r="H172" s="40" t="s">
        <v>495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443</v>
      </c>
      <c r="C173" s="22">
        <f>COUNTIF($B$1:$B172,[Table Name])</f>
        <v>20</v>
      </c>
      <c r="D173" s="40">
        <v>13</v>
      </c>
      <c r="E173" s="40" t="s">
        <v>494</v>
      </c>
      <c r="F173" s="40" t="s">
        <v>496</v>
      </c>
      <c r="G173" s="40" t="s">
        <v>395</v>
      </c>
      <c r="H173" s="40" t="s">
        <v>375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443</v>
      </c>
      <c r="C174" s="22">
        <f>COUNTIF($B$1:$B173,[Table Name])</f>
        <v>21</v>
      </c>
      <c r="D174" s="40">
        <v>4</v>
      </c>
      <c r="E174" s="40" t="s">
        <v>443</v>
      </c>
      <c r="F174" s="40" t="s">
        <v>497</v>
      </c>
      <c r="G174" s="40" t="s">
        <v>498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443</v>
      </c>
      <c r="C175" s="42">
        <f>COUNTIF($B$1:$B174,[Table Name])</f>
        <v>22</v>
      </c>
      <c r="D175" s="43">
        <v>18</v>
      </c>
      <c r="E175" s="43" t="s">
        <v>500</v>
      </c>
      <c r="F175" s="43" t="s">
        <v>501</v>
      </c>
      <c r="G175" s="43" t="s">
        <v>304</v>
      </c>
      <c r="H175" s="7" t="s">
        <v>403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443</v>
      </c>
      <c r="C176" s="42">
        <f>COUNTIF($B$1:$B175,[Table Name])</f>
        <v>23</v>
      </c>
      <c r="D176" s="43">
        <v>17</v>
      </c>
      <c r="E176" s="43" t="s">
        <v>512</v>
      </c>
      <c r="F176" s="43" t="s">
        <v>513</v>
      </c>
      <c r="G176" s="43" t="s">
        <v>304</v>
      </c>
      <c r="H176" s="7" t="s">
        <v>403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444</v>
      </c>
      <c r="C177" s="22">
        <f>COUNTIF($B$1:$B176,[Table Name])</f>
        <v>32</v>
      </c>
      <c r="D177" s="40">
        <v>2</v>
      </c>
      <c r="E177" s="40" t="s">
        <v>514</v>
      </c>
      <c r="F177" s="40" t="s">
        <v>514</v>
      </c>
      <c r="G177" s="40" t="s">
        <v>515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444</v>
      </c>
      <c r="C178" s="22">
        <f>COUNTIF($B$1:$B177,[Table Name])</f>
        <v>33</v>
      </c>
      <c r="D178" s="40">
        <v>3</v>
      </c>
      <c r="E178" s="40" t="s">
        <v>514</v>
      </c>
      <c r="F178" s="40" t="s">
        <v>514</v>
      </c>
      <c r="G178" s="40" t="s">
        <v>515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445</v>
      </c>
      <c r="C179" s="22">
        <f>COUNTIF($B$1:$B178,[Table Name])</f>
        <v>32</v>
      </c>
      <c r="D179" s="40">
        <v>32</v>
      </c>
      <c r="E179" s="40" t="s">
        <v>514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445</v>
      </c>
      <c r="C180" s="22">
        <f>COUNTIF($B$1:$B179,[Table Name])</f>
        <v>33</v>
      </c>
      <c r="D180" s="40">
        <v>33</v>
      </c>
      <c r="E180" s="40" t="s">
        <v>514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477</v>
      </c>
      <c r="C181" s="22">
        <f>COUNTIF($B$1:$B180,[Table Name])</f>
        <v>9</v>
      </c>
      <c r="D181" s="40">
        <v>32</v>
      </c>
      <c r="E181" s="40" t="s">
        <v>478</v>
      </c>
      <c r="F181" s="40" t="s">
        <v>516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477</v>
      </c>
      <c r="C182" s="22">
        <f>COUNTIF($B$1:$B181,[Table Name])</f>
        <v>10</v>
      </c>
      <c r="D182" s="40">
        <v>32</v>
      </c>
      <c r="E182" s="40" t="s">
        <v>517</v>
      </c>
      <c r="F182" s="40" t="s">
        <v>518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477</v>
      </c>
      <c r="C183" s="22">
        <f>COUNTIF($B$1:$B182,[Table Name])</f>
        <v>11</v>
      </c>
      <c r="D183" s="40">
        <v>33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477</v>
      </c>
      <c r="C184" s="22">
        <f>COUNTIF($B$1:$B183,[Table Name])</f>
        <v>12</v>
      </c>
      <c r="D184" s="40">
        <v>33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519</v>
      </c>
      <c r="E185" s="40" t="s">
        <v>520</v>
      </c>
      <c r="F185" s="40" t="s">
        <v>393</v>
      </c>
      <c r="G185" s="15" t="s">
        <v>562</v>
      </c>
      <c r="H185" s="40" t="s">
        <v>521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443</v>
      </c>
      <c r="C186" s="22">
        <f>COUNTIF($B$1:$B185,[Table Name])</f>
        <v>24</v>
      </c>
      <c r="D186" s="40">
        <v>19</v>
      </c>
      <c r="E186" s="40" t="s">
        <v>401</v>
      </c>
      <c r="F186" s="40" t="s">
        <v>522</v>
      </c>
      <c r="G186" s="40" t="s">
        <v>208</v>
      </c>
      <c r="H186" s="40" t="s">
        <v>403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523</v>
      </c>
      <c r="E187" s="43" t="s">
        <v>524</v>
      </c>
      <c r="F187" s="43" t="s">
        <v>525</v>
      </c>
      <c r="G187" s="15" t="s">
        <v>562</v>
      </c>
      <c r="H187" s="43" t="s">
        <v>526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527</v>
      </c>
      <c r="E188" s="43" t="s">
        <v>528</v>
      </c>
      <c r="F188" s="43" t="s">
        <v>440</v>
      </c>
      <c r="G188" s="15" t="s">
        <v>562</v>
      </c>
      <c r="H188" s="43" t="s">
        <v>529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530</v>
      </c>
      <c r="E189" s="40" t="s">
        <v>531</v>
      </c>
      <c r="F189" s="40" t="s">
        <v>532</v>
      </c>
      <c r="G189" s="15" t="s">
        <v>562</v>
      </c>
      <c r="H189" s="40" t="s">
        <v>533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443</v>
      </c>
      <c r="C190" s="42">
        <f>COUNTIF($B$1:$B189,[Table Name])</f>
        <v>25</v>
      </c>
      <c r="D190" s="43">
        <v>19</v>
      </c>
      <c r="E190" s="43" t="s">
        <v>525</v>
      </c>
      <c r="F190" s="43" t="s">
        <v>524</v>
      </c>
      <c r="G190" s="43" t="s">
        <v>498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443</v>
      </c>
      <c r="C191" s="42">
        <f>COUNTIF($B$1:$B190,[Table Name])</f>
        <v>26</v>
      </c>
      <c r="D191" s="43">
        <v>4</v>
      </c>
      <c r="E191" s="43" t="s">
        <v>440</v>
      </c>
      <c r="F191" s="43" t="s">
        <v>534</v>
      </c>
      <c r="G191" s="43" t="s">
        <v>535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443</v>
      </c>
      <c r="C192" s="22">
        <f>COUNTIF($B$1:$B191,[Table Name])</f>
        <v>27</v>
      </c>
      <c r="D192" s="40">
        <v>19</v>
      </c>
      <c r="E192" s="40" t="s">
        <v>532</v>
      </c>
      <c r="F192" s="40" t="s">
        <v>536</v>
      </c>
      <c r="G192" s="40" t="s">
        <v>535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547</v>
      </c>
      <c r="E193" s="4" t="s">
        <v>575</v>
      </c>
      <c r="F193" s="43" t="s">
        <v>395</v>
      </c>
      <c r="G193" s="15" t="s">
        <v>562</v>
      </c>
      <c r="H193" s="43" t="s">
        <v>548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549</v>
      </c>
      <c r="E194" s="40" t="s">
        <v>550</v>
      </c>
      <c r="F194" s="40" t="s">
        <v>551</v>
      </c>
      <c r="G194" s="15" t="s">
        <v>562</v>
      </c>
      <c r="H194" s="40" t="s">
        <v>552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443</v>
      </c>
      <c r="C195" s="22">
        <f>COUNTIF($B$1:$B194,[Table Name])</f>
        <v>28</v>
      </c>
      <c r="D195" s="40">
        <v>23</v>
      </c>
      <c r="E195" s="40" t="s">
        <v>553</v>
      </c>
      <c r="F195" s="40" t="s">
        <v>554</v>
      </c>
      <c r="G195" s="40" t="s">
        <v>498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443</v>
      </c>
      <c r="C196" s="22">
        <f>COUNTIF($B$1:$B195,[Table Name])</f>
        <v>29</v>
      </c>
      <c r="D196" s="40">
        <v>23</v>
      </c>
      <c r="E196" s="40" t="s">
        <v>401</v>
      </c>
      <c r="F196" s="40" t="s">
        <v>555</v>
      </c>
      <c r="G196" s="40" t="s">
        <v>208</v>
      </c>
      <c r="H196" s="40" t="s">
        <v>403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543</v>
      </c>
      <c r="F197" s="40" t="s">
        <v>544</v>
      </c>
      <c r="G197" s="40" t="s">
        <v>545</v>
      </c>
      <c r="H197" s="40" t="s">
        <v>343</v>
      </c>
      <c r="I197" s="40"/>
      <c r="J197" s="40" t="s">
        <v>546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446</v>
      </c>
      <c r="C198" s="22">
        <f>COUNTIF($B$1:$B197,[Table Name])</f>
        <v>7</v>
      </c>
      <c r="D198" s="40">
        <v>7</v>
      </c>
      <c r="E198" s="40" t="s">
        <v>395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556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556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557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557</v>
      </c>
      <c r="C202" s="22">
        <f>COUNTIF($B$1:$B201,[Table Name])</f>
        <v>1</v>
      </c>
      <c r="D202" s="40">
        <v>1</v>
      </c>
      <c r="E202" s="40" t="s">
        <v>543</v>
      </c>
      <c r="F202" s="40" t="s">
        <v>558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557</v>
      </c>
      <c r="C203" s="22">
        <f>COUNTIF($B$1:$B202,[Table Name])</f>
        <v>2</v>
      </c>
      <c r="D203" s="40">
        <v>1</v>
      </c>
      <c r="E203" s="40" t="s">
        <v>559</v>
      </c>
      <c r="F203" s="40" t="s">
        <v>560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559</v>
      </c>
      <c r="F204" s="40" t="s">
        <v>561</v>
      </c>
      <c r="G204" s="40" t="s">
        <v>545</v>
      </c>
      <c r="H204" s="40" t="s">
        <v>343</v>
      </c>
      <c r="I204" s="40"/>
      <c r="J204" s="40" t="s">
        <v>546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446</v>
      </c>
      <c r="C205" s="22">
        <f>COUNTIF($B$1:$B204,[Table Name])</f>
        <v>8</v>
      </c>
      <c r="D205" s="40">
        <v>8</v>
      </c>
      <c r="E205" s="40" t="s">
        <v>395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556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565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564</v>
      </c>
      <c r="G207" s="40" t="s">
        <v>56</v>
      </c>
      <c r="H207" s="40" t="s">
        <v>578</v>
      </c>
      <c r="I207" s="40" t="s">
        <v>579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565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565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565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565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566</v>
      </c>
      <c r="E212" s="16" t="s">
        <v>567</v>
      </c>
      <c r="F212" s="16" t="s">
        <v>568</v>
      </c>
      <c r="G212" s="16" t="s">
        <v>562</v>
      </c>
      <c r="H212" s="16" t="s">
        <v>569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443</v>
      </c>
      <c r="C213" s="19">
        <f>COUNTIF($B$1:$B212,[Table Name])</f>
        <v>30</v>
      </c>
      <c r="D213" s="16">
        <v>19</v>
      </c>
      <c r="E213" s="16" t="s">
        <v>568</v>
      </c>
      <c r="F213" s="16" t="s">
        <v>567</v>
      </c>
      <c r="G213" s="16" t="s">
        <v>570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572</v>
      </c>
      <c r="E214" s="40" t="s">
        <v>573</v>
      </c>
      <c r="F214" s="40" t="s">
        <v>443</v>
      </c>
      <c r="G214" s="40" t="s">
        <v>562</v>
      </c>
      <c r="H214" s="40" t="s">
        <v>574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443</v>
      </c>
      <c r="C215" s="22">
        <f>COUNTIF($B$1:$B214,[Table Name])</f>
        <v>31</v>
      </c>
      <c r="D215" s="40">
        <v>26</v>
      </c>
      <c r="E215" s="40" t="s">
        <v>588</v>
      </c>
      <c r="F215" s="40" t="s">
        <v>588</v>
      </c>
      <c r="G215" s="40" t="s">
        <v>589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443</v>
      </c>
      <c r="C216" s="22">
        <f>COUNTIF($B$1:$B215,[Table Name])</f>
        <v>32</v>
      </c>
      <c r="D216" s="40">
        <v>26</v>
      </c>
      <c r="E216" s="40" t="s">
        <v>590</v>
      </c>
      <c r="F216" s="40" t="s">
        <v>591</v>
      </c>
      <c r="G216" s="40" t="s">
        <v>304</v>
      </c>
      <c r="H216" s="40" t="s">
        <v>403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597</v>
      </c>
      <c r="E217" s="40" t="s">
        <v>598</v>
      </c>
      <c r="F217" s="40" t="s">
        <v>599</v>
      </c>
      <c r="G217" s="40" t="s">
        <v>562</v>
      </c>
      <c r="H217" s="40" t="s">
        <v>600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443</v>
      </c>
      <c r="C218" s="22">
        <f>COUNTIF($B$1:$B217,[Table Name])</f>
        <v>33</v>
      </c>
      <c r="D218" s="40">
        <v>26</v>
      </c>
      <c r="E218" s="40" t="s">
        <v>599</v>
      </c>
      <c r="F218" s="40" t="s">
        <v>601</v>
      </c>
      <c r="G218" s="40" t="s">
        <v>570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599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595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599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599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599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599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599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599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609</v>
      </c>
      <c r="E226" s="40" t="s">
        <v>610</v>
      </c>
      <c r="F226" s="40" t="s">
        <v>611</v>
      </c>
      <c r="G226" s="40" t="s">
        <v>562</v>
      </c>
      <c r="H226" s="40" t="s">
        <v>612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443</v>
      </c>
      <c r="C227" s="22">
        <f>COUNTIF($B$1:$B226,[Table Name])</f>
        <v>34</v>
      </c>
      <c r="D227" s="40">
        <v>23</v>
      </c>
      <c r="E227" s="40" t="s">
        <v>611</v>
      </c>
      <c r="F227" s="40" t="s">
        <v>614</v>
      </c>
      <c r="G227" s="40" t="s">
        <v>613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616</v>
      </c>
      <c r="E228" s="40" t="s">
        <v>617</v>
      </c>
      <c r="F228" s="40" t="s">
        <v>618</v>
      </c>
      <c r="G228" s="40" t="s">
        <v>562</v>
      </c>
      <c r="H228" s="40" t="s">
        <v>619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443</v>
      </c>
      <c r="C229" s="22">
        <f>COUNTIF($B$1:$B228,[Table Name])</f>
        <v>35</v>
      </c>
      <c r="D229" s="40">
        <v>26</v>
      </c>
      <c r="E229" s="40" t="s">
        <v>618</v>
      </c>
      <c r="F229" s="40" t="s">
        <v>617</v>
      </c>
      <c r="G229" s="40" t="s">
        <v>620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443</v>
      </c>
      <c r="C230" s="42">
        <f>COUNTIF($B$1:$B229,[Table Name])</f>
        <v>36</v>
      </c>
      <c r="D230" s="43">
        <v>28</v>
      </c>
      <c r="E230" s="43" t="s">
        <v>553</v>
      </c>
      <c r="F230" s="43" t="s">
        <v>621</v>
      </c>
      <c r="G230" s="43" t="s">
        <v>304</v>
      </c>
      <c r="H230" s="43" t="s">
        <v>403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443</v>
      </c>
      <c r="C231" s="22">
        <f>COUNTIF($B$1:$B230,[Table Name])</f>
        <v>37</v>
      </c>
      <c r="D231" s="40">
        <v>29</v>
      </c>
      <c r="E231" s="40" t="s">
        <v>622</v>
      </c>
      <c r="F231" s="40" t="s">
        <v>623</v>
      </c>
      <c r="G231" s="40" t="s">
        <v>304</v>
      </c>
      <c r="H231" s="40" t="s">
        <v>403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611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595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611</v>
      </c>
      <c r="C233" s="22">
        <f>COUNTIF($B$1:$B232,[Table Name])</f>
        <v>1</v>
      </c>
      <c r="D233" s="40">
        <v>1</v>
      </c>
      <c r="E233" s="40"/>
      <c r="F233" s="40" t="s">
        <v>26</v>
      </c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611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4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Section-3</v>
      </c>
      <c r="B235" s="40" t="s">
        <v>611</v>
      </c>
      <c r="C235" s="22">
        <f>COUNTIF($B$1:$B234,[Table Name])</f>
        <v>3</v>
      </c>
      <c r="D235" s="40">
        <v>2</v>
      </c>
      <c r="E235" s="40" t="s">
        <v>180</v>
      </c>
      <c r="F235" s="40"/>
      <c r="G235" s="40">
        <v>1</v>
      </c>
      <c r="H235" s="40">
        <v>8</v>
      </c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Items-0</v>
      </c>
      <c r="B236" s="40" t="s">
        <v>618</v>
      </c>
      <c r="C236" s="22">
        <f>COUNTIF($B$1:$B235,[Table Name])</f>
        <v>0</v>
      </c>
      <c r="D236" s="40" t="s">
        <v>606</v>
      </c>
      <c r="E236" s="40" t="s">
        <v>269</v>
      </c>
      <c r="F236" s="40" t="s">
        <v>127</v>
      </c>
      <c r="G236" s="40" t="s">
        <v>56</v>
      </c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Items-1</v>
      </c>
      <c r="B237" s="40" t="s">
        <v>618</v>
      </c>
      <c r="C237" s="22">
        <f>COUNTIF($B$1:$B236,[Table Name])</f>
        <v>1</v>
      </c>
      <c r="D237" s="40">
        <v>1</v>
      </c>
      <c r="E237" s="40" t="s">
        <v>1</v>
      </c>
      <c r="F237" s="40" t="s">
        <v>26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Items-2</v>
      </c>
      <c r="B238" s="40" t="s">
        <v>618</v>
      </c>
      <c r="C238" s="22">
        <f>COUNTIF($B$1:$B237,[Table Name])</f>
        <v>2</v>
      </c>
      <c r="D238" s="40">
        <v>1</v>
      </c>
      <c r="E238" s="40" t="s">
        <v>272</v>
      </c>
      <c r="F238" s="40" t="s">
        <v>271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22" t="str">
        <f>[Table Name]&amp;"-"&amp;[Record No]</f>
        <v>Data View Section Items-3</v>
      </c>
      <c r="B239" s="40" t="s">
        <v>618</v>
      </c>
      <c r="C239" s="22">
        <f>COUNTIF($B$1:$B238,[Table Name])</f>
        <v>3</v>
      </c>
      <c r="D239" s="40">
        <v>1</v>
      </c>
      <c r="E239" s="40" t="s">
        <v>180</v>
      </c>
      <c r="F239" s="40" t="s">
        <v>30</v>
      </c>
      <c r="G239" s="40">
        <v>1</v>
      </c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1:18" hidden="1">
      <c r="A240" s="22" t="str">
        <f>[Table Name]&amp;"-"&amp;[Record No]</f>
        <v>Data View Section Items-4</v>
      </c>
      <c r="B240" s="40" t="s">
        <v>618</v>
      </c>
      <c r="C240" s="22">
        <f>COUNTIF($B$1:$B239,[Table Name])</f>
        <v>4</v>
      </c>
      <c r="D240" s="40">
        <v>2</v>
      </c>
      <c r="E240" s="40" t="s">
        <v>1</v>
      </c>
      <c r="F240" s="40" t="s">
        <v>26</v>
      </c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42" t="str">
        <f>[Table Name]&amp;"-"&amp;[Record No]</f>
        <v>Data View Section Items-5</v>
      </c>
      <c r="B241" s="40" t="s">
        <v>618</v>
      </c>
      <c r="C241" s="42">
        <f>COUNTIF($B$1:$B240,[Table Name])</f>
        <v>5</v>
      </c>
      <c r="D241" s="43">
        <v>2</v>
      </c>
      <c r="E241" s="43" t="s">
        <v>272</v>
      </c>
      <c r="F241" s="43" t="s">
        <v>271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1:18" hidden="1">
      <c r="A242" s="22" t="str">
        <f>[Table Name]&amp;"-"&amp;[Record No]</f>
        <v>Data View Section Items-6</v>
      </c>
      <c r="B242" s="40" t="s">
        <v>618</v>
      </c>
      <c r="C242" s="22">
        <f>COUNTIF($B$1:$B241,[Table Name])</f>
        <v>6</v>
      </c>
      <c r="D242" s="40">
        <v>3</v>
      </c>
      <c r="E242" s="40" t="s">
        <v>274</v>
      </c>
      <c r="F242" s="40" t="s">
        <v>30</v>
      </c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Data View Section Items-7</v>
      </c>
      <c r="B243" s="40" t="s">
        <v>618</v>
      </c>
      <c r="C243" s="22">
        <f>COUNTIF($B$1:$B242,[Table Name])</f>
        <v>7</v>
      </c>
      <c r="D243" s="40">
        <v>3</v>
      </c>
      <c r="E243" s="40" t="s">
        <v>298</v>
      </c>
      <c r="F243" s="40" t="s">
        <v>28</v>
      </c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Forms-8</v>
      </c>
      <c r="B244" s="40" t="s">
        <v>433</v>
      </c>
      <c r="C244" s="22">
        <f>COUNTIF($B$1:$B243,[Table Name])</f>
        <v>8</v>
      </c>
      <c r="D244" s="40">
        <v>1</v>
      </c>
      <c r="E244" s="40" t="s">
        <v>624</v>
      </c>
      <c r="F244" s="40" t="s">
        <v>627</v>
      </c>
      <c r="G244" s="40" t="s">
        <v>625</v>
      </c>
      <c r="H244" s="40" t="s">
        <v>626</v>
      </c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Forms-9</v>
      </c>
      <c r="B245" s="40" t="s">
        <v>433</v>
      </c>
      <c r="C245" s="22">
        <f>COUNTIF($B$1:$B244,[Table Name])</f>
        <v>9</v>
      </c>
      <c r="D245" s="40">
        <v>1</v>
      </c>
      <c r="E245" s="40" t="s">
        <v>628</v>
      </c>
      <c r="F245" s="40" t="s">
        <v>629</v>
      </c>
      <c r="G245" s="40" t="s">
        <v>630</v>
      </c>
      <c r="H245" s="40" t="s">
        <v>631</v>
      </c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Resource Form Fields-34</v>
      </c>
      <c r="B246" s="40" t="s">
        <v>444</v>
      </c>
      <c r="C246" s="22">
        <f>COUNTIF($B$1:$B245,[Table Name])</f>
        <v>34</v>
      </c>
      <c r="D246" s="40">
        <v>8</v>
      </c>
      <c r="E246" s="40" t="s">
        <v>26</v>
      </c>
      <c r="F246" s="40" t="s">
        <v>270</v>
      </c>
      <c r="G246" s="40" t="s">
        <v>1</v>
      </c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Resource Form Fields-35</v>
      </c>
      <c r="B247" s="40" t="s">
        <v>444</v>
      </c>
      <c r="C247" s="22">
        <f>COUNTIF($B$1:$B246,[Table Name])</f>
        <v>35</v>
      </c>
      <c r="D247" s="40">
        <v>8</v>
      </c>
      <c r="E247" s="40" t="s">
        <v>271</v>
      </c>
      <c r="F247" s="40" t="s">
        <v>270</v>
      </c>
      <c r="G247" s="40" t="s">
        <v>272</v>
      </c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Resource Form Fields-36</v>
      </c>
      <c r="B248" s="40" t="s">
        <v>444</v>
      </c>
      <c r="C248" s="22">
        <f>COUNTIF($B$1:$B247,[Table Name])</f>
        <v>36</v>
      </c>
      <c r="D248" s="40">
        <v>9</v>
      </c>
      <c r="E248" s="40" t="s">
        <v>26</v>
      </c>
      <c r="F248" s="40" t="s">
        <v>270</v>
      </c>
      <c r="G248" s="40" t="s">
        <v>1</v>
      </c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Resource Form Fields-37</v>
      </c>
      <c r="B249" s="40" t="s">
        <v>444</v>
      </c>
      <c r="C249" s="22">
        <f>COUNTIF($B$1:$B248,[Table Name])</f>
        <v>37</v>
      </c>
      <c r="D249" s="40">
        <v>9</v>
      </c>
      <c r="E249" s="40" t="s">
        <v>271</v>
      </c>
      <c r="F249" s="40" t="s">
        <v>270</v>
      </c>
      <c r="G249" s="40" t="s">
        <v>272</v>
      </c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Form Field Attrs-1</v>
      </c>
      <c r="B250" s="40" t="s">
        <v>447</v>
      </c>
      <c r="C250" s="22">
        <f>COUNTIF($B$1:$B249,[Table Name])</f>
        <v>1</v>
      </c>
      <c r="D250" s="40">
        <v>34</v>
      </c>
      <c r="E250" s="40" t="s">
        <v>448</v>
      </c>
      <c r="F250" s="40">
        <v>3</v>
      </c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Form Field Attrs-2</v>
      </c>
      <c r="B251" s="40" t="s">
        <v>447</v>
      </c>
      <c r="C251" s="22">
        <f>COUNTIF($B$1:$B250,[Table Name])</f>
        <v>2</v>
      </c>
      <c r="D251" s="40">
        <v>35</v>
      </c>
      <c r="E251" s="40" t="s">
        <v>448</v>
      </c>
      <c r="F251" s="40">
        <v>3</v>
      </c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Form Field Attrs-3</v>
      </c>
      <c r="B252" s="40" t="s">
        <v>447</v>
      </c>
      <c r="C252" s="22">
        <f>COUNTIF($B$1:$B251,[Table Name])</f>
        <v>3</v>
      </c>
      <c r="D252" s="40">
        <v>36</v>
      </c>
      <c r="E252" s="40" t="s">
        <v>448</v>
      </c>
      <c r="F252" s="40">
        <v>3</v>
      </c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Form Field Attrs-4</v>
      </c>
      <c r="B253" s="40" t="s">
        <v>447</v>
      </c>
      <c r="C253" s="22">
        <f>COUNTIF($B$1:$B252,[Table Name])</f>
        <v>4</v>
      </c>
      <c r="D253" s="40">
        <v>37</v>
      </c>
      <c r="E253" s="40" t="s">
        <v>448</v>
      </c>
      <c r="F253" s="40">
        <v>3</v>
      </c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Resource Form Field Data-34</v>
      </c>
      <c r="B254" s="40" t="s">
        <v>445</v>
      </c>
      <c r="C254" s="22">
        <f>COUNTIF($B$1:$B253,[Table Name])</f>
        <v>34</v>
      </c>
      <c r="D254" s="40">
        <v>34</v>
      </c>
      <c r="E254" s="40" t="s">
        <v>26</v>
      </c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Resource Form Field Data-35</v>
      </c>
      <c r="B255" s="40" t="s">
        <v>445</v>
      </c>
      <c r="C255" s="22">
        <f>COUNTIF($B$1:$B254,[Table Name])</f>
        <v>35</v>
      </c>
      <c r="D255" s="40">
        <v>35</v>
      </c>
      <c r="E255" s="40" t="s">
        <v>271</v>
      </c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Resource Form Field Data-36</v>
      </c>
      <c r="B256" s="40" t="s">
        <v>445</v>
      </c>
      <c r="C256" s="22">
        <f>COUNTIF($B$1:$B255,[Table Name])</f>
        <v>36</v>
      </c>
      <c r="D256" s="40">
        <v>36</v>
      </c>
      <c r="E256" s="40" t="s">
        <v>26</v>
      </c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Resource Form Field Data-37</v>
      </c>
      <c r="B257" s="40" t="s">
        <v>445</v>
      </c>
      <c r="C257" s="22">
        <f>COUNTIF($B$1:$B256,[Table Name])</f>
        <v>37</v>
      </c>
      <c r="D257" s="40">
        <v>37</v>
      </c>
      <c r="E257" s="40" t="s">
        <v>271</v>
      </c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Validations-13</v>
      </c>
      <c r="B258" s="40" t="s">
        <v>477</v>
      </c>
      <c r="C258" s="22">
        <f>COUNTIF($B$1:$B257,[Table Name])</f>
        <v>13</v>
      </c>
      <c r="D258" s="40">
        <v>34</v>
      </c>
      <c r="E258" s="40" t="s">
        <v>478</v>
      </c>
      <c r="F258" s="40" t="s">
        <v>632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Validations-14</v>
      </c>
      <c r="B259" s="40" t="s">
        <v>477</v>
      </c>
      <c r="C259" s="22">
        <f>COUNTIF($B$1:$B258,[Table Name])</f>
        <v>14</v>
      </c>
      <c r="D259" s="40">
        <v>35</v>
      </c>
      <c r="E259" s="40" t="s">
        <v>478</v>
      </c>
      <c r="F259" s="40" t="s">
        <v>633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Validations-15</v>
      </c>
      <c r="B260" s="40" t="s">
        <v>477</v>
      </c>
      <c r="C260" s="22">
        <f>COUNTIF($B$1:$B259,[Table Name])</f>
        <v>15</v>
      </c>
      <c r="D260" s="40">
        <v>35</v>
      </c>
      <c r="E260" s="40" t="s">
        <v>271</v>
      </c>
      <c r="F260" s="40" t="s">
        <v>634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Validations-16</v>
      </c>
      <c r="B261" s="40" t="s">
        <v>477</v>
      </c>
      <c r="C261" s="22">
        <f>COUNTIF($B$1:$B260,[Table Name])</f>
        <v>16</v>
      </c>
      <c r="D261" s="40">
        <v>35</v>
      </c>
      <c r="E261" s="40" t="s">
        <v>479</v>
      </c>
      <c r="F261" s="40" t="s">
        <v>483</v>
      </c>
      <c r="G261" s="40" t="s">
        <v>178</v>
      </c>
      <c r="H261" s="40" t="s">
        <v>271</v>
      </c>
      <c r="I261" s="50" t="s">
        <v>635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Form Field Validations-17</v>
      </c>
      <c r="B262" s="40" t="s">
        <v>477</v>
      </c>
      <c r="C262" s="22">
        <f>COUNTIF($B$1:$B261,[Table Name])</f>
        <v>17</v>
      </c>
      <c r="D262" s="40">
        <v>36</v>
      </c>
      <c r="E262" s="40" t="s">
        <v>478</v>
      </c>
      <c r="F262" s="40" t="s">
        <v>632</v>
      </c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Form Field Validations-18</v>
      </c>
      <c r="B263" s="40" t="s">
        <v>477</v>
      </c>
      <c r="C263" s="22">
        <f>COUNTIF($B$1:$B262,[Table Name])</f>
        <v>18</v>
      </c>
      <c r="D263" s="40">
        <v>37</v>
      </c>
      <c r="E263" s="40" t="s">
        <v>478</v>
      </c>
      <c r="F263" s="40" t="s">
        <v>633</v>
      </c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Form Field Validations-19</v>
      </c>
      <c r="B264" s="40" t="s">
        <v>477</v>
      </c>
      <c r="C264" s="22">
        <f>COUNTIF($B$1:$B263,[Table Name])</f>
        <v>19</v>
      </c>
      <c r="D264" s="40">
        <v>37</v>
      </c>
      <c r="E264" s="40" t="s">
        <v>271</v>
      </c>
      <c r="F264" s="40" t="s">
        <v>634</v>
      </c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Form Field Validations-20</v>
      </c>
      <c r="B265" s="40" t="s">
        <v>477</v>
      </c>
      <c r="C265" s="22">
        <f>COUNTIF($B$1:$B264,[Table Name])</f>
        <v>20</v>
      </c>
      <c r="D265" s="40">
        <v>37</v>
      </c>
      <c r="E265" s="40" t="s">
        <v>479</v>
      </c>
      <c r="F265" s="40" t="s">
        <v>483</v>
      </c>
      <c r="G265" s="40" t="s">
        <v>178</v>
      </c>
      <c r="H265" s="40" t="s">
        <v>271</v>
      </c>
      <c r="I265" s="50" t="s">
        <v>635</v>
      </c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Actions-9</v>
      </c>
      <c r="B266" s="40" t="s">
        <v>316</v>
      </c>
      <c r="C266" s="22">
        <f>COUNTIF($B$1:$B265,[Table Name])</f>
        <v>9</v>
      </c>
      <c r="D266" s="40">
        <v>1</v>
      </c>
      <c r="E266" s="40" t="s">
        <v>624</v>
      </c>
      <c r="F266" s="40" t="s">
        <v>636</v>
      </c>
      <c r="G266" s="40" t="s">
        <v>637</v>
      </c>
      <c r="H266" s="40" t="s">
        <v>343</v>
      </c>
      <c r="I266" s="40"/>
      <c r="J266" s="40" t="s">
        <v>638</v>
      </c>
      <c r="K266" s="40" t="s">
        <v>341</v>
      </c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Actions-10</v>
      </c>
      <c r="B267" s="40" t="s">
        <v>316</v>
      </c>
      <c r="C267" s="22">
        <f>COUNTIF($B$1:$B266,[Table Name])</f>
        <v>10</v>
      </c>
      <c r="D267" s="40">
        <v>1</v>
      </c>
      <c r="E267" s="40" t="s">
        <v>628</v>
      </c>
      <c r="F267" s="40" t="s">
        <v>639</v>
      </c>
      <c r="G267" s="40" t="s">
        <v>637</v>
      </c>
      <c r="H267" s="40" t="s">
        <v>343</v>
      </c>
      <c r="I267" s="40"/>
      <c r="J267" s="40" t="s">
        <v>638</v>
      </c>
      <c r="K267" s="40" t="s">
        <v>341</v>
      </c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List-3</v>
      </c>
      <c r="B268" s="40" t="s">
        <v>556</v>
      </c>
      <c r="C268" s="22">
        <f>COUNTIF($B$1:$B267,[Table Name])</f>
        <v>3</v>
      </c>
      <c r="D268" s="40">
        <v>9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List-4</v>
      </c>
      <c r="B269" s="40" t="s">
        <v>556</v>
      </c>
      <c r="C269" s="22">
        <f>COUNTIF($B$1:$B268,[Table Name])</f>
        <v>4</v>
      </c>
      <c r="D269" s="40">
        <v>10</v>
      </c>
      <c r="E269" s="40">
        <v>3</v>
      </c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Data-0</v>
      </c>
      <c r="B270" s="40" t="s">
        <v>389</v>
      </c>
      <c r="C270" s="22">
        <f>COUNTIF($B$1:$B269,[Table Name])</f>
        <v>0</v>
      </c>
      <c r="D270" s="40" t="s">
        <v>97</v>
      </c>
      <c r="E270" s="40" t="s">
        <v>4</v>
      </c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Action Data-1</v>
      </c>
      <c r="B271" s="40" t="s">
        <v>389</v>
      </c>
      <c r="C271" s="22">
        <f>COUNTIF($B$1:$B270,[Table Name])</f>
        <v>1</v>
      </c>
      <c r="D271" s="40">
        <v>7</v>
      </c>
      <c r="E271" s="40">
        <v>1</v>
      </c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 Action Data-2</v>
      </c>
      <c r="B272" s="40" t="s">
        <v>389</v>
      </c>
      <c r="C272" s="22">
        <f>COUNTIF($B$1:$B271,[Table Name])</f>
        <v>2</v>
      </c>
      <c r="D272" s="40">
        <v>8</v>
      </c>
      <c r="E272" s="40">
        <v>2</v>
      </c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Action Data-3</v>
      </c>
      <c r="B273" s="40" t="s">
        <v>389</v>
      </c>
      <c r="C273" s="22">
        <f>COUNTIF($B$1:$B272,[Table Name])</f>
        <v>3</v>
      </c>
      <c r="D273" s="40">
        <v>9</v>
      </c>
      <c r="E273" s="40">
        <v>1</v>
      </c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Action Data-4</v>
      </c>
      <c r="B274" s="40" t="s">
        <v>389</v>
      </c>
      <c r="C274" s="22">
        <f>COUNTIF($B$1:$B273,[Table Name])</f>
        <v>4</v>
      </c>
      <c r="D274" s="40">
        <v>10</v>
      </c>
      <c r="E274" s="40">
        <v>2</v>
      </c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Action Method-9</v>
      </c>
      <c r="B275" s="40" t="s">
        <v>446</v>
      </c>
      <c r="C275" s="22">
        <f>COUNTIF($B$1:$B274,[Table Name])</f>
        <v>9</v>
      </c>
      <c r="D275" s="40">
        <v>9</v>
      </c>
      <c r="E275" s="40" t="s">
        <v>640</v>
      </c>
      <c r="F275" s="40"/>
      <c r="G275" s="40">
        <v>8</v>
      </c>
      <c r="H275" s="40">
        <v>1</v>
      </c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22" t="str">
        <f>[Table Name]&amp;"-"&amp;[Record No]</f>
        <v>Resource Action Method-10</v>
      </c>
      <c r="B276" s="40" t="s">
        <v>446</v>
      </c>
      <c r="C276" s="22">
        <f>COUNTIF($B$1:$B275,[Table Name])</f>
        <v>10</v>
      </c>
      <c r="D276" s="40">
        <v>10</v>
      </c>
      <c r="E276" s="40" t="s">
        <v>640</v>
      </c>
      <c r="F276" s="40"/>
      <c r="G276" s="40">
        <v>9</v>
      </c>
      <c r="H276" s="40">
        <v>2</v>
      </c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5"/>
  <sheetViews>
    <sheetView topLeftCell="A7" workbookViewId="0">
      <selection activeCell="C25" sqref="C2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565</v>
      </c>
      <c r="B21" s="4" t="s">
        <v>563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599</v>
      </c>
      <c r="B22" s="4" t="s">
        <v>593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611</v>
      </c>
      <c r="B23" s="4" t="s">
        <v>603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618</v>
      </c>
      <c r="B24" s="4" t="s">
        <v>604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389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</sheetData>
  <dataValidations count="2">
    <dataValidation type="list" allowBlank="1" showInputMessage="1" showErrorMessage="1" sqref="E2:E25">
      <formula1>"truncate,query"</formula1>
    </dataValidation>
    <dataValidation type="list" allowBlank="1" showInputMessage="1" showErrorMessage="1" sqref="B2:B25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547</v>
      </c>
      <c r="C24" s="4" t="s">
        <v>575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566</v>
      </c>
      <c r="C26" s="2" t="s">
        <v>567</v>
      </c>
      <c r="D26" s="2" t="s">
        <v>568</v>
      </c>
      <c r="E26" s="9" t="str">
        <f t="shared" si="1"/>
        <v>Milestone\Appframe\Model</v>
      </c>
      <c r="F26" s="2" t="s">
        <v>569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572</v>
      </c>
      <c r="C27" s="4" t="s">
        <v>573</v>
      </c>
      <c r="D27" s="4" t="s">
        <v>443</v>
      </c>
      <c r="E27" s="7" t="str">
        <f>"Milestone\Appframe\Model"</f>
        <v>Milestone\Appframe\Model</v>
      </c>
      <c r="F27" s="4" t="s">
        <v>574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597</v>
      </c>
      <c r="C28" s="4" t="s">
        <v>598</v>
      </c>
      <c r="D28" s="4" t="s">
        <v>599</v>
      </c>
      <c r="E28" s="7" t="str">
        <f>"Milestone\Appframe\Model"</f>
        <v>Milestone\Appframe\Model</v>
      </c>
      <c r="F28" s="4" t="s">
        <v>600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609</v>
      </c>
      <c r="C29" s="4" t="s">
        <v>610</v>
      </c>
      <c r="D29" s="4" t="s">
        <v>611</v>
      </c>
      <c r="E29" s="7" t="str">
        <f>"Milestone\Appframe\Model"</f>
        <v>Milestone\Appframe\Model</v>
      </c>
      <c r="F29" s="4" t="s">
        <v>612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616</v>
      </c>
      <c r="C30" s="4" t="s">
        <v>617</v>
      </c>
      <c r="D30" s="4" t="s">
        <v>618</v>
      </c>
      <c r="E30" s="7" t="str">
        <f>"Milestone\Appframe\Model"</f>
        <v>Milestone\Appframe\Model</v>
      </c>
      <c r="F30" s="4" t="s">
        <v>619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8"/>
  <sheetViews>
    <sheetView topLeftCell="A22" workbookViewId="0">
      <selection activeCell="D37" sqref="D37:I38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572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519</v>
      </c>
      <c r="C31" s="9" t="s">
        <v>566</v>
      </c>
      <c r="D31" s="9">
        <f>VLOOKUP([Resource],CHOOSE({1,2},ResourceTable[Name],ResourceTable[No]),2,0)</f>
        <v>19</v>
      </c>
      <c r="E31" s="9" t="s">
        <v>568</v>
      </c>
      <c r="F31" s="9" t="s">
        <v>567</v>
      </c>
      <c r="G31" s="19" t="s">
        <v>570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572</v>
      </c>
      <c r="C32" s="7" t="s">
        <v>572</v>
      </c>
      <c r="D32" s="7">
        <f>VLOOKUP([Resource],CHOOSE({1,2},ResourceTable[Name],ResourceTable[No]),2,0)</f>
        <v>26</v>
      </c>
      <c r="E32" s="7" t="s">
        <v>588</v>
      </c>
      <c r="F32" s="7" t="s">
        <v>588</v>
      </c>
      <c r="G32" s="22" t="s">
        <v>589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572</v>
      </c>
      <c r="C33" s="7" t="s">
        <v>208</v>
      </c>
      <c r="D33" s="7">
        <f>VLOOKUP([Resource],CHOOSE({1,2},ResourceTable[Name],ResourceTable[No]),2,0)</f>
        <v>26</v>
      </c>
      <c r="E33" s="7" t="s">
        <v>590</v>
      </c>
      <c r="F33" s="7" t="s">
        <v>591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572</v>
      </c>
      <c r="C34" s="7" t="s">
        <v>597</v>
      </c>
      <c r="D34" s="7">
        <f>VLOOKUP([Resource],CHOOSE({1,2},ResourceTable[Name],ResourceTable[No]),2,0)</f>
        <v>26</v>
      </c>
      <c r="E34" s="7" t="s">
        <v>599</v>
      </c>
      <c r="F34" s="7" t="s">
        <v>601</v>
      </c>
      <c r="G34" s="22" t="s">
        <v>570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547</v>
      </c>
      <c r="C35" s="7" t="s">
        <v>609</v>
      </c>
      <c r="D35" s="7">
        <f>VLOOKUP([Resource],CHOOSE({1,2},ResourceTable[Name],ResourceTable[No]),2,0)</f>
        <v>23</v>
      </c>
      <c r="E35" s="7" t="s">
        <v>611</v>
      </c>
      <c r="F35" s="7" t="s">
        <v>614</v>
      </c>
      <c r="G35" s="22" t="s">
        <v>613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572</v>
      </c>
      <c r="C36" s="7" t="s">
        <v>616</v>
      </c>
      <c r="D36" s="7">
        <f>VLOOKUP([Resource],CHOOSE({1,2},ResourceTable[Name],ResourceTable[No]),2,0)</f>
        <v>26</v>
      </c>
      <c r="E36" s="7" t="s">
        <v>618</v>
      </c>
      <c r="F36" s="7" t="s">
        <v>617</v>
      </c>
      <c r="G36" s="22" t="s">
        <v>620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609</v>
      </c>
      <c r="C37" s="7" t="s">
        <v>572</v>
      </c>
      <c r="D37" s="7">
        <f>VLOOKUP([Resource],CHOOSE({1,2},ResourceTable[Name],ResourceTable[No]),2,0)</f>
        <v>28</v>
      </c>
      <c r="E37" s="7" t="s">
        <v>553</v>
      </c>
      <c r="F37" s="7" t="s">
        <v>621</v>
      </c>
      <c r="G37" s="22" t="s">
        <v>304</v>
      </c>
      <c r="H37" s="7" t="s">
        <v>403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616</v>
      </c>
      <c r="C38" s="7" t="s">
        <v>572</v>
      </c>
      <c r="D38" s="7">
        <f>VLOOKUP([Resource],CHOOSE({1,2},ResourceTable[Name],ResourceTable[No]),2,0)</f>
        <v>29</v>
      </c>
      <c r="E38" s="7" t="s">
        <v>622</v>
      </c>
      <c r="F38" s="7" t="s">
        <v>623</v>
      </c>
      <c r="G38" s="22" t="s">
        <v>304</v>
      </c>
      <c r="H38" s="7" t="s">
        <v>403</v>
      </c>
      <c r="I38" s="41">
        <f>VLOOKUP([Relate Resource],CHOOSE({1,2},ResourceTable[Name],ResourceTable[No]),2,0)</f>
        <v>26</v>
      </c>
    </row>
  </sheetData>
  <dataValidations count="1">
    <dataValidation type="list" allowBlank="1" showInputMessage="1" showErrorMessage="1" sqref="B2:C38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E14" sqref="E14"/>
    </sheetView>
  </sheetViews>
  <sheetFormatPr defaultRowHeight="15"/>
  <cols>
    <col min="1" max="16384" width="9.140625" style="26"/>
  </cols>
  <sheetData>
    <row r="1" spans="1:20" s="38" customFormat="1" ht="15" customHeight="1">
      <c r="A1" s="47" t="s">
        <v>227</v>
      </c>
      <c r="B1" s="47"/>
      <c r="C1" s="47"/>
      <c r="D1" s="47"/>
      <c r="E1" s="48" t="str">
        <f>"\"&amp;VLOOKUP($A$1,SeedMap[],3,0)&amp;"\"&amp;VLOOKUP($A$1,SeedMap[],4,0)&amp;"::"&amp;VLOOKUP($A$1,SeedMap[],5,0)&amp;"()"</f>
        <v>\Milestone\Appframe\Model\ResourceRole::truncate()</v>
      </c>
      <c r="F1" s="48"/>
      <c r="G1" s="48"/>
      <c r="H1" s="48"/>
      <c r="I1" s="49" t="s">
        <v>176</v>
      </c>
      <c r="J1" s="49"/>
      <c r="K1" s="49"/>
      <c r="L1" s="49"/>
      <c r="M1" s="49"/>
      <c r="N1" s="49"/>
      <c r="O1" s="49"/>
      <c r="P1" s="49"/>
      <c r="Q1" s="49"/>
      <c r="R1" s="49"/>
      <c r="S1" s="31" t="str">
        <f>""</f>
        <v/>
      </c>
      <c r="T1" s="10"/>
    </row>
    <row r="2" spans="1:20" s="38" customFormat="1" ht="15" customHeight="1">
      <c r="A2" s="47"/>
      <c r="B2" s="47"/>
      <c r="C2" s="47"/>
      <c r="D2" s="47"/>
      <c r="E2" s="48" t="s">
        <v>438</v>
      </c>
      <c r="F2" s="48"/>
      <c r="G2" s="48"/>
      <c r="H2" s="48"/>
      <c r="I2" s="49" t="s">
        <v>175</v>
      </c>
      <c r="J2" s="49"/>
      <c r="K2" s="49"/>
      <c r="L2" s="49"/>
      <c r="M2" s="49"/>
      <c r="N2" s="49"/>
      <c r="O2" s="49"/>
      <c r="P2" s="49"/>
      <c r="Q2" s="49"/>
      <c r="R2" s="49"/>
      <c r="S2" s="31" t="str">
        <f>";"</f>
        <v>;</v>
      </c>
      <c r="T2" s="10"/>
    </row>
    <row r="3" spans="1:20" s="38" customFormat="1" ht="15" customHeight="1">
      <c r="A3" s="47"/>
      <c r="B3" s="47"/>
      <c r="C3" s="47"/>
      <c r="D3" s="47"/>
      <c r="E3" s="48"/>
      <c r="F3" s="48"/>
      <c r="G3" s="48"/>
      <c r="H3" s="48"/>
      <c r="I3" s="49" t="s">
        <v>432</v>
      </c>
      <c r="J3" s="49"/>
      <c r="K3" s="49"/>
      <c r="L3" s="49"/>
      <c r="M3" s="49"/>
      <c r="N3" s="49"/>
      <c r="O3" s="49"/>
      <c r="P3" s="49"/>
      <c r="Q3" s="49"/>
      <c r="R3" s="49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role</v>
      </c>
      <c r="E5" s="34" t="str">
        <f>IF(VLOOKUP($A$1&amp;"-0",TableData[[TRCode]:[15]],E$4+$B$4,0)=0,"",VLOOKUP($A$1&amp;"-0",TableData[[TRCode]:[15]],E$4+$B$4,0))</f>
        <v>actions_availability</v>
      </c>
      <c r="F5" s="34" t="str">
        <f>IF(VLOOKUP($A$1&amp;"-0",TableData[[TRCode]:[15]],F$4+$B$4,0)=0,"",VLOOKUP($A$1&amp;"-0",TableData[[TRCode]:[15]],F$4+$B$4,0))</f>
        <v>actions</v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4" t="str">
        <f>$I$1</f>
        <v>$_ = \DB::statement('SELECT @@GLOBAL.foreign_key_checks');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0"/>
      <c r="T6" s="10"/>
    </row>
    <row r="7" spans="1:20">
      <c r="A7" s="32"/>
      <c r="B7" s="45" t="str">
        <f>$I$2</f>
        <v>\DB::statement('set foreign_key_checks = 0');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20">
      <c r="A8" s="32"/>
      <c r="B8" s="46" t="str">
        <f>$E$1</f>
        <v>\Milestone\Appframe\Model\ResourceRole::truncate()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'role' =&gt; '1', </v>
      </c>
      <c r="E9" s="33" t="str">
        <f t="shared" ca="1" si="0"/>
        <v xml:space="preserve">'actions_availability' =&gt; 'Only', </v>
      </c>
      <c r="F9" s="33" t="str">
        <f t="shared" ca="1" si="0"/>
        <v xml:space="preserve">'actions' =&gt; '2,3,5,6,7,8,9,10', </v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'1', </v>
      </c>
      <c r="D10" s="33" t="str">
        <f t="shared" ca="1" si="0"/>
        <v xml:space="preserve">'role' =&gt; '3', </v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'role' =&gt; '3', </v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'role' =&gt; '3', </v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'4', </v>
      </c>
      <c r="D13" s="33" t="str">
        <f t="shared" ca="1" si="0"/>
        <v xml:space="preserve">'role' =&gt; '2', </v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'5', </v>
      </c>
      <c r="D14" s="33" t="str">
        <f t="shared" ca="1" si="0"/>
        <v xml:space="preserve">'role' =&gt; '1', </v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'5', </v>
      </c>
      <c r="D15" s="33" t="str">
        <f t="shared" ca="1" si="0"/>
        <v xml:space="preserve">'role' =&gt; '3', </v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;</v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>\DB::statement('set foreign_key_checks = ' . $_);</v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624</v>
      </c>
      <c r="E9" s="7" t="s">
        <v>625</v>
      </c>
      <c r="F9" s="7" t="s">
        <v>626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2018-09-12T05:10:01Z</dcterms:modified>
</cp:coreProperties>
</file>