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Framework\app\Packages\Milestone\Appframe\"/>
    </mc:Choice>
  </mc:AlternateContent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52511"/>
</workbook>
</file>

<file path=xl/calcChain.xml><?xml version="1.0" encoding="utf-8"?>
<calcChain xmlns="http://schemas.openxmlformats.org/spreadsheetml/2006/main">
  <c r="C778" i="24" l="1"/>
  <c r="A778" i="24" s="1"/>
  <c r="C777" i="24"/>
  <c r="A777" i="24" s="1"/>
  <c r="C776" i="24"/>
  <c r="A776" i="24" s="1"/>
  <c r="C775" i="24"/>
  <c r="A775" i="24" s="1"/>
  <c r="C774" i="24"/>
  <c r="A774" i="24" s="1"/>
  <c r="C773" i="24"/>
  <c r="A773" i="24" s="1"/>
  <c r="C772" i="24"/>
  <c r="A772" i="24" s="1"/>
  <c r="C771" i="24"/>
  <c r="A771" i="24" s="1"/>
  <c r="C770" i="24"/>
  <c r="A770" i="24" s="1"/>
  <c r="C769" i="24"/>
  <c r="A769" i="24" s="1"/>
  <c r="C768" i="24"/>
  <c r="A768" i="24" s="1"/>
  <c r="C767" i="24"/>
  <c r="A767" i="24" s="1"/>
  <c r="C766" i="24"/>
  <c r="A766" i="24" s="1"/>
  <c r="C765" i="24"/>
  <c r="A765" i="24" s="1"/>
  <c r="C764" i="24"/>
  <c r="A764" i="24" s="1"/>
  <c r="C763" i="24"/>
  <c r="A763" i="24" s="1"/>
  <c r="C762" i="24"/>
  <c r="A762" i="24" s="1"/>
  <c r="C761" i="24"/>
  <c r="A761" i="24" s="1"/>
  <c r="C760" i="24"/>
  <c r="A760" i="24" s="1"/>
  <c r="C759" i="24"/>
  <c r="A759" i="24" s="1"/>
  <c r="C758" i="24"/>
  <c r="A758" i="24" s="1"/>
  <c r="C757" i="24"/>
  <c r="A757" i="24" s="1"/>
  <c r="C756" i="24"/>
  <c r="A756" i="24" s="1"/>
  <c r="C755" i="24"/>
  <c r="A755" i="24" s="1"/>
  <c r="C754" i="24"/>
  <c r="A754" i="24" s="1"/>
  <c r="C753" i="24"/>
  <c r="A753" i="24" s="1"/>
  <c r="C752" i="24"/>
  <c r="A752" i="24" s="1"/>
  <c r="C751" i="24"/>
  <c r="A751" i="24" s="1"/>
  <c r="C750" i="24"/>
  <c r="A750" i="24" s="1"/>
  <c r="C749" i="24" l="1"/>
  <c r="A749" i="24" s="1"/>
  <c r="C736" i="24"/>
  <c r="A736" i="24" s="1"/>
  <c r="C737" i="24"/>
  <c r="A737" i="24" s="1"/>
  <c r="C738" i="24"/>
  <c r="A738" i="24" s="1"/>
  <c r="C739" i="24"/>
  <c r="A739" i="24" s="1"/>
  <c r="C740" i="24"/>
  <c r="A740" i="24" s="1"/>
  <c r="C741" i="24"/>
  <c r="A741" i="24" s="1"/>
  <c r="C742" i="24"/>
  <c r="A742" i="24" s="1"/>
  <c r="C743" i="24"/>
  <c r="A743" i="24" s="1"/>
  <c r="C744" i="24"/>
  <c r="A744" i="24" s="1"/>
  <c r="C745" i="24"/>
  <c r="A745" i="24" s="1"/>
  <c r="C746" i="24"/>
  <c r="A746" i="24" s="1"/>
  <c r="C747" i="24"/>
  <c r="A747" i="24" s="1"/>
  <c r="C748" i="24"/>
  <c r="A748" i="24" s="1"/>
  <c r="C735" i="24"/>
  <c r="A735" i="24" s="1"/>
  <c r="C734" i="24"/>
  <c r="A734" i="24" s="1"/>
  <c r="C733" i="24"/>
  <c r="A733" i="24" s="1"/>
  <c r="C732" i="24"/>
  <c r="A732" i="24" s="1"/>
  <c r="C731" i="24"/>
  <c r="A731" i="24" s="1"/>
  <c r="C730" i="24"/>
  <c r="A730" i="24" s="1"/>
  <c r="C729" i="24"/>
  <c r="A729" i="24" s="1"/>
  <c r="C728" i="24"/>
  <c r="A728" i="24" s="1"/>
  <c r="C727" i="24"/>
  <c r="A727" i="24" s="1"/>
  <c r="C726" i="24"/>
  <c r="A726" i="24" s="1"/>
  <c r="C725" i="24"/>
  <c r="A725" i="24" s="1"/>
  <c r="C724" i="24"/>
  <c r="A724" i="24" s="1"/>
  <c r="C723" i="24"/>
  <c r="A723" i="24" s="1"/>
  <c r="C722" i="24"/>
  <c r="A722" i="24" s="1"/>
  <c r="C721" i="24"/>
  <c r="A721" i="24" s="1"/>
  <c r="C720" i="24"/>
  <c r="A720" i="24" s="1"/>
  <c r="C719" i="24"/>
  <c r="A719" i="24" s="1"/>
  <c r="C718" i="24"/>
  <c r="A718" i="24" s="1"/>
  <c r="C717" i="24"/>
  <c r="A717" i="24" s="1"/>
  <c r="C716" i="24"/>
  <c r="A716" i="24" s="1"/>
  <c r="C715" i="24"/>
  <c r="A715" i="24" s="1"/>
  <c r="C714" i="24"/>
  <c r="A714" i="24" s="1"/>
  <c r="C713" i="24"/>
  <c r="A713" i="24" s="1"/>
  <c r="C712" i="24"/>
  <c r="A712" i="24" s="1"/>
  <c r="C711" i="24"/>
  <c r="A711" i="24" s="1"/>
  <c r="C710" i="24"/>
  <c r="A710" i="24" s="1"/>
  <c r="C709" i="24"/>
  <c r="A709" i="24" s="1"/>
  <c r="C708" i="24"/>
  <c r="A708" i="24" s="1"/>
  <c r="C707" i="24"/>
  <c r="A707" i="24" s="1"/>
  <c r="C706" i="24"/>
  <c r="A706" i="24" s="1"/>
  <c r="C705" i="24"/>
  <c r="A705" i="24" s="1"/>
  <c r="C704" i="24"/>
  <c r="A704" i="24" s="1"/>
  <c r="C703" i="24"/>
  <c r="A703" i="24" s="1"/>
  <c r="C679" i="24"/>
  <c r="A679" i="24" s="1"/>
  <c r="C680" i="24"/>
  <c r="A680" i="24" s="1"/>
  <c r="C681" i="24"/>
  <c r="A681" i="24" s="1"/>
  <c r="C682" i="24"/>
  <c r="A682" i="24" s="1"/>
  <c r="C683" i="24"/>
  <c r="A683" i="24" s="1"/>
  <c r="C684" i="24"/>
  <c r="A684" i="24" s="1"/>
  <c r="C685" i="24"/>
  <c r="A685" i="24" s="1"/>
  <c r="C686" i="24"/>
  <c r="A686" i="24" s="1"/>
  <c r="C687" i="24"/>
  <c r="A687" i="24" s="1"/>
  <c r="C688" i="24"/>
  <c r="A688" i="24" s="1"/>
  <c r="C689" i="24"/>
  <c r="A689" i="24" s="1"/>
  <c r="C690" i="24"/>
  <c r="A690" i="24" s="1"/>
  <c r="C691" i="24"/>
  <c r="A691" i="24" s="1"/>
  <c r="C692" i="24"/>
  <c r="A692" i="24" s="1"/>
  <c r="C693" i="24"/>
  <c r="A693" i="24" s="1"/>
  <c r="C694" i="24"/>
  <c r="A694" i="24" s="1"/>
  <c r="C695" i="24"/>
  <c r="A695" i="24" s="1"/>
  <c r="C696" i="24"/>
  <c r="A696" i="24" s="1"/>
  <c r="C697" i="24"/>
  <c r="A697" i="24" s="1"/>
  <c r="C698" i="24"/>
  <c r="A698" i="24" s="1"/>
  <c r="C699" i="24"/>
  <c r="A699" i="24" s="1"/>
  <c r="C700" i="24"/>
  <c r="A700" i="24" s="1"/>
  <c r="C701" i="24"/>
  <c r="A701" i="24" s="1"/>
  <c r="C702" i="24"/>
  <c r="A702" i="24" s="1"/>
  <c r="C656" i="24"/>
  <c r="A656" i="24" s="1"/>
  <c r="C657" i="24"/>
  <c r="A657" i="24" s="1"/>
  <c r="C658" i="24"/>
  <c r="A658" i="24" s="1"/>
  <c r="C659" i="24"/>
  <c r="A659" i="24" s="1"/>
  <c r="C660" i="24"/>
  <c r="A660" i="24" s="1"/>
  <c r="C661" i="24"/>
  <c r="A661" i="24" s="1"/>
  <c r="C662" i="24"/>
  <c r="A662" i="24" s="1"/>
  <c r="C663" i="24"/>
  <c r="A663" i="24" s="1"/>
  <c r="C664" i="24"/>
  <c r="A664" i="24" s="1"/>
  <c r="C665" i="24"/>
  <c r="A665" i="24" s="1"/>
  <c r="C666" i="24"/>
  <c r="A666" i="24" s="1"/>
  <c r="C667" i="24"/>
  <c r="A667" i="24" s="1"/>
  <c r="C668" i="24"/>
  <c r="A668" i="24" s="1"/>
  <c r="C669" i="24"/>
  <c r="A669" i="24" s="1"/>
  <c r="C670" i="24"/>
  <c r="A670" i="24" s="1"/>
  <c r="C671" i="24"/>
  <c r="A671" i="24" s="1"/>
  <c r="C672" i="24"/>
  <c r="A672" i="24" s="1"/>
  <c r="C673" i="24"/>
  <c r="A673" i="24" s="1"/>
  <c r="C674" i="24"/>
  <c r="A674" i="24" s="1"/>
  <c r="C675" i="24"/>
  <c r="A675" i="24" s="1"/>
  <c r="C676" i="24"/>
  <c r="A676" i="24" s="1"/>
  <c r="C677" i="24"/>
  <c r="A677" i="24" s="1"/>
  <c r="C678" i="24"/>
  <c r="A678" i="24" s="1"/>
  <c r="C655" i="24"/>
  <c r="A655" i="24" s="1"/>
  <c r="C642" i="24"/>
  <c r="A642" i="24" s="1"/>
  <c r="C643" i="24"/>
  <c r="A643" i="24" s="1"/>
  <c r="C644" i="24"/>
  <c r="A644" i="24" s="1"/>
  <c r="C645" i="24"/>
  <c r="A645" i="24" s="1"/>
  <c r="C646" i="24"/>
  <c r="A646" i="24" s="1"/>
  <c r="C647" i="24"/>
  <c r="A647" i="24" s="1"/>
  <c r="C648" i="24"/>
  <c r="A648" i="24" s="1"/>
  <c r="C649" i="24"/>
  <c r="A649" i="24" s="1"/>
  <c r="C650" i="24"/>
  <c r="A650" i="24" s="1"/>
  <c r="C651" i="24"/>
  <c r="A651" i="24" s="1"/>
  <c r="C652" i="24"/>
  <c r="A652" i="24" s="1"/>
  <c r="C653" i="24"/>
  <c r="A653" i="24" s="1"/>
  <c r="C654" i="24"/>
  <c r="A654" i="24" s="1"/>
  <c r="C641" i="24"/>
  <c r="A641" i="24" s="1"/>
  <c r="C634" i="24"/>
  <c r="A634" i="24" s="1"/>
  <c r="C635" i="24"/>
  <c r="A635" i="24" s="1"/>
  <c r="C636" i="24"/>
  <c r="A636" i="24" s="1"/>
  <c r="C637" i="24"/>
  <c r="A637" i="24" s="1"/>
  <c r="C638" i="24"/>
  <c r="A638" i="24" s="1"/>
  <c r="C639" i="24"/>
  <c r="A639" i="24" s="1"/>
  <c r="C640" i="24"/>
  <c r="A640" i="24" s="1"/>
  <c r="C629" i="24"/>
  <c r="A629" i="24" s="1"/>
  <c r="C630" i="24"/>
  <c r="A630" i="24" s="1"/>
  <c r="C631" i="24"/>
  <c r="A631" i="24" s="1"/>
  <c r="C632" i="24"/>
  <c r="A632" i="24" s="1"/>
  <c r="C633" i="24"/>
  <c r="A633" i="24" s="1"/>
  <c r="C628" i="24"/>
  <c r="A628" i="24" s="1"/>
  <c r="C627" i="24"/>
  <c r="A627" i="24" s="1"/>
  <c r="C626" i="24"/>
  <c r="A626" i="24" s="1"/>
  <c r="C625" i="24"/>
  <c r="A625" i="24" s="1"/>
  <c r="C623" i="24"/>
  <c r="A623" i="24" s="1"/>
  <c r="C624" i="24"/>
  <c r="A624" i="24" s="1"/>
  <c r="A54" i="19"/>
  <c r="D54" i="19"/>
  <c r="I54" i="19"/>
  <c r="A53" i="19"/>
  <c r="D53" i="19"/>
  <c r="I53" i="19"/>
  <c r="A52" i="19"/>
  <c r="D52" i="19"/>
  <c r="I52" i="19"/>
  <c r="C622" i="24"/>
  <c r="A622" i="24" s="1"/>
  <c r="C485" i="24"/>
  <c r="A485" i="24" s="1"/>
  <c r="C486" i="24"/>
  <c r="A486" i="24" s="1"/>
  <c r="C487" i="24"/>
  <c r="A487" i="24" s="1"/>
  <c r="C488" i="24"/>
  <c r="A488" i="24" s="1"/>
  <c r="C489" i="24"/>
  <c r="A489" i="24" s="1"/>
  <c r="C490" i="24"/>
  <c r="A490" i="24" s="1"/>
  <c r="C491" i="24"/>
  <c r="A491" i="24" s="1"/>
  <c r="C492" i="24"/>
  <c r="A492" i="24" s="1"/>
  <c r="C493" i="24"/>
  <c r="A493" i="24" s="1"/>
  <c r="C494" i="24"/>
  <c r="A494" i="24" s="1"/>
  <c r="C495" i="24"/>
  <c r="A495" i="24" s="1"/>
  <c r="C496" i="24"/>
  <c r="A496" i="24" s="1"/>
  <c r="C497" i="24"/>
  <c r="A497" i="24" s="1"/>
  <c r="C498" i="24"/>
  <c r="A498" i="24" s="1"/>
  <c r="C499" i="24"/>
  <c r="A499" i="24" s="1"/>
  <c r="C500" i="24"/>
  <c r="A500" i="24" s="1"/>
  <c r="C501" i="24"/>
  <c r="A501" i="24" s="1"/>
  <c r="C502" i="24"/>
  <c r="A502" i="24" s="1"/>
  <c r="C503" i="24"/>
  <c r="A503" i="24" s="1"/>
  <c r="C504" i="24"/>
  <c r="A504" i="24" s="1"/>
  <c r="C505" i="24"/>
  <c r="A505" i="24" s="1"/>
  <c r="C506" i="24"/>
  <c r="A506" i="24" s="1"/>
  <c r="C507" i="24"/>
  <c r="A507" i="24" s="1"/>
  <c r="C508" i="24"/>
  <c r="A508" i="24" s="1"/>
  <c r="C509" i="24"/>
  <c r="A509" i="24" s="1"/>
  <c r="C510" i="24"/>
  <c r="A510" i="24" s="1"/>
  <c r="C511" i="24"/>
  <c r="A511" i="24" s="1"/>
  <c r="C512" i="24"/>
  <c r="A512" i="24" s="1"/>
  <c r="C513" i="24"/>
  <c r="A513" i="24" s="1"/>
  <c r="C514" i="24"/>
  <c r="A514" i="24" s="1"/>
  <c r="C515" i="24"/>
  <c r="A515" i="24" s="1"/>
  <c r="C516" i="24"/>
  <c r="A516" i="24" s="1"/>
  <c r="C517" i="24"/>
  <c r="A517" i="24" s="1"/>
  <c r="C518" i="24"/>
  <c r="A518" i="24" s="1"/>
  <c r="C519" i="24"/>
  <c r="A519" i="24" s="1"/>
  <c r="C520" i="24"/>
  <c r="A520" i="24" s="1"/>
  <c r="C521" i="24"/>
  <c r="A521" i="24" s="1"/>
  <c r="C522" i="24"/>
  <c r="A522" i="24" s="1"/>
  <c r="C523" i="24"/>
  <c r="A523" i="24" s="1"/>
  <c r="C524" i="24"/>
  <c r="A524" i="24" s="1"/>
  <c r="C525" i="24"/>
  <c r="A525" i="24" s="1"/>
  <c r="C526" i="24"/>
  <c r="A526" i="24" s="1"/>
  <c r="C527" i="24"/>
  <c r="A527" i="24" s="1"/>
  <c r="C528" i="24"/>
  <c r="A528" i="24" s="1"/>
  <c r="C529" i="24"/>
  <c r="A529" i="24" s="1"/>
  <c r="C530" i="24"/>
  <c r="A530" i="24" s="1"/>
  <c r="C531" i="24"/>
  <c r="A531" i="24" s="1"/>
  <c r="C532" i="24"/>
  <c r="A532" i="24" s="1"/>
  <c r="C533" i="24"/>
  <c r="A533" i="24" s="1"/>
  <c r="C534" i="24"/>
  <c r="A534" i="24" s="1"/>
  <c r="C535" i="24"/>
  <c r="A535" i="24" s="1"/>
  <c r="C536" i="24"/>
  <c r="A536" i="24" s="1"/>
  <c r="C537" i="24"/>
  <c r="A537" i="24" s="1"/>
  <c r="C538" i="24"/>
  <c r="A538" i="24" s="1"/>
  <c r="C539" i="24"/>
  <c r="A539" i="24" s="1"/>
  <c r="C540" i="24"/>
  <c r="A540" i="24" s="1"/>
  <c r="C541" i="24"/>
  <c r="A541" i="24" s="1"/>
  <c r="C542" i="24"/>
  <c r="A542" i="24" s="1"/>
  <c r="C543" i="24"/>
  <c r="A543" i="24" s="1"/>
  <c r="C544" i="24"/>
  <c r="A544" i="24" s="1"/>
  <c r="C545" i="24"/>
  <c r="A545" i="24" s="1"/>
  <c r="C546" i="24"/>
  <c r="A546" i="24" s="1"/>
  <c r="C547" i="24"/>
  <c r="A547" i="24" s="1"/>
  <c r="C548" i="24"/>
  <c r="A548" i="24" s="1"/>
  <c r="C549" i="24"/>
  <c r="A549" i="24" s="1"/>
  <c r="C550" i="24"/>
  <c r="A550" i="24" s="1"/>
  <c r="C551" i="24"/>
  <c r="A551" i="24" s="1"/>
  <c r="C552" i="24"/>
  <c r="A552" i="24" s="1"/>
  <c r="C553" i="24"/>
  <c r="A553" i="24" s="1"/>
  <c r="C554" i="24"/>
  <c r="A554" i="24" s="1"/>
  <c r="C555" i="24"/>
  <c r="A555" i="24" s="1"/>
  <c r="C556" i="24"/>
  <c r="A556" i="24" s="1"/>
  <c r="C557" i="24"/>
  <c r="A557" i="24" s="1"/>
  <c r="C558" i="24"/>
  <c r="A558" i="24" s="1"/>
  <c r="C559" i="24"/>
  <c r="A559" i="24" s="1"/>
  <c r="C560" i="24"/>
  <c r="A560" i="24" s="1"/>
  <c r="C561" i="24"/>
  <c r="A561" i="24" s="1"/>
  <c r="C562" i="24"/>
  <c r="A562" i="24" s="1"/>
  <c r="C563" i="24"/>
  <c r="A563" i="24" s="1"/>
  <c r="C564" i="24"/>
  <c r="A564" i="24" s="1"/>
  <c r="C565" i="24"/>
  <c r="A565" i="24" s="1"/>
  <c r="C566" i="24"/>
  <c r="A566" i="24" s="1"/>
  <c r="C567" i="24"/>
  <c r="A567" i="24" s="1"/>
  <c r="C568" i="24"/>
  <c r="A568" i="24" s="1"/>
  <c r="C569" i="24"/>
  <c r="A569" i="24" s="1"/>
  <c r="C570" i="24"/>
  <c r="A570" i="24" s="1"/>
  <c r="C571" i="24"/>
  <c r="A571" i="24" s="1"/>
  <c r="C572" i="24"/>
  <c r="A572" i="24" s="1"/>
  <c r="C573" i="24"/>
  <c r="A573" i="24" s="1"/>
  <c r="C574" i="24"/>
  <c r="A574" i="24" s="1"/>
  <c r="C575" i="24"/>
  <c r="A575" i="24" s="1"/>
  <c r="C576" i="24"/>
  <c r="A576" i="24" s="1"/>
  <c r="C577" i="24"/>
  <c r="A577" i="24" s="1"/>
  <c r="C578" i="24"/>
  <c r="A578" i="24" s="1"/>
  <c r="C579" i="24"/>
  <c r="A579" i="24" s="1"/>
  <c r="C580" i="24"/>
  <c r="A580" i="24" s="1"/>
  <c r="C581" i="24"/>
  <c r="A581" i="24" s="1"/>
  <c r="C582" i="24"/>
  <c r="A582" i="24" s="1"/>
  <c r="C583" i="24"/>
  <c r="A583" i="24" s="1"/>
  <c r="C584" i="24"/>
  <c r="A584" i="24" s="1"/>
  <c r="C585" i="24"/>
  <c r="A585" i="24" s="1"/>
  <c r="C586" i="24"/>
  <c r="A586" i="24" s="1"/>
  <c r="C587" i="24"/>
  <c r="A587" i="24" s="1"/>
  <c r="C588" i="24"/>
  <c r="A588" i="24" s="1"/>
  <c r="C589" i="24"/>
  <c r="A589" i="24" s="1"/>
  <c r="C590" i="24"/>
  <c r="A590" i="24" s="1"/>
  <c r="C591" i="24"/>
  <c r="A591" i="24" s="1"/>
  <c r="C592" i="24"/>
  <c r="A592" i="24" s="1"/>
  <c r="C593" i="24"/>
  <c r="A593" i="24" s="1"/>
  <c r="C594" i="24"/>
  <c r="A594" i="24" s="1"/>
  <c r="C595" i="24"/>
  <c r="A595" i="24" s="1"/>
  <c r="C596" i="24"/>
  <c r="A596" i="24" s="1"/>
  <c r="C597" i="24"/>
  <c r="A597" i="24" s="1"/>
  <c r="C598" i="24"/>
  <c r="A598" i="24" s="1"/>
  <c r="C599" i="24"/>
  <c r="A599" i="24" s="1"/>
  <c r="C600" i="24"/>
  <c r="A600" i="24" s="1"/>
  <c r="C601" i="24"/>
  <c r="A601" i="24" s="1"/>
  <c r="C602" i="24"/>
  <c r="A602" i="24" s="1"/>
  <c r="C603" i="24"/>
  <c r="A603" i="24" s="1"/>
  <c r="C604" i="24"/>
  <c r="A604" i="24" s="1"/>
  <c r="C605" i="24"/>
  <c r="A605" i="24" s="1"/>
  <c r="C606" i="24"/>
  <c r="A606" i="24" s="1"/>
  <c r="C607" i="24"/>
  <c r="A607" i="24" s="1"/>
  <c r="C608" i="24"/>
  <c r="A608" i="24" s="1"/>
  <c r="C609" i="24"/>
  <c r="A609" i="24" s="1"/>
  <c r="C610" i="24"/>
  <c r="A610" i="24" s="1"/>
  <c r="C611" i="24"/>
  <c r="A611" i="24" s="1"/>
  <c r="C612" i="24"/>
  <c r="A612" i="24" s="1"/>
  <c r="C613" i="24"/>
  <c r="A613" i="24" s="1"/>
  <c r="C614" i="24"/>
  <c r="A614" i="24" s="1"/>
  <c r="C615" i="24"/>
  <c r="A615" i="24" s="1"/>
  <c r="C616" i="24"/>
  <c r="A616" i="24" s="1"/>
  <c r="C617" i="24"/>
  <c r="A617" i="24" s="1"/>
  <c r="C618" i="24"/>
  <c r="A618" i="24" s="1"/>
  <c r="C619" i="24"/>
  <c r="A619" i="24" s="1"/>
  <c r="C620" i="24"/>
  <c r="A620" i="24" s="1"/>
  <c r="C621" i="24"/>
  <c r="A621" i="24" s="1"/>
  <c r="C384" i="24" l="1"/>
  <c r="C385" i="24"/>
  <c r="A385" i="24" s="1"/>
  <c r="C386" i="24"/>
  <c r="C387" i="24"/>
  <c r="C388" i="24"/>
  <c r="A388" i="24" s="1"/>
  <c r="C389" i="24"/>
  <c r="A389" i="24" s="1"/>
  <c r="C390" i="24"/>
  <c r="A390" i="24" s="1"/>
  <c r="C391" i="24"/>
  <c r="A391" i="24" s="1"/>
  <c r="C392" i="24"/>
  <c r="C393" i="24"/>
  <c r="A393" i="24" s="1"/>
  <c r="C394" i="24"/>
  <c r="C395" i="24"/>
  <c r="C396" i="24"/>
  <c r="A396" i="24" s="1"/>
  <c r="C397" i="24"/>
  <c r="A397" i="24" s="1"/>
  <c r="C398" i="24"/>
  <c r="A398" i="24" s="1"/>
  <c r="C399" i="24"/>
  <c r="A399" i="24" s="1"/>
  <c r="C400" i="24"/>
  <c r="A400" i="24" s="1"/>
  <c r="C401" i="24"/>
  <c r="C402" i="24"/>
  <c r="C403" i="24"/>
  <c r="A403" i="24" s="1"/>
  <c r="C404" i="24"/>
  <c r="A404" i="24" s="1"/>
  <c r="C405" i="24"/>
  <c r="A405" i="24" s="1"/>
  <c r="C406" i="24"/>
  <c r="A406" i="24" s="1"/>
  <c r="C407" i="24"/>
  <c r="A407" i="24" s="1"/>
  <c r="C408" i="24"/>
  <c r="A408" i="24" s="1"/>
  <c r="C409" i="24"/>
  <c r="A409" i="24" s="1"/>
  <c r="C410" i="24"/>
  <c r="C411" i="24"/>
  <c r="A411" i="24" s="1"/>
  <c r="C412" i="24"/>
  <c r="A412" i="24" s="1"/>
  <c r="C413" i="24"/>
  <c r="A413" i="24" s="1"/>
  <c r="C414" i="24"/>
  <c r="A414" i="24" s="1"/>
  <c r="C415" i="24"/>
  <c r="A415" i="24" s="1"/>
  <c r="C416" i="24"/>
  <c r="A416" i="24" s="1"/>
  <c r="C417" i="24"/>
  <c r="A417" i="24" s="1"/>
  <c r="C418" i="24"/>
  <c r="A418" i="24" s="1"/>
  <c r="C419" i="24"/>
  <c r="A419" i="24" s="1"/>
  <c r="C420" i="24"/>
  <c r="A420" i="24" s="1"/>
  <c r="C421" i="24"/>
  <c r="A421" i="24" s="1"/>
  <c r="C422" i="24"/>
  <c r="A422" i="24" s="1"/>
  <c r="C423" i="24"/>
  <c r="A423" i="24" s="1"/>
  <c r="C424" i="24"/>
  <c r="A424" i="24" s="1"/>
  <c r="C425" i="24"/>
  <c r="A425" i="24" s="1"/>
  <c r="C426" i="24"/>
  <c r="A426" i="24" s="1"/>
  <c r="C427" i="24"/>
  <c r="A427" i="24" s="1"/>
  <c r="C428" i="24"/>
  <c r="A428" i="24" s="1"/>
  <c r="C429" i="24"/>
  <c r="A429" i="24" s="1"/>
  <c r="C430" i="24"/>
  <c r="A430" i="24" s="1"/>
  <c r="C431" i="24"/>
  <c r="A431" i="24" s="1"/>
  <c r="C432" i="24"/>
  <c r="A432" i="24" s="1"/>
  <c r="C433" i="24"/>
  <c r="A433" i="24" s="1"/>
  <c r="C434" i="24"/>
  <c r="A434" i="24" s="1"/>
  <c r="C435" i="24"/>
  <c r="A435" i="24" s="1"/>
  <c r="C436" i="24"/>
  <c r="A436" i="24" s="1"/>
  <c r="C437" i="24"/>
  <c r="A437" i="24" s="1"/>
  <c r="C438" i="24"/>
  <c r="A438" i="24" s="1"/>
  <c r="C439" i="24"/>
  <c r="A439" i="24" s="1"/>
  <c r="C440" i="24"/>
  <c r="A440" i="24" s="1"/>
  <c r="C441" i="24"/>
  <c r="A441" i="24" s="1"/>
  <c r="C442" i="24"/>
  <c r="A442" i="24" s="1"/>
  <c r="C443" i="24"/>
  <c r="A443" i="24" s="1"/>
  <c r="C444" i="24"/>
  <c r="A444" i="24" s="1"/>
  <c r="C445" i="24"/>
  <c r="A445" i="24" s="1"/>
  <c r="C446" i="24"/>
  <c r="A446" i="24" s="1"/>
  <c r="C447" i="24"/>
  <c r="A447" i="24" s="1"/>
  <c r="C448" i="24"/>
  <c r="A448" i="24" s="1"/>
  <c r="C449" i="24"/>
  <c r="A449" i="24" s="1"/>
  <c r="C450" i="24"/>
  <c r="A450" i="24" s="1"/>
  <c r="C451" i="24"/>
  <c r="A451" i="24" s="1"/>
  <c r="C452" i="24"/>
  <c r="A452" i="24" s="1"/>
  <c r="C453" i="24"/>
  <c r="A453" i="24" s="1"/>
  <c r="C454" i="24"/>
  <c r="A454" i="24" s="1"/>
  <c r="C455" i="24"/>
  <c r="A455" i="24" s="1"/>
  <c r="C456" i="24"/>
  <c r="A456" i="24" s="1"/>
  <c r="C457" i="24"/>
  <c r="A457" i="24" s="1"/>
  <c r="C458" i="24"/>
  <c r="A458" i="24" s="1"/>
  <c r="C459" i="24"/>
  <c r="A459" i="24" s="1"/>
  <c r="C460" i="24"/>
  <c r="A460" i="24" s="1"/>
  <c r="C461" i="24"/>
  <c r="A461" i="24" s="1"/>
  <c r="C462" i="24"/>
  <c r="A462" i="24" s="1"/>
  <c r="C463" i="24"/>
  <c r="A463" i="24" s="1"/>
  <c r="C464" i="24"/>
  <c r="A464" i="24" s="1"/>
  <c r="C465" i="24"/>
  <c r="A465" i="24" s="1"/>
  <c r="C466" i="24"/>
  <c r="A466" i="24" s="1"/>
  <c r="C467" i="24"/>
  <c r="A467" i="24" s="1"/>
  <c r="C468" i="24"/>
  <c r="A468" i="24" s="1"/>
  <c r="C469" i="24"/>
  <c r="A469" i="24" s="1"/>
  <c r="C470" i="24"/>
  <c r="A470" i="24" s="1"/>
  <c r="C471" i="24"/>
  <c r="A471" i="24" s="1"/>
  <c r="C472" i="24"/>
  <c r="A472" i="24" s="1"/>
  <c r="C473" i="24"/>
  <c r="A473" i="24" s="1"/>
  <c r="C474" i="24"/>
  <c r="A474" i="24" s="1"/>
  <c r="C475" i="24"/>
  <c r="A475" i="24" s="1"/>
  <c r="C476" i="24"/>
  <c r="A476" i="24" s="1"/>
  <c r="C477" i="24"/>
  <c r="A477" i="24" s="1"/>
  <c r="C478" i="24"/>
  <c r="A478" i="24" s="1"/>
  <c r="C479" i="24"/>
  <c r="A479" i="24" s="1"/>
  <c r="C480" i="24"/>
  <c r="A480" i="24" s="1"/>
  <c r="C481" i="24"/>
  <c r="A481" i="24" s="1"/>
  <c r="C482" i="24"/>
  <c r="A482" i="24" s="1"/>
  <c r="C483" i="24"/>
  <c r="A483" i="24" s="1"/>
  <c r="C484" i="24"/>
  <c r="A484" i="24" s="1"/>
  <c r="A410" i="24"/>
  <c r="A401" i="24"/>
  <c r="A402" i="24"/>
  <c r="A394" i="24"/>
  <c r="A395" i="24"/>
  <c r="A392" i="24"/>
  <c r="A387" i="24"/>
  <c r="C349" i="24"/>
  <c r="A349" i="24" s="1"/>
  <c r="C350" i="24"/>
  <c r="A350" i="24" s="1"/>
  <c r="C351" i="24"/>
  <c r="A351" i="24" s="1"/>
  <c r="C352" i="24"/>
  <c r="A352" i="24" s="1"/>
  <c r="C353" i="24"/>
  <c r="A353" i="24" s="1"/>
  <c r="C354" i="24"/>
  <c r="A354" i="24" s="1"/>
  <c r="C355" i="24"/>
  <c r="A355" i="24" s="1"/>
  <c r="C356" i="24"/>
  <c r="A356" i="24" s="1"/>
  <c r="C357" i="24"/>
  <c r="A357" i="24" s="1"/>
  <c r="C358" i="24"/>
  <c r="A358" i="24" s="1"/>
  <c r="C359" i="24"/>
  <c r="A359" i="24" s="1"/>
  <c r="C360" i="24"/>
  <c r="A360" i="24" s="1"/>
  <c r="C361" i="24"/>
  <c r="A361" i="24" s="1"/>
  <c r="C362" i="24"/>
  <c r="A362" i="24" s="1"/>
  <c r="C363" i="24"/>
  <c r="A363" i="24" s="1"/>
  <c r="C364" i="24"/>
  <c r="A364" i="24" s="1"/>
  <c r="C365" i="24"/>
  <c r="A365" i="24" s="1"/>
  <c r="C366" i="24"/>
  <c r="A366" i="24" s="1"/>
  <c r="C367" i="24"/>
  <c r="A367" i="24" s="1"/>
  <c r="C368" i="24"/>
  <c r="A368" i="24" s="1"/>
  <c r="C369" i="24"/>
  <c r="A369" i="24" s="1"/>
  <c r="C370" i="24"/>
  <c r="A370" i="24" s="1"/>
  <c r="C371" i="24"/>
  <c r="A371" i="24" s="1"/>
  <c r="C372" i="24"/>
  <c r="A372" i="24" s="1"/>
  <c r="C373" i="24"/>
  <c r="A373" i="24" s="1"/>
  <c r="C374" i="24"/>
  <c r="A374" i="24" s="1"/>
  <c r="C375" i="24"/>
  <c r="A375" i="24" s="1"/>
  <c r="C376" i="24"/>
  <c r="A376" i="24" s="1"/>
  <c r="C377" i="24"/>
  <c r="A377" i="24" s="1"/>
  <c r="C378" i="24"/>
  <c r="A378" i="24" s="1"/>
  <c r="C379" i="24"/>
  <c r="A379" i="24" s="1"/>
  <c r="C380" i="24"/>
  <c r="A380" i="24" s="1"/>
  <c r="C381" i="24"/>
  <c r="A381" i="24" s="1"/>
  <c r="C382" i="24"/>
  <c r="A382" i="24" s="1"/>
  <c r="C383" i="24"/>
  <c r="A383" i="24" s="1"/>
  <c r="A384" i="24"/>
  <c r="A386" i="24"/>
  <c r="C348" i="24"/>
  <c r="A348" i="24" s="1"/>
  <c r="C333" i="24"/>
  <c r="A333" i="24" s="1"/>
  <c r="C334" i="24"/>
  <c r="A334" i="24" s="1"/>
  <c r="C335" i="24"/>
  <c r="A335" i="24" s="1"/>
  <c r="C336" i="24"/>
  <c r="A336" i="24" s="1"/>
  <c r="C337" i="24"/>
  <c r="A337" i="24" s="1"/>
  <c r="C338" i="24"/>
  <c r="A338" i="24" s="1"/>
  <c r="C339" i="24"/>
  <c r="A339" i="24" s="1"/>
  <c r="C340" i="24"/>
  <c r="A340" i="24" s="1"/>
  <c r="C341" i="24"/>
  <c r="A341" i="24" s="1"/>
  <c r="C342" i="24"/>
  <c r="A342" i="24" s="1"/>
  <c r="C343" i="24"/>
  <c r="A343" i="24" s="1"/>
  <c r="C344" i="24"/>
  <c r="A344" i="24" s="1"/>
  <c r="C345" i="24"/>
  <c r="A345" i="24" s="1"/>
  <c r="C346" i="24"/>
  <c r="A346" i="24" s="1"/>
  <c r="C347" i="24"/>
  <c r="A347" i="24" s="1"/>
  <c r="C332" i="24"/>
  <c r="A332" i="24" s="1"/>
  <c r="C331" i="24"/>
  <c r="A331" i="24" s="1"/>
  <c r="C330" i="24"/>
  <c r="A330" i="24" s="1"/>
  <c r="C329" i="24"/>
  <c r="A329" i="24" s="1"/>
  <c r="C328" i="24"/>
  <c r="A328" i="24" s="1"/>
  <c r="C327" i="24"/>
  <c r="A327" i="24" s="1"/>
  <c r="C326" i="24"/>
  <c r="A326" i="24" s="1"/>
  <c r="C325" i="24"/>
  <c r="A325" i="24" s="1"/>
  <c r="C324" i="24"/>
  <c r="A324" i="24" s="1"/>
  <c r="E38" i="14"/>
  <c r="G38" i="14"/>
  <c r="E37" i="21"/>
  <c r="C323" i="24"/>
  <c r="A323" i="24" s="1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C382" i="3"/>
  <c r="D382" i="3"/>
  <c r="E382" i="3"/>
  <c r="F382" i="3"/>
  <c r="G382" i="3"/>
  <c r="H382" i="3"/>
  <c r="I382" i="3"/>
  <c r="J382" i="3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B35" i="1"/>
  <c r="H35" i="1" s="1"/>
  <c r="C35" i="1"/>
  <c r="E35" i="1" s="1"/>
  <c r="D37" i="21" s="1"/>
  <c r="D35" i="1"/>
  <c r="C37" i="21" s="1"/>
  <c r="C338" i="3"/>
  <c r="D338" i="3"/>
  <c r="E338" i="3"/>
  <c r="F338" i="3"/>
  <c r="G338" i="3"/>
  <c r="H338" i="3"/>
  <c r="I338" i="3"/>
  <c r="J338" i="3"/>
  <c r="C319" i="24"/>
  <c r="A319" i="24" s="1"/>
  <c r="C320" i="24"/>
  <c r="A320" i="24" s="1"/>
  <c r="C321" i="24"/>
  <c r="A321" i="24" s="1"/>
  <c r="C322" i="24"/>
  <c r="A322" i="24" s="1"/>
  <c r="C315" i="24"/>
  <c r="A315" i="24" s="1"/>
  <c r="C316" i="24"/>
  <c r="A316" i="24" s="1"/>
  <c r="C317" i="24"/>
  <c r="A317" i="24" s="1"/>
  <c r="C318" i="24"/>
  <c r="A318" i="24" s="1"/>
  <c r="E34" i="14"/>
  <c r="E35" i="14"/>
  <c r="E36" i="14"/>
  <c r="E37" i="14"/>
  <c r="G34" i="14"/>
  <c r="G35" i="14"/>
  <c r="G36" i="14"/>
  <c r="G37" i="14"/>
  <c r="E33" i="21"/>
  <c r="E34" i="21"/>
  <c r="E35" i="21"/>
  <c r="E36" i="21"/>
  <c r="C311" i="24"/>
  <c r="A311" i="24" s="1"/>
  <c r="C312" i="24"/>
  <c r="A312" i="24" s="1"/>
  <c r="C313" i="24"/>
  <c r="A313" i="24" s="1"/>
  <c r="C314" i="24"/>
  <c r="A314" i="24" s="1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C367" i="3"/>
  <c r="D367" i="3"/>
  <c r="E367" i="3"/>
  <c r="F367" i="3"/>
  <c r="G367" i="3"/>
  <c r="H367" i="3"/>
  <c r="I367" i="3"/>
  <c r="J367" i="3"/>
  <c r="C366" i="3"/>
  <c r="D366" i="3"/>
  <c r="E366" i="3"/>
  <c r="F366" i="3"/>
  <c r="G366" i="3"/>
  <c r="H366" i="3"/>
  <c r="I366" i="3"/>
  <c r="J366" i="3"/>
  <c r="C365" i="3"/>
  <c r="D365" i="3"/>
  <c r="E365" i="3"/>
  <c r="F365" i="3"/>
  <c r="G365" i="3"/>
  <c r="H365" i="3"/>
  <c r="I365" i="3"/>
  <c r="J365" i="3"/>
  <c r="B40" i="1"/>
  <c r="C40" i="1"/>
  <c r="E40" i="1" s="1"/>
  <c r="D35" i="21" s="1"/>
  <c r="D40" i="1"/>
  <c r="C35" i="21" s="1"/>
  <c r="F40" i="1"/>
  <c r="H40" i="1"/>
  <c r="C364" i="3"/>
  <c r="D364" i="3"/>
  <c r="E364" i="3"/>
  <c r="F364" i="3"/>
  <c r="G364" i="3"/>
  <c r="H364" i="3"/>
  <c r="I364" i="3"/>
  <c r="J364" i="3"/>
  <c r="C363" i="3"/>
  <c r="D363" i="3"/>
  <c r="E363" i="3"/>
  <c r="F363" i="3"/>
  <c r="G363" i="3"/>
  <c r="H363" i="3"/>
  <c r="I363" i="3"/>
  <c r="J363" i="3"/>
  <c r="C359" i="3"/>
  <c r="D359" i="3"/>
  <c r="E359" i="3"/>
  <c r="F359" i="3"/>
  <c r="G359" i="3"/>
  <c r="H359" i="3"/>
  <c r="I359" i="3"/>
  <c r="J359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C358" i="3"/>
  <c r="D358" i="3"/>
  <c r="E358" i="3"/>
  <c r="F358" i="3"/>
  <c r="G358" i="3"/>
  <c r="H358" i="3"/>
  <c r="I358" i="3"/>
  <c r="J358" i="3"/>
  <c r="B39" i="1"/>
  <c r="F39" i="1" s="1"/>
  <c r="C39" i="1"/>
  <c r="E39" i="1" s="1"/>
  <c r="D34" i="21" s="1"/>
  <c r="D39" i="1"/>
  <c r="C34" i="21" s="1"/>
  <c r="C357" i="3"/>
  <c r="D357" i="3"/>
  <c r="E357" i="3"/>
  <c r="F357" i="3"/>
  <c r="G357" i="3"/>
  <c r="H357" i="3"/>
  <c r="I357" i="3"/>
  <c r="J357" i="3"/>
  <c r="C356" i="3"/>
  <c r="D356" i="3"/>
  <c r="E356" i="3"/>
  <c r="F356" i="3"/>
  <c r="G356" i="3"/>
  <c r="H356" i="3"/>
  <c r="I356" i="3"/>
  <c r="J356" i="3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B38" i="1"/>
  <c r="F38" i="1" s="1"/>
  <c r="C38" i="1"/>
  <c r="E38" i="1" s="1"/>
  <c r="D33" i="21" s="1"/>
  <c r="D38" i="1"/>
  <c r="C33" i="21" s="1"/>
  <c r="C346" i="3"/>
  <c r="D346" i="3"/>
  <c r="E346" i="3"/>
  <c r="F346" i="3"/>
  <c r="G346" i="3"/>
  <c r="H346" i="3"/>
  <c r="I346" i="3"/>
  <c r="J346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C342" i="3"/>
  <c r="C343" i="3"/>
  <c r="C344" i="3"/>
  <c r="C345" i="3"/>
  <c r="D342" i="3"/>
  <c r="D343" i="3"/>
  <c r="D344" i="3"/>
  <c r="D345" i="3"/>
  <c r="E342" i="3"/>
  <c r="E343" i="3"/>
  <c r="E344" i="3"/>
  <c r="E345" i="3"/>
  <c r="F342" i="3"/>
  <c r="F343" i="3"/>
  <c r="F344" i="3"/>
  <c r="F345" i="3"/>
  <c r="G342" i="3"/>
  <c r="G343" i="3"/>
  <c r="G344" i="3"/>
  <c r="G345" i="3"/>
  <c r="H342" i="3"/>
  <c r="H343" i="3"/>
  <c r="H344" i="3"/>
  <c r="H345" i="3"/>
  <c r="I342" i="3"/>
  <c r="I343" i="3"/>
  <c r="I344" i="3"/>
  <c r="I345" i="3"/>
  <c r="J342" i="3"/>
  <c r="J343" i="3"/>
  <c r="J344" i="3"/>
  <c r="J345" i="3"/>
  <c r="C341" i="3"/>
  <c r="D341" i="3"/>
  <c r="E341" i="3"/>
  <c r="F341" i="3"/>
  <c r="G341" i="3"/>
  <c r="H341" i="3"/>
  <c r="I341" i="3"/>
  <c r="J341" i="3"/>
  <c r="C340" i="3"/>
  <c r="D340" i="3"/>
  <c r="E340" i="3"/>
  <c r="F340" i="3"/>
  <c r="G340" i="3"/>
  <c r="H340" i="3"/>
  <c r="I340" i="3"/>
  <c r="J340" i="3"/>
  <c r="C339" i="3"/>
  <c r="D339" i="3"/>
  <c r="E339" i="3"/>
  <c r="F339" i="3"/>
  <c r="G339" i="3"/>
  <c r="H339" i="3"/>
  <c r="I339" i="3"/>
  <c r="J339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B41" i="1"/>
  <c r="H41" i="1" s="1"/>
  <c r="C41" i="1"/>
  <c r="E41" i="1" s="1"/>
  <c r="I41" i="1" s="1"/>
  <c r="D41" i="1"/>
  <c r="C36" i="21" s="1"/>
  <c r="C331" i="3"/>
  <c r="D331" i="3"/>
  <c r="E331" i="3"/>
  <c r="F331" i="3"/>
  <c r="G331" i="3"/>
  <c r="H331" i="3"/>
  <c r="I331" i="3"/>
  <c r="J331" i="3"/>
  <c r="C332" i="3"/>
  <c r="D332" i="3"/>
  <c r="E332" i="3"/>
  <c r="F332" i="3"/>
  <c r="G332" i="3"/>
  <c r="H332" i="3"/>
  <c r="I332" i="3"/>
  <c r="J332" i="3"/>
  <c r="C310" i="24"/>
  <c r="A310" i="24" s="1"/>
  <c r="C309" i="24"/>
  <c r="A309" i="24" s="1"/>
  <c r="E33" i="14"/>
  <c r="G33" i="14"/>
  <c r="E32" i="21"/>
  <c r="C308" i="24"/>
  <c r="A308" i="24" s="1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C330" i="3"/>
  <c r="D330" i="3"/>
  <c r="E330" i="3"/>
  <c r="F330" i="3"/>
  <c r="G330" i="3"/>
  <c r="H330" i="3"/>
  <c r="I330" i="3"/>
  <c r="J330" i="3"/>
  <c r="C329" i="3"/>
  <c r="D329" i="3"/>
  <c r="E329" i="3"/>
  <c r="F329" i="3"/>
  <c r="G329" i="3"/>
  <c r="H329" i="3"/>
  <c r="I329" i="3"/>
  <c r="J329" i="3"/>
  <c r="C328" i="3"/>
  <c r="D328" i="3"/>
  <c r="E328" i="3"/>
  <c r="F328" i="3"/>
  <c r="G328" i="3"/>
  <c r="H328" i="3"/>
  <c r="I328" i="3"/>
  <c r="J328" i="3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B34" i="1"/>
  <c r="H34" i="1" s="1"/>
  <c r="C34" i="1"/>
  <c r="E34" i="1" s="1"/>
  <c r="D32" i="21" s="1"/>
  <c r="D34" i="1"/>
  <c r="C32" i="21" s="1"/>
  <c r="C307" i="24"/>
  <c r="A307" i="24" s="1"/>
  <c r="C306" i="24"/>
  <c r="A306" i="24" s="1"/>
  <c r="E32" i="14"/>
  <c r="G32" i="14"/>
  <c r="E31" i="21"/>
  <c r="C305" i="24"/>
  <c r="A305" i="24" s="1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B19" i="1"/>
  <c r="H19" i="1" s="1"/>
  <c r="C19" i="1"/>
  <c r="E19" i="1" s="1"/>
  <c r="D31" i="21" s="1"/>
  <c r="D19" i="1"/>
  <c r="C31" i="21" s="1"/>
  <c r="C283" i="24"/>
  <c r="A283" i="24" s="1"/>
  <c r="C284" i="24"/>
  <c r="A284" i="24" s="1"/>
  <c r="C285" i="24"/>
  <c r="A285" i="24" s="1"/>
  <c r="C286" i="24"/>
  <c r="A286" i="24" s="1"/>
  <c r="C287" i="24"/>
  <c r="A287" i="24" s="1"/>
  <c r="C288" i="24"/>
  <c r="A288" i="24" s="1"/>
  <c r="C289" i="24"/>
  <c r="A289" i="24" s="1"/>
  <c r="C290" i="24"/>
  <c r="A290" i="24" s="1"/>
  <c r="C291" i="24"/>
  <c r="A291" i="24" s="1"/>
  <c r="C292" i="24"/>
  <c r="A292" i="24" s="1"/>
  <c r="C293" i="24"/>
  <c r="A293" i="24" s="1"/>
  <c r="C294" i="24"/>
  <c r="A294" i="24" s="1"/>
  <c r="C295" i="24"/>
  <c r="A295" i="24" s="1"/>
  <c r="C296" i="24"/>
  <c r="A296" i="24" s="1"/>
  <c r="C297" i="24"/>
  <c r="A297" i="24" s="1"/>
  <c r="C298" i="24"/>
  <c r="A298" i="24" s="1"/>
  <c r="C299" i="24"/>
  <c r="A299" i="24" s="1"/>
  <c r="C300" i="24"/>
  <c r="A300" i="24" s="1"/>
  <c r="C301" i="24"/>
  <c r="A301" i="24" s="1"/>
  <c r="C302" i="24"/>
  <c r="A302" i="24" s="1"/>
  <c r="C303" i="24"/>
  <c r="A303" i="24" s="1"/>
  <c r="C304" i="24"/>
  <c r="A304" i="24" s="1"/>
  <c r="C282" i="24"/>
  <c r="A282" i="24" s="1"/>
  <c r="E30" i="21"/>
  <c r="C281" i="24"/>
  <c r="A281" i="24" s="1"/>
  <c r="C280" i="24"/>
  <c r="A280" i="24" s="1"/>
  <c r="C310" i="3"/>
  <c r="D310" i="3"/>
  <c r="E310" i="3"/>
  <c r="F310" i="3"/>
  <c r="G310" i="3"/>
  <c r="H310" i="3"/>
  <c r="I310" i="3"/>
  <c r="J310" i="3"/>
  <c r="C305" i="3"/>
  <c r="D305" i="3"/>
  <c r="E305" i="3"/>
  <c r="F305" i="3"/>
  <c r="G305" i="3"/>
  <c r="H305" i="3"/>
  <c r="I305" i="3"/>
  <c r="J305" i="3"/>
  <c r="C279" i="24"/>
  <c r="A279" i="24" s="1"/>
  <c r="E29" i="21"/>
  <c r="C278" i="24"/>
  <c r="A278" i="24" s="1"/>
  <c r="E28" i="21"/>
  <c r="C276" i="24"/>
  <c r="A276" i="24" s="1"/>
  <c r="C277" i="24"/>
  <c r="A277" i="24" s="1"/>
  <c r="C275" i="24"/>
  <c r="A275" i="24" s="1"/>
  <c r="E27" i="21"/>
  <c r="C274" i="24"/>
  <c r="A274" i="24" s="1"/>
  <c r="C273" i="24"/>
  <c r="A273" i="24" s="1"/>
  <c r="C272" i="24"/>
  <c r="A272" i="24" s="1"/>
  <c r="E31" i="14"/>
  <c r="G31" i="14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B37" i="1"/>
  <c r="H37" i="1" s="1"/>
  <c r="C37" i="1"/>
  <c r="E37" i="1" s="1"/>
  <c r="D27" i="21" s="1"/>
  <c r="D37" i="1"/>
  <c r="C27" i="21" s="1"/>
  <c r="C252" i="3"/>
  <c r="D252" i="3"/>
  <c r="E252" i="3"/>
  <c r="F252" i="3"/>
  <c r="G252" i="3"/>
  <c r="H252" i="3"/>
  <c r="I252" i="3"/>
  <c r="J252" i="3"/>
  <c r="C256" i="3"/>
  <c r="D256" i="3"/>
  <c r="E256" i="3"/>
  <c r="F256" i="3"/>
  <c r="G256" i="3"/>
  <c r="H256" i="3"/>
  <c r="I256" i="3"/>
  <c r="J256" i="3"/>
  <c r="C271" i="24"/>
  <c r="A271" i="24" s="1"/>
  <c r="E26" i="21"/>
  <c r="C270" i="24"/>
  <c r="A270" i="24" s="1"/>
  <c r="E25" i="21"/>
  <c r="C269" i="24"/>
  <c r="A269" i="24" s="1"/>
  <c r="C268" i="24"/>
  <c r="A268" i="24" s="1"/>
  <c r="C267" i="24"/>
  <c r="A267" i="24" s="1"/>
  <c r="C266" i="24"/>
  <c r="A266" i="24" s="1"/>
  <c r="C265" i="24"/>
  <c r="A265" i="24" s="1"/>
  <c r="C264" i="24"/>
  <c r="A264" i="24" s="1"/>
  <c r="C263" i="24"/>
  <c r="A263" i="24" s="1"/>
  <c r="C262" i="24"/>
  <c r="A262" i="24" s="1"/>
  <c r="C261" i="24"/>
  <c r="A261" i="24" s="1"/>
  <c r="C260" i="24"/>
  <c r="A260" i="24" s="1"/>
  <c r="C259" i="24"/>
  <c r="A259" i="24" s="1"/>
  <c r="C258" i="24"/>
  <c r="A258" i="24" s="1"/>
  <c r="C257" i="24"/>
  <c r="A257" i="24" s="1"/>
  <c r="C256" i="24"/>
  <c r="A256" i="24" s="1"/>
  <c r="C255" i="24"/>
  <c r="A255" i="24" s="1"/>
  <c r="C254" i="24"/>
  <c r="A254" i="24" s="1"/>
  <c r="C253" i="24"/>
  <c r="A253" i="24" s="1"/>
  <c r="C252" i="24"/>
  <c r="A252" i="24" s="1"/>
  <c r="C251" i="24"/>
  <c r="A251" i="24" s="1"/>
  <c r="C250" i="24"/>
  <c r="A250" i="24" s="1"/>
  <c r="C249" i="24"/>
  <c r="A249" i="24" s="1"/>
  <c r="C248" i="24"/>
  <c r="A248" i="24" s="1"/>
  <c r="C247" i="24"/>
  <c r="A247" i="24" s="1"/>
  <c r="C246" i="24"/>
  <c r="A246" i="24" s="1"/>
  <c r="C245" i="24"/>
  <c r="A245" i="24" s="1"/>
  <c r="C244" i="24"/>
  <c r="A244" i="24" s="1"/>
  <c r="C243" i="24"/>
  <c r="A243" i="24" s="1"/>
  <c r="C242" i="24"/>
  <c r="A242" i="24" s="1"/>
  <c r="C241" i="24"/>
  <c r="A241" i="24" s="1"/>
  <c r="C240" i="24"/>
  <c r="A240" i="24" s="1"/>
  <c r="C239" i="24"/>
  <c r="A239" i="24" s="1"/>
  <c r="C238" i="24"/>
  <c r="A238" i="24" s="1"/>
  <c r="C237" i="24"/>
  <c r="A237" i="24" s="1"/>
  <c r="C236" i="24"/>
  <c r="A236" i="24" s="1"/>
  <c r="C235" i="24"/>
  <c r="A235" i="24" s="1"/>
  <c r="C234" i="24"/>
  <c r="A234" i="24" s="1"/>
  <c r="C233" i="24"/>
  <c r="A233" i="24" s="1"/>
  <c r="C232" i="24"/>
  <c r="A232" i="24" s="1"/>
  <c r="E24" i="21"/>
  <c r="E23" i="21"/>
  <c r="C230" i="24"/>
  <c r="A230" i="24" s="1"/>
  <c r="C231" i="24"/>
  <c r="A231" i="24" s="1"/>
  <c r="C229" i="24"/>
  <c r="A229" i="24" s="1"/>
  <c r="C228" i="24"/>
  <c r="A228" i="24" s="1"/>
  <c r="E30" i="14"/>
  <c r="G30" i="14"/>
  <c r="C227" i="24"/>
  <c r="A227" i="24" s="1"/>
  <c r="C226" i="24"/>
  <c r="A226" i="24" s="1"/>
  <c r="E29" i="14"/>
  <c r="G29" i="14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C294" i="3"/>
  <c r="D294" i="3"/>
  <c r="E294" i="3"/>
  <c r="F294" i="3"/>
  <c r="G294" i="3"/>
  <c r="H294" i="3"/>
  <c r="I294" i="3"/>
  <c r="J294" i="3"/>
  <c r="C293" i="3"/>
  <c r="D293" i="3"/>
  <c r="E293" i="3"/>
  <c r="F293" i="3"/>
  <c r="G293" i="3"/>
  <c r="H293" i="3"/>
  <c r="I293" i="3"/>
  <c r="J293" i="3"/>
  <c r="B14" i="1"/>
  <c r="H14" i="1" s="1"/>
  <c r="C14" i="1"/>
  <c r="E14" i="1" s="1"/>
  <c r="D24" i="21" s="1"/>
  <c r="D14" i="1"/>
  <c r="C24" i="21" s="1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C288" i="3"/>
  <c r="D288" i="3"/>
  <c r="E288" i="3"/>
  <c r="F288" i="3"/>
  <c r="G288" i="3"/>
  <c r="H288" i="3"/>
  <c r="I288" i="3"/>
  <c r="J288" i="3"/>
  <c r="C287" i="3"/>
  <c r="D287" i="3"/>
  <c r="E287" i="3"/>
  <c r="F287" i="3"/>
  <c r="G287" i="3"/>
  <c r="H287" i="3"/>
  <c r="I287" i="3"/>
  <c r="J287" i="3"/>
  <c r="C286" i="3"/>
  <c r="D286" i="3"/>
  <c r="E286" i="3"/>
  <c r="F286" i="3"/>
  <c r="G286" i="3"/>
  <c r="H286" i="3"/>
  <c r="I286" i="3"/>
  <c r="J286" i="3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13" i="1"/>
  <c r="H13" i="1" s="1"/>
  <c r="C13" i="1"/>
  <c r="E13" i="1" s="1"/>
  <c r="D23" i="21" s="1"/>
  <c r="D13" i="1"/>
  <c r="C23" i="21" s="1"/>
  <c r="C225" i="24"/>
  <c r="A225" i="24" s="1"/>
  <c r="C224" i="24"/>
  <c r="A224" i="24" s="1"/>
  <c r="C223" i="24"/>
  <c r="A223" i="24" s="1"/>
  <c r="C222" i="24"/>
  <c r="A222" i="24" s="1"/>
  <c r="C221" i="24"/>
  <c r="A221" i="24" s="1"/>
  <c r="C220" i="24"/>
  <c r="A220" i="24" s="1"/>
  <c r="C219" i="24"/>
  <c r="A219" i="24" s="1"/>
  <c r="E22" i="21"/>
  <c r="C218" i="24"/>
  <c r="A218" i="24" s="1"/>
  <c r="C217" i="24"/>
  <c r="A217" i="24" s="1"/>
  <c r="E28" i="14"/>
  <c r="G28" i="14"/>
  <c r="C283" i="3"/>
  <c r="D283" i="3"/>
  <c r="E283" i="3"/>
  <c r="F283" i="3"/>
  <c r="G283" i="3"/>
  <c r="H283" i="3"/>
  <c r="I283" i="3"/>
  <c r="J283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9" i="3"/>
  <c r="D279" i="3"/>
  <c r="E279" i="3"/>
  <c r="F279" i="3"/>
  <c r="G279" i="3"/>
  <c r="H279" i="3"/>
  <c r="I279" i="3"/>
  <c r="J279" i="3"/>
  <c r="C278" i="3"/>
  <c r="D278" i="3"/>
  <c r="E278" i="3"/>
  <c r="F278" i="3"/>
  <c r="G278" i="3"/>
  <c r="H278" i="3"/>
  <c r="I278" i="3"/>
  <c r="J278" i="3"/>
  <c r="C277" i="3"/>
  <c r="D277" i="3"/>
  <c r="E277" i="3"/>
  <c r="F277" i="3"/>
  <c r="G277" i="3"/>
  <c r="H277" i="3"/>
  <c r="I277" i="3"/>
  <c r="J277" i="3"/>
  <c r="B36" i="1"/>
  <c r="H36" i="1" s="1"/>
  <c r="C36" i="1"/>
  <c r="E36" i="1" s="1"/>
  <c r="D22" i="21" s="1"/>
  <c r="D36" i="1"/>
  <c r="C22" i="21" s="1"/>
  <c r="K384" i="3" l="1"/>
  <c r="K383" i="3"/>
  <c r="K382" i="3"/>
  <c r="K380" i="3"/>
  <c r="K381" i="3"/>
  <c r="K379" i="3"/>
  <c r="K378" i="3"/>
  <c r="K377" i="3"/>
  <c r="K376" i="3"/>
  <c r="K375" i="3"/>
  <c r="K374" i="3"/>
  <c r="I35" i="1"/>
  <c r="G35" i="1"/>
  <c r="J35" i="1"/>
  <c r="D36" i="21"/>
  <c r="F35" i="1"/>
  <c r="K338" i="3"/>
  <c r="K370" i="3"/>
  <c r="K373" i="3"/>
  <c r="K372" i="3"/>
  <c r="K371" i="3"/>
  <c r="K369" i="3"/>
  <c r="K368" i="3"/>
  <c r="K367" i="3"/>
  <c r="K366" i="3"/>
  <c r="K365" i="3"/>
  <c r="K364" i="3"/>
  <c r="I40" i="1"/>
  <c r="G40" i="1"/>
  <c r="J40" i="1"/>
  <c r="H38" i="1"/>
  <c r="K363" i="3"/>
  <c r="K362" i="3"/>
  <c r="K359" i="3"/>
  <c r="K361" i="3"/>
  <c r="K360" i="3"/>
  <c r="K356" i="3"/>
  <c r="K358" i="3"/>
  <c r="K354" i="3"/>
  <c r="K357" i="3"/>
  <c r="H39" i="1"/>
  <c r="G39" i="1"/>
  <c r="I39" i="1"/>
  <c r="J39" i="1"/>
  <c r="K355" i="3"/>
  <c r="K353" i="3"/>
  <c r="K352" i="3"/>
  <c r="K351" i="3"/>
  <c r="K350" i="3"/>
  <c r="K346" i="3"/>
  <c r="K349" i="3"/>
  <c r="G38" i="1"/>
  <c r="J38" i="1"/>
  <c r="I38" i="1"/>
  <c r="K348" i="3"/>
  <c r="K347" i="3"/>
  <c r="K342" i="3"/>
  <c r="K343" i="3"/>
  <c r="K345" i="3"/>
  <c r="K344" i="3"/>
  <c r="K341" i="3"/>
  <c r="K340" i="3"/>
  <c r="K339" i="3"/>
  <c r="K337" i="3"/>
  <c r="K336" i="3"/>
  <c r="K335" i="3"/>
  <c r="J41" i="1"/>
  <c r="F41" i="1"/>
  <c r="G41" i="1"/>
  <c r="K331" i="3"/>
  <c r="K332" i="3"/>
  <c r="K334" i="3"/>
  <c r="K333" i="3"/>
  <c r="K330" i="3"/>
  <c r="K329" i="3"/>
  <c r="K328" i="3"/>
  <c r="K327" i="3"/>
  <c r="K326" i="3"/>
  <c r="K325" i="3"/>
  <c r="K324" i="3"/>
  <c r="K323" i="3"/>
  <c r="I34" i="1"/>
  <c r="G34" i="1"/>
  <c r="J34" i="1"/>
  <c r="F34" i="1"/>
  <c r="K322" i="3"/>
  <c r="K321" i="3"/>
  <c r="K320" i="3"/>
  <c r="K317" i="3"/>
  <c r="K319" i="3"/>
  <c r="K318" i="3"/>
  <c r="K316" i="3"/>
  <c r="K314" i="3"/>
  <c r="K315" i="3"/>
  <c r="K312" i="3"/>
  <c r="K313" i="3"/>
  <c r="K311" i="3"/>
  <c r="I19" i="1"/>
  <c r="J19" i="1"/>
  <c r="G19" i="1"/>
  <c r="F19" i="1"/>
  <c r="K310" i="3"/>
  <c r="K305" i="3"/>
  <c r="K309" i="3"/>
  <c r="K308" i="3"/>
  <c r="K306" i="3"/>
  <c r="K307" i="3"/>
  <c r="K304" i="3"/>
  <c r="K303" i="3"/>
  <c r="K302" i="3"/>
  <c r="K301" i="3"/>
  <c r="I37" i="1"/>
  <c r="G37" i="1"/>
  <c r="J37" i="1"/>
  <c r="F37" i="1"/>
  <c r="K252" i="3"/>
  <c r="K256" i="3"/>
  <c r="K300" i="3"/>
  <c r="K299" i="3"/>
  <c r="K298" i="3"/>
  <c r="K297" i="3"/>
  <c r="K296" i="3"/>
  <c r="K295" i="3"/>
  <c r="K294" i="3"/>
  <c r="K293" i="3"/>
  <c r="K292" i="3"/>
  <c r="F14" i="1"/>
  <c r="G14" i="1"/>
  <c r="J14" i="1"/>
  <c r="I14" i="1"/>
  <c r="K291" i="3"/>
  <c r="K290" i="3"/>
  <c r="K289" i="3"/>
  <c r="K288" i="3"/>
  <c r="K287" i="3"/>
  <c r="K286" i="3"/>
  <c r="K285" i="3"/>
  <c r="K284" i="3"/>
  <c r="I13" i="1"/>
  <c r="G13" i="1"/>
  <c r="J13" i="1"/>
  <c r="F13" i="1"/>
  <c r="K282" i="3"/>
  <c r="K283" i="3"/>
  <c r="K281" i="3"/>
  <c r="K280" i="3"/>
  <c r="K279" i="3"/>
  <c r="K278" i="3"/>
  <c r="K277" i="3"/>
  <c r="I36" i="1"/>
  <c r="J36" i="1"/>
  <c r="G36" i="1"/>
  <c r="F36" i="1"/>
  <c r="C216" i="24"/>
  <c r="A216" i="24" s="1"/>
  <c r="C215" i="24"/>
  <c r="A215" i="24" s="1"/>
  <c r="C214" i="24"/>
  <c r="A214" i="24" s="1"/>
  <c r="E27" i="14"/>
  <c r="G27" i="14"/>
  <c r="C271" i="3"/>
  <c r="C272" i="3"/>
  <c r="C273" i="3"/>
  <c r="C274" i="3"/>
  <c r="C275" i="3"/>
  <c r="C276" i="3"/>
  <c r="D271" i="3"/>
  <c r="D272" i="3"/>
  <c r="D273" i="3"/>
  <c r="D274" i="3"/>
  <c r="D275" i="3"/>
  <c r="D276" i="3"/>
  <c r="E271" i="3"/>
  <c r="E272" i="3"/>
  <c r="E273" i="3"/>
  <c r="E274" i="3"/>
  <c r="E275" i="3"/>
  <c r="E276" i="3"/>
  <c r="F271" i="3"/>
  <c r="F272" i="3"/>
  <c r="F273" i="3"/>
  <c r="F274" i="3"/>
  <c r="F275" i="3"/>
  <c r="F276" i="3"/>
  <c r="G271" i="3"/>
  <c r="G272" i="3"/>
  <c r="G273" i="3"/>
  <c r="G274" i="3"/>
  <c r="G275" i="3"/>
  <c r="G276" i="3"/>
  <c r="H271" i="3"/>
  <c r="H272" i="3"/>
  <c r="H273" i="3"/>
  <c r="H274" i="3"/>
  <c r="H275" i="3"/>
  <c r="H276" i="3"/>
  <c r="I271" i="3"/>
  <c r="I272" i="3"/>
  <c r="I273" i="3"/>
  <c r="I274" i="3"/>
  <c r="I275" i="3"/>
  <c r="I276" i="3"/>
  <c r="J271" i="3"/>
  <c r="J272" i="3"/>
  <c r="J273" i="3"/>
  <c r="J274" i="3"/>
  <c r="J275" i="3"/>
  <c r="J276" i="3"/>
  <c r="B12" i="1"/>
  <c r="F12" i="1" s="1"/>
  <c r="C12" i="1"/>
  <c r="E12" i="1" s="1"/>
  <c r="D30" i="21" s="1"/>
  <c r="D12" i="1"/>
  <c r="C30" i="21" s="1"/>
  <c r="C213" i="24"/>
  <c r="A213" i="24" s="1"/>
  <c r="C212" i="24"/>
  <c r="A212" i="24" s="1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G26" i="14"/>
  <c r="C211" i="24"/>
  <c r="A211" i="24" s="1"/>
  <c r="C210" i="24"/>
  <c r="A210" i="24" s="1"/>
  <c r="C209" i="24"/>
  <c r="A209" i="24" s="1"/>
  <c r="C208" i="24"/>
  <c r="A208" i="24" s="1"/>
  <c r="C207" i="24"/>
  <c r="A207" i="24" s="1"/>
  <c r="E21" i="21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C268" i="3"/>
  <c r="D268" i="3"/>
  <c r="E268" i="3"/>
  <c r="F268" i="3"/>
  <c r="G268" i="3"/>
  <c r="H268" i="3"/>
  <c r="I268" i="3"/>
  <c r="J268" i="3"/>
  <c r="C267" i="3"/>
  <c r="D267" i="3"/>
  <c r="E267" i="3"/>
  <c r="F267" i="3"/>
  <c r="G267" i="3"/>
  <c r="H267" i="3"/>
  <c r="I267" i="3"/>
  <c r="J267" i="3"/>
  <c r="C266" i="3"/>
  <c r="D266" i="3"/>
  <c r="E266" i="3"/>
  <c r="F266" i="3"/>
  <c r="G266" i="3"/>
  <c r="H266" i="3"/>
  <c r="I266" i="3"/>
  <c r="J266" i="3"/>
  <c r="C265" i="3"/>
  <c r="D265" i="3"/>
  <c r="E265" i="3"/>
  <c r="F265" i="3"/>
  <c r="G265" i="3"/>
  <c r="H265" i="3"/>
  <c r="I265" i="3"/>
  <c r="J265" i="3"/>
  <c r="C264" i="3"/>
  <c r="D264" i="3"/>
  <c r="E264" i="3"/>
  <c r="F264" i="3"/>
  <c r="G264" i="3"/>
  <c r="H264" i="3"/>
  <c r="I264" i="3"/>
  <c r="J264" i="3"/>
  <c r="C263" i="3"/>
  <c r="D263" i="3"/>
  <c r="E263" i="3"/>
  <c r="F263" i="3"/>
  <c r="G263" i="3"/>
  <c r="H263" i="3"/>
  <c r="I263" i="3"/>
  <c r="J263" i="3"/>
  <c r="C262" i="3"/>
  <c r="D262" i="3"/>
  <c r="E262" i="3"/>
  <c r="F262" i="3"/>
  <c r="G262" i="3"/>
  <c r="H262" i="3"/>
  <c r="I262" i="3"/>
  <c r="J262" i="3"/>
  <c r="C261" i="3"/>
  <c r="D261" i="3"/>
  <c r="E261" i="3"/>
  <c r="F261" i="3"/>
  <c r="G261" i="3"/>
  <c r="H261" i="3"/>
  <c r="I261" i="3"/>
  <c r="J261" i="3"/>
  <c r="C260" i="3"/>
  <c r="D260" i="3"/>
  <c r="E260" i="3"/>
  <c r="F260" i="3"/>
  <c r="G260" i="3"/>
  <c r="H260" i="3"/>
  <c r="I260" i="3"/>
  <c r="J260" i="3"/>
  <c r="C259" i="3"/>
  <c r="D259" i="3"/>
  <c r="E259" i="3"/>
  <c r="F259" i="3"/>
  <c r="G259" i="3"/>
  <c r="H259" i="3"/>
  <c r="I259" i="3"/>
  <c r="J259" i="3"/>
  <c r="B18" i="1"/>
  <c r="H18" i="1" s="1"/>
  <c r="C18" i="1"/>
  <c r="E18" i="1" s="1"/>
  <c r="D21" i="21" s="1"/>
  <c r="D18" i="1"/>
  <c r="C21" i="21" s="1"/>
  <c r="D2" i="1"/>
  <c r="C28" i="21" s="1"/>
  <c r="D3" i="1"/>
  <c r="D4" i="1"/>
  <c r="D5" i="1"/>
  <c r="D6" i="1"/>
  <c r="D7" i="1"/>
  <c r="D8" i="1"/>
  <c r="D9" i="1"/>
  <c r="D10" i="1"/>
  <c r="C20" i="21" s="1"/>
  <c r="D11" i="1"/>
  <c r="D15" i="1"/>
  <c r="D16" i="1"/>
  <c r="C26" i="21" s="1"/>
  <c r="D17" i="1"/>
  <c r="D20" i="1"/>
  <c r="D21" i="1"/>
  <c r="C18" i="21" s="1"/>
  <c r="D22" i="1"/>
  <c r="D23" i="1"/>
  <c r="D24" i="1"/>
  <c r="D25" i="1"/>
  <c r="D26" i="1"/>
  <c r="C19" i="21" s="1"/>
  <c r="D27" i="1"/>
  <c r="C25" i="21" s="1"/>
  <c r="D28" i="1"/>
  <c r="D29" i="1"/>
  <c r="D30" i="1"/>
  <c r="D31" i="1"/>
  <c r="D32" i="1"/>
  <c r="C17" i="21" s="1"/>
  <c r="D33" i="1"/>
  <c r="C29" i="21" s="1"/>
  <c r="D42" i="1"/>
  <c r="D43" i="1"/>
  <c r="C206" i="24"/>
  <c r="A206" i="24" s="1"/>
  <c r="C205" i="24"/>
  <c r="A205" i="24" s="1"/>
  <c r="C204" i="24"/>
  <c r="A204" i="24" s="1"/>
  <c r="C203" i="24"/>
  <c r="A203" i="24" s="1"/>
  <c r="C202" i="24"/>
  <c r="A202" i="24" s="1"/>
  <c r="C201" i="24"/>
  <c r="A201" i="24" s="1"/>
  <c r="E20" i="21"/>
  <c r="C200" i="24"/>
  <c r="A200" i="24" s="1"/>
  <c r="C199" i="24"/>
  <c r="A199" i="24" s="1"/>
  <c r="E19" i="21"/>
  <c r="C198" i="24"/>
  <c r="A198" i="24" s="1"/>
  <c r="C197" i="24"/>
  <c r="A197" i="24" s="1"/>
  <c r="C196" i="24"/>
  <c r="A196" i="24" s="1"/>
  <c r="C195" i="24"/>
  <c r="A195" i="24" s="1"/>
  <c r="C193" i="24"/>
  <c r="A193" i="24" s="1"/>
  <c r="C194" i="24"/>
  <c r="A194" i="24" s="1"/>
  <c r="G25" i="14"/>
  <c r="G24" i="14"/>
  <c r="C190" i="24"/>
  <c r="A190" i="24" s="1"/>
  <c r="C191" i="24"/>
  <c r="A191" i="24" s="1"/>
  <c r="C192" i="24"/>
  <c r="A192" i="24" s="1"/>
  <c r="C187" i="24"/>
  <c r="A187" i="24" s="1"/>
  <c r="C188" i="24"/>
  <c r="A188" i="24" s="1"/>
  <c r="C189" i="24"/>
  <c r="A189" i="24" s="1"/>
  <c r="G23" i="14"/>
  <c r="G22" i="14"/>
  <c r="G21" i="14"/>
  <c r="C185" i="24"/>
  <c r="A185" i="24" s="1"/>
  <c r="C186" i="24"/>
  <c r="A186" i="24" s="1"/>
  <c r="G20" i="14"/>
  <c r="C184" i="24"/>
  <c r="A184" i="24" s="1"/>
  <c r="C183" i="24"/>
  <c r="A183" i="24" s="1"/>
  <c r="C182" i="24"/>
  <c r="A182" i="24" s="1"/>
  <c r="C181" i="24"/>
  <c r="A181" i="24" s="1"/>
  <c r="C180" i="24"/>
  <c r="A180" i="24" s="1"/>
  <c r="C179" i="24"/>
  <c r="A179" i="24" s="1"/>
  <c r="C178" i="24"/>
  <c r="A178" i="24" s="1"/>
  <c r="C177" i="24"/>
  <c r="A177" i="24" s="1"/>
  <c r="H7" i="8"/>
  <c r="C175" i="24"/>
  <c r="A175" i="24" s="1"/>
  <c r="C176" i="24"/>
  <c r="A176" i="24" s="1"/>
  <c r="C174" i="24"/>
  <c r="A174" i="24" s="1"/>
  <c r="C173" i="24"/>
  <c r="A173" i="24" s="1"/>
  <c r="C172" i="24"/>
  <c r="A172" i="24" s="1"/>
  <c r="G19" i="14"/>
  <c r="C171" i="24"/>
  <c r="A171" i="24" s="1"/>
  <c r="E18" i="21"/>
  <c r="C170" i="24"/>
  <c r="A170" i="24" s="1"/>
  <c r="C169" i="24"/>
  <c r="A169" i="24" s="1"/>
  <c r="C221" i="3"/>
  <c r="D221" i="3"/>
  <c r="E221" i="3"/>
  <c r="F221" i="3"/>
  <c r="G221" i="3"/>
  <c r="H221" i="3"/>
  <c r="I221" i="3"/>
  <c r="J221" i="3"/>
  <c r="C211" i="3"/>
  <c r="D211" i="3"/>
  <c r="E211" i="3"/>
  <c r="F211" i="3"/>
  <c r="G211" i="3"/>
  <c r="H211" i="3"/>
  <c r="I211" i="3"/>
  <c r="J211" i="3"/>
  <c r="C168" i="24"/>
  <c r="A168" i="24" s="1"/>
  <c r="C167" i="24"/>
  <c r="A167" i="24" s="1"/>
  <c r="G18" i="14"/>
  <c r="C166" i="24"/>
  <c r="A166" i="24" s="1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C165" i="24"/>
  <c r="A165" i="24" s="1"/>
  <c r="C164" i="24"/>
  <c r="A164" i="24" s="1"/>
  <c r="C163" i="24"/>
  <c r="A163" i="24" s="1"/>
  <c r="C162" i="24"/>
  <c r="A162" i="24" s="1"/>
  <c r="C161" i="24"/>
  <c r="A161" i="24" s="1"/>
  <c r="C160" i="24"/>
  <c r="A160" i="24" s="1"/>
  <c r="C159" i="24"/>
  <c r="A159" i="24" s="1"/>
  <c r="C158" i="24"/>
  <c r="A158" i="24" s="1"/>
  <c r="C157" i="24"/>
  <c r="A157" i="24" s="1"/>
  <c r="C156" i="24"/>
  <c r="A156" i="24" s="1"/>
  <c r="C155" i="24"/>
  <c r="A155" i="24" s="1"/>
  <c r="G17" i="14"/>
  <c r="C154" i="24"/>
  <c r="A154" i="24" s="1"/>
  <c r="C153" i="24"/>
  <c r="A153" i="24" s="1"/>
  <c r="G16" i="14"/>
  <c r="C258" i="3"/>
  <c r="D258" i="3"/>
  <c r="E258" i="3"/>
  <c r="F258" i="3"/>
  <c r="G258" i="3"/>
  <c r="H258" i="3"/>
  <c r="I258" i="3"/>
  <c r="J258" i="3"/>
  <c r="C257" i="3"/>
  <c r="D257" i="3"/>
  <c r="E257" i="3"/>
  <c r="F257" i="3"/>
  <c r="G257" i="3"/>
  <c r="H257" i="3"/>
  <c r="I257" i="3"/>
  <c r="J257" i="3"/>
  <c r="C255" i="3"/>
  <c r="D255" i="3"/>
  <c r="E255" i="3"/>
  <c r="F255" i="3"/>
  <c r="G255" i="3"/>
  <c r="H255" i="3"/>
  <c r="I255" i="3"/>
  <c r="J255" i="3"/>
  <c r="C254" i="3"/>
  <c r="D254" i="3"/>
  <c r="E254" i="3"/>
  <c r="F254" i="3"/>
  <c r="G254" i="3"/>
  <c r="H254" i="3"/>
  <c r="I254" i="3"/>
  <c r="J254" i="3"/>
  <c r="C253" i="3"/>
  <c r="D253" i="3"/>
  <c r="E253" i="3"/>
  <c r="F253" i="3"/>
  <c r="G253" i="3"/>
  <c r="H253" i="3"/>
  <c r="I253" i="3"/>
  <c r="J253" i="3"/>
  <c r="C251" i="3"/>
  <c r="D251" i="3"/>
  <c r="E251" i="3"/>
  <c r="F251" i="3"/>
  <c r="G251" i="3"/>
  <c r="H251" i="3"/>
  <c r="I251" i="3"/>
  <c r="J251" i="3"/>
  <c r="C250" i="3"/>
  <c r="D250" i="3"/>
  <c r="E250" i="3"/>
  <c r="F250" i="3"/>
  <c r="G250" i="3"/>
  <c r="H250" i="3"/>
  <c r="I250" i="3"/>
  <c r="J250" i="3"/>
  <c r="B33" i="1"/>
  <c r="H33" i="1" s="1"/>
  <c r="C33" i="1"/>
  <c r="E33" i="1" s="1"/>
  <c r="D29" i="21" s="1"/>
  <c r="C152" i="24"/>
  <c r="A152" i="24" s="1"/>
  <c r="C151" i="24"/>
  <c r="A151" i="24" s="1"/>
  <c r="G15" i="14"/>
  <c r="C150" i="24"/>
  <c r="A150" i="24" s="1"/>
  <c r="C3" i="24"/>
  <c r="A3" i="24" s="1"/>
  <c r="C4" i="24"/>
  <c r="A4" i="24" s="1"/>
  <c r="C5" i="24"/>
  <c r="A5" i="24" s="1"/>
  <c r="C6" i="24"/>
  <c r="A6" i="24" s="1"/>
  <c r="C7" i="24"/>
  <c r="A7" i="24" s="1"/>
  <c r="C8" i="24"/>
  <c r="A8" i="24" s="1"/>
  <c r="C9" i="24"/>
  <c r="A9" i="24" s="1"/>
  <c r="C10" i="24"/>
  <c r="A10" i="24" s="1"/>
  <c r="C11" i="24"/>
  <c r="A11" i="24" s="1"/>
  <c r="C12" i="24"/>
  <c r="A12" i="24" s="1"/>
  <c r="C13" i="24"/>
  <c r="A13" i="24" s="1"/>
  <c r="C14" i="24"/>
  <c r="A14" i="24" s="1"/>
  <c r="C15" i="24"/>
  <c r="A15" i="24" s="1"/>
  <c r="C16" i="24"/>
  <c r="A16" i="24" s="1"/>
  <c r="C17" i="24"/>
  <c r="A17" i="24" s="1"/>
  <c r="C18" i="24"/>
  <c r="A18" i="24" s="1"/>
  <c r="C19" i="24"/>
  <c r="A19" i="24" s="1"/>
  <c r="C20" i="24"/>
  <c r="A20" i="24" s="1"/>
  <c r="C21" i="24"/>
  <c r="A21" i="24" s="1"/>
  <c r="C22" i="24"/>
  <c r="A22" i="24" s="1"/>
  <c r="C23" i="24"/>
  <c r="A23" i="24" s="1"/>
  <c r="C24" i="24"/>
  <c r="A24" i="24" s="1"/>
  <c r="C25" i="24"/>
  <c r="A25" i="24" s="1"/>
  <c r="C26" i="24"/>
  <c r="A26" i="24" s="1"/>
  <c r="C27" i="24"/>
  <c r="A27" i="24" s="1"/>
  <c r="C28" i="24"/>
  <c r="A28" i="24" s="1"/>
  <c r="C29" i="24"/>
  <c r="A29" i="24" s="1"/>
  <c r="C30" i="24"/>
  <c r="A30" i="24" s="1"/>
  <c r="C31" i="24"/>
  <c r="A31" i="24" s="1"/>
  <c r="C32" i="24"/>
  <c r="A32" i="24" s="1"/>
  <c r="C33" i="24"/>
  <c r="A33" i="24" s="1"/>
  <c r="C34" i="24"/>
  <c r="A34" i="24" s="1"/>
  <c r="C35" i="24"/>
  <c r="A35" i="24" s="1"/>
  <c r="C36" i="24"/>
  <c r="A36" i="24" s="1"/>
  <c r="C37" i="24"/>
  <c r="A37" i="24" s="1"/>
  <c r="C38" i="24"/>
  <c r="A38" i="24" s="1"/>
  <c r="C39" i="24"/>
  <c r="A39" i="24" s="1"/>
  <c r="C40" i="24"/>
  <c r="A40" i="24" s="1"/>
  <c r="C41" i="24"/>
  <c r="A41" i="24" s="1"/>
  <c r="C42" i="24"/>
  <c r="A42" i="24" s="1"/>
  <c r="C43" i="24"/>
  <c r="A43" i="24" s="1"/>
  <c r="C44" i="24"/>
  <c r="A44" i="24" s="1"/>
  <c r="C45" i="24"/>
  <c r="A45" i="24" s="1"/>
  <c r="C46" i="24"/>
  <c r="A46" i="24" s="1"/>
  <c r="C47" i="24"/>
  <c r="A47" i="24" s="1"/>
  <c r="C48" i="24"/>
  <c r="A48" i="24" s="1"/>
  <c r="C49" i="24"/>
  <c r="A49" i="24" s="1"/>
  <c r="C50" i="24"/>
  <c r="A50" i="24" s="1"/>
  <c r="C51" i="24"/>
  <c r="A51" i="24" s="1"/>
  <c r="C52" i="24"/>
  <c r="A52" i="24" s="1"/>
  <c r="C53" i="24"/>
  <c r="A53" i="24" s="1"/>
  <c r="C54" i="24"/>
  <c r="A54" i="24" s="1"/>
  <c r="C55" i="24"/>
  <c r="A55" i="24" s="1"/>
  <c r="C56" i="24"/>
  <c r="A56" i="24" s="1"/>
  <c r="C57" i="24"/>
  <c r="A57" i="24" s="1"/>
  <c r="C58" i="24"/>
  <c r="A58" i="24" s="1"/>
  <c r="C59" i="24"/>
  <c r="A59" i="24" s="1"/>
  <c r="C60" i="24"/>
  <c r="A60" i="24" s="1"/>
  <c r="C61" i="24"/>
  <c r="A61" i="24" s="1"/>
  <c r="C62" i="24"/>
  <c r="A62" i="24" s="1"/>
  <c r="C63" i="24"/>
  <c r="A63" i="24" s="1"/>
  <c r="C64" i="24"/>
  <c r="A64" i="24" s="1"/>
  <c r="C65" i="24"/>
  <c r="A65" i="24" s="1"/>
  <c r="C66" i="24"/>
  <c r="A66" i="24" s="1"/>
  <c r="C67" i="24"/>
  <c r="A67" i="24" s="1"/>
  <c r="C68" i="24"/>
  <c r="A68" i="24" s="1"/>
  <c r="C69" i="24"/>
  <c r="A69" i="24" s="1"/>
  <c r="C70" i="24"/>
  <c r="A70" i="24" s="1"/>
  <c r="C71" i="24"/>
  <c r="A71" i="24" s="1"/>
  <c r="C72" i="24"/>
  <c r="A72" i="24" s="1"/>
  <c r="C73" i="24"/>
  <c r="A73" i="24" s="1"/>
  <c r="C74" i="24"/>
  <c r="A74" i="24" s="1"/>
  <c r="C75" i="24"/>
  <c r="A75" i="24" s="1"/>
  <c r="C76" i="24"/>
  <c r="A76" i="24" s="1"/>
  <c r="C77" i="24"/>
  <c r="A77" i="24" s="1"/>
  <c r="C78" i="24"/>
  <c r="A78" i="24" s="1"/>
  <c r="C79" i="24"/>
  <c r="A79" i="24" s="1"/>
  <c r="C80" i="24"/>
  <c r="A80" i="24" s="1"/>
  <c r="C81" i="24"/>
  <c r="A81" i="24" s="1"/>
  <c r="C82" i="24"/>
  <c r="A82" i="24" s="1"/>
  <c r="C83" i="24"/>
  <c r="A83" i="24" s="1"/>
  <c r="C84" i="24"/>
  <c r="A84" i="24" s="1"/>
  <c r="C85" i="24"/>
  <c r="A85" i="24" s="1"/>
  <c r="C86" i="24"/>
  <c r="A86" i="24" s="1"/>
  <c r="C87" i="24"/>
  <c r="A87" i="24" s="1"/>
  <c r="C88" i="24"/>
  <c r="A88" i="24" s="1"/>
  <c r="C89" i="24"/>
  <c r="A89" i="24" s="1"/>
  <c r="C90" i="24"/>
  <c r="A90" i="24" s="1"/>
  <c r="C91" i="24"/>
  <c r="A91" i="24" s="1"/>
  <c r="C92" i="24"/>
  <c r="A92" i="24" s="1"/>
  <c r="C93" i="24"/>
  <c r="A93" i="24" s="1"/>
  <c r="C94" i="24"/>
  <c r="A94" i="24" s="1"/>
  <c r="C95" i="24"/>
  <c r="A95" i="24" s="1"/>
  <c r="C96" i="24"/>
  <c r="A96" i="24" s="1"/>
  <c r="C97" i="24"/>
  <c r="A97" i="24" s="1"/>
  <c r="C98" i="24"/>
  <c r="A98" i="24" s="1"/>
  <c r="C99" i="24"/>
  <c r="A99" i="24" s="1"/>
  <c r="C100" i="24"/>
  <c r="A100" i="24" s="1"/>
  <c r="C101" i="24"/>
  <c r="A101" i="24" s="1"/>
  <c r="C102" i="24"/>
  <c r="A102" i="24" s="1"/>
  <c r="C103" i="24"/>
  <c r="A103" i="24" s="1"/>
  <c r="C104" i="24"/>
  <c r="A104" i="24" s="1"/>
  <c r="C105" i="24"/>
  <c r="A105" i="24" s="1"/>
  <c r="C106" i="24"/>
  <c r="A106" i="24" s="1"/>
  <c r="C107" i="24"/>
  <c r="A107" i="24" s="1"/>
  <c r="C108" i="24"/>
  <c r="A108" i="24" s="1"/>
  <c r="C109" i="24"/>
  <c r="A109" i="24" s="1"/>
  <c r="C110" i="24"/>
  <c r="A110" i="24" s="1"/>
  <c r="C111" i="24"/>
  <c r="A111" i="24" s="1"/>
  <c r="C112" i="24"/>
  <c r="A112" i="24" s="1"/>
  <c r="C113" i="24"/>
  <c r="A113" i="24" s="1"/>
  <c r="C114" i="24"/>
  <c r="A114" i="24" s="1"/>
  <c r="C115" i="24"/>
  <c r="A115" i="24" s="1"/>
  <c r="C116" i="24"/>
  <c r="A116" i="24" s="1"/>
  <c r="C117" i="24"/>
  <c r="A117" i="24" s="1"/>
  <c r="C118" i="24"/>
  <c r="A118" i="24" s="1"/>
  <c r="C119" i="24"/>
  <c r="A119" i="24" s="1"/>
  <c r="C120" i="24"/>
  <c r="A120" i="24" s="1"/>
  <c r="C121" i="24"/>
  <c r="A121" i="24" s="1"/>
  <c r="C122" i="24"/>
  <c r="A122" i="24" s="1"/>
  <c r="C123" i="24"/>
  <c r="A123" i="24" s="1"/>
  <c r="C124" i="24"/>
  <c r="A124" i="24" s="1"/>
  <c r="C125" i="24"/>
  <c r="A125" i="24" s="1"/>
  <c r="C126" i="24"/>
  <c r="A126" i="24" s="1"/>
  <c r="C127" i="24"/>
  <c r="A127" i="24" s="1"/>
  <c r="C128" i="24"/>
  <c r="A128" i="24" s="1"/>
  <c r="C129" i="24"/>
  <c r="A129" i="24" s="1"/>
  <c r="C130" i="24"/>
  <c r="A130" i="24" s="1"/>
  <c r="C131" i="24"/>
  <c r="A131" i="24" s="1"/>
  <c r="C132" i="24"/>
  <c r="A132" i="24" s="1"/>
  <c r="C133" i="24"/>
  <c r="A133" i="24" s="1"/>
  <c r="C134" i="24"/>
  <c r="A134" i="24" s="1"/>
  <c r="C135" i="24"/>
  <c r="A135" i="24" s="1"/>
  <c r="C136" i="24"/>
  <c r="A136" i="24" s="1"/>
  <c r="C137" i="24"/>
  <c r="A137" i="24" s="1"/>
  <c r="C138" i="24"/>
  <c r="A138" i="24" s="1"/>
  <c r="C139" i="24"/>
  <c r="A139" i="24" s="1"/>
  <c r="C140" i="24"/>
  <c r="A140" i="24" s="1"/>
  <c r="C141" i="24"/>
  <c r="A141" i="24" s="1"/>
  <c r="C142" i="24"/>
  <c r="A142" i="24" s="1"/>
  <c r="C143" i="24"/>
  <c r="A143" i="24" s="1"/>
  <c r="C144" i="24"/>
  <c r="A144" i="24" s="1"/>
  <c r="C145" i="24"/>
  <c r="A145" i="24" s="1"/>
  <c r="C146" i="24"/>
  <c r="A146" i="24" s="1"/>
  <c r="C147" i="24"/>
  <c r="A147" i="24" s="1"/>
  <c r="C148" i="24"/>
  <c r="A148" i="24" s="1"/>
  <c r="C149" i="24"/>
  <c r="A149" i="24" s="1"/>
  <c r="T4" i="25"/>
  <c r="S4" i="25"/>
  <c r="B7" i="25"/>
  <c r="B6" i="25"/>
  <c r="S3" i="25"/>
  <c r="S2" i="25"/>
  <c r="S1" i="25"/>
  <c r="C2" i="24"/>
  <c r="A2" i="24" s="1"/>
  <c r="H12" i="1" l="1"/>
  <c r="K271" i="3"/>
  <c r="K274" i="3"/>
  <c r="K276" i="3"/>
  <c r="K275" i="3"/>
  <c r="K273" i="3"/>
  <c r="K272" i="3"/>
  <c r="I12" i="1"/>
  <c r="G12" i="1"/>
  <c r="J12" i="1"/>
  <c r="K270" i="3"/>
  <c r="K269" i="3"/>
  <c r="K268" i="3"/>
  <c r="K267" i="3"/>
  <c r="K266" i="3"/>
  <c r="K265" i="3"/>
  <c r="K264" i="3"/>
  <c r="K263" i="3"/>
  <c r="K262" i="3"/>
  <c r="K261" i="3"/>
  <c r="K260" i="3"/>
  <c r="K259" i="3"/>
  <c r="I18" i="1"/>
  <c r="G18" i="1"/>
  <c r="J18" i="1"/>
  <c r="F18" i="1"/>
  <c r="K221" i="3"/>
  <c r="K211" i="3"/>
  <c r="K258" i="3"/>
  <c r="K257" i="3"/>
  <c r="K255" i="3"/>
  <c r="K254" i="3"/>
  <c r="K253" i="3"/>
  <c r="K251" i="3"/>
  <c r="K250" i="3"/>
  <c r="I33" i="1"/>
  <c r="G33" i="1"/>
  <c r="J33" i="1"/>
  <c r="F33" i="1"/>
  <c r="J5" i="25"/>
  <c r="H5" i="25"/>
  <c r="K5" i="25"/>
  <c r="C5" i="25"/>
  <c r="Q5" i="25"/>
  <c r="L5" i="25"/>
  <c r="D5" i="25"/>
  <c r="M5" i="25"/>
  <c r="E5" i="25"/>
  <c r="N5" i="25"/>
  <c r="F5" i="25"/>
  <c r="O5" i="25"/>
  <c r="G5" i="25"/>
  <c r="P5" i="25"/>
  <c r="I5" i="25"/>
  <c r="A2" i="19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G14" i="14"/>
  <c r="G13" i="14"/>
  <c r="G12" i="14"/>
  <c r="G11" i="14"/>
  <c r="G10" i="14"/>
  <c r="C6" i="21"/>
  <c r="C28" i="1"/>
  <c r="E28" i="1" s="1"/>
  <c r="D6" i="21" s="1"/>
  <c r="B28" i="1"/>
  <c r="F28" i="1" s="1"/>
  <c r="C245" i="3"/>
  <c r="C246" i="3"/>
  <c r="D245" i="3"/>
  <c r="D246" i="3"/>
  <c r="E245" i="3"/>
  <c r="E246" i="3"/>
  <c r="F245" i="3"/>
  <c r="F246" i="3"/>
  <c r="G245" i="3"/>
  <c r="G246" i="3"/>
  <c r="H245" i="3"/>
  <c r="H246" i="3"/>
  <c r="I245" i="3"/>
  <c r="I246" i="3"/>
  <c r="J245" i="3"/>
  <c r="J246" i="3"/>
  <c r="G9" i="14"/>
  <c r="C37" i="3"/>
  <c r="D37" i="3"/>
  <c r="E37" i="3"/>
  <c r="F37" i="3"/>
  <c r="G37" i="3"/>
  <c r="H37" i="3"/>
  <c r="I37" i="3"/>
  <c r="J37" i="3"/>
  <c r="C62" i="3"/>
  <c r="D62" i="3"/>
  <c r="E62" i="3"/>
  <c r="F62" i="3"/>
  <c r="G62" i="3"/>
  <c r="H62" i="3"/>
  <c r="I62" i="3"/>
  <c r="J62" i="3"/>
  <c r="H2" i="1"/>
  <c r="F2" i="1"/>
  <c r="B3" i="1"/>
  <c r="H3" i="1" s="1"/>
  <c r="B4" i="1"/>
  <c r="H4" i="1" s="1"/>
  <c r="B5" i="1"/>
  <c r="H5" i="1" s="1"/>
  <c r="B6" i="1"/>
  <c r="F6" i="1" s="1"/>
  <c r="B7" i="1"/>
  <c r="H7" i="1" s="1"/>
  <c r="B8" i="1"/>
  <c r="F8" i="1" s="1"/>
  <c r="B9" i="1"/>
  <c r="F9" i="1" s="1"/>
  <c r="B10" i="1"/>
  <c r="H10" i="1" s="1"/>
  <c r="B11" i="1"/>
  <c r="H11" i="1" s="1"/>
  <c r="B15" i="1"/>
  <c r="H15" i="1" s="1"/>
  <c r="B16" i="1"/>
  <c r="F16" i="1" s="1"/>
  <c r="B17" i="1"/>
  <c r="H17" i="1" s="1"/>
  <c r="B20" i="1"/>
  <c r="H20" i="1" s="1"/>
  <c r="B21" i="1"/>
  <c r="F21" i="1" s="1"/>
  <c r="B22" i="1"/>
  <c r="F22" i="1" s="1"/>
  <c r="B23" i="1"/>
  <c r="H23" i="1" s="1"/>
  <c r="B24" i="1"/>
  <c r="H24" i="1" s="1"/>
  <c r="B25" i="1"/>
  <c r="H25" i="1" s="1"/>
  <c r="B26" i="1"/>
  <c r="F26" i="1" s="1"/>
  <c r="B27" i="1"/>
  <c r="H27" i="1" s="1"/>
  <c r="B29" i="1"/>
  <c r="H29" i="1" s="1"/>
  <c r="B30" i="1"/>
  <c r="F30" i="1" s="1"/>
  <c r="B31" i="1"/>
  <c r="F31" i="1" s="1"/>
  <c r="B32" i="1"/>
  <c r="H32" i="1" s="1"/>
  <c r="B42" i="1"/>
  <c r="H42" i="1" s="1"/>
  <c r="B43" i="1"/>
  <c r="H43" i="1" s="1"/>
  <c r="G2" i="14"/>
  <c r="G3" i="14"/>
  <c r="G4" i="14"/>
  <c r="G5" i="14"/>
  <c r="G6" i="14"/>
  <c r="G7" i="14"/>
  <c r="G8" i="14"/>
  <c r="A2" i="14"/>
  <c r="A2" i="13"/>
  <c r="A3" i="13" s="1"/>
  <c r="A4" i="13" s="1"/>
  <c r="A5" i="13" s="1"/>
  <c r="A6" i="13" s="1"/>
  <c r="A7" i="13" s="1"/>
  <c r="A8" i="13" s="1"/>
  <c r="A9" i="13" s="1"/>
  <c r="C113" i="3"/>
  <c r="D113" i="3"/>
  <c r="E113" i="3"/>
  <c r="F113" i="3"/>
  <c r="G113" i="3"/>
  <c r="H113" i="3"/>
  <c r="I113" i="3"/>
  <c r="J113" i="3"/>
  <c r="C2" i="1"/>
  <c r="E2" i="1" s="1"/>
  <c r="D28" i="21" s="1"/>
  <c r="C2" i="21"/>
  <c r="C3" i="21"/>
  <c r="C4" i="21"/>
  <c r="C5" i="21"/>
  <c r="C8" i="21"/>
  <c r="C7" i="21"/>
  <c r="C9" i="21"/>
  <c r="C10" i="21"/>
  <c r="C11" i="21"/>
  <c r="C14" i="21"/>
  <c r="C15" i="21"/>
  <c r="C12" i="21"/>
  <c r="C16" i="21"/>
  <c r="C13" i="21"/>
  <c r="H4" i="8"/>
  <c r="H2" i="8"/>
  <c r="H3" i="8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A2" i="8"/>
  <c r="A3" i="8" s="1"/>
  <c r="A4" i="8" s="1"/>
  <c r="A5" i="8" s="1"/>
  <c r="A6" i="8" s="1"/>
  <c r="C2" i="8"/>
  <c r="C3" i="8"/>
  <c r="A2" i="9"/>
  <c r="C142" i="3"/>
  <c r="D142" i="3"/>
  <c r="E142" i="3"/>
  <c r="F142" i="3"/>
  <c r="G142" i="3"/>
  <c r="H142" i="3"/>
  <c r="I142" i="3"/>
  <c r="J142" i="3"/>
  <c r="C129" i="3"/>
  <c r="D129" i="3"/>
  <c r="E129" i="3"/>
  <c r="F129" i="3"/>
  <c r="G129" i="3"/>
  <c r="H129" i="3"/>
  <c r="I129" i="3"/>
  <c r="J129" i="3"/>
  <c r="C234" i="3"/>
  <c r="D234" i="3"/>
  <c r="E234" i="3"/>
  <c r="F234" i="3"/>
  <c r="G234" i="3"/>
  <c r="H234" i="3"/>
  <c r="I234" i="3"/>
  <c r="J234" i="3"/>
  <c r="C4" i="1"/>
  <c r="E4" i="1" s="1"/>
  <c r="G4" i="1" s="1"/>
  <c r="C5" i="1"/>
  <c r="E5" i="1" s="1"/>
  <c r="C6" i="1"/>
  <c r="E6" i="1" s="1"/>
  <c r="C3" i="1"/>
  <c r="E3" i="1" s="1"/>
  <c r="C249" i="3"/>
  <c r="D249" i="3"/>
  <c r="E249" i="3"/>
  <c r="F249" i="3"/>
  <c r="G249" i="3"/>
  <c r="H249" i="3"/>
  <c r="I249" i="3"/>
  <c r="J249" i="3"/>
  <c r="C248" i="3"/>
  <c r="D248" i="3"/>
  <c r="E248" i="3"/>
  <c r="F248" i="3"/>
  <c r="G248" i="3"/>
  <c r="H248" i="3"/>
  <c r="I248" i="3"/>
  <c r="J248" i="3"/>
  <c r="C247" i="3"/>
  <c r="D247" i="3"/>
  <c r="E247" i="3"/>
  <c r="F247" i="3"/>
  <c r="G247" i="3"/>
  <c r="H247" i="3"/>
  <c r="I247" i="3"/>
  <c r="J247" i="3"/>
  <c r="C244" i="3"/>
  <c r="D244" i="3"/>
  <c r="E244" i="3"/>
  <c r="F244" i="3"/>
  <c r="G244" i="3"/>
  <c r="H244" i="3"/>
  <c r="I244" i="3"/>
  <c r="J244" i="3"/>
  <c r="C243" i="3"/>
  <c r="D243" i="3"/>
  <c r="E243" i="3"/>
  <c r="F243" i="3"/>
  <c r="G243" i="3"/>
  <c r="H243" i="3"/>
  <c r="I243" i="3"/>
  <c r="J243" i="3"/>
  <c r="C242" i="3"/>
  <c r="D242" i="3"/>
  <c r="E242" i="3"/>
  <c r="F242" i="3"/>
  <c r="G242" i="3"/>
  <c r="H242" i="3"/>
  <c r="I242" i="3"/>
  <c r="J242" i="3"/>
  <c r="C241" i="3"/>
  <c r="D241" i="3"/>
  <c r="E241" i="3"/>
  <c r="F241" i="3"/>
  <c r="G241" i="3"/>
  <c r="H241" i="3"/>
  <c r="I241" i="3"/>
  <c r="J241" i="3"/>
  <c r="C240" i="3"/>
  <c r="D240" i="3"/>
  <c r="E240" i="3"/>
  <c r="F240" i="3"/>
  <c r="G240" i="3"/>
  <c r="H240" i="3"/>
  <c r="I240" i="3"/>
  <c r="J240" i="3"/>
  <c r="C239" i="3"/>
  <c r="D239" i="3"/>
  <c r="E239" i="3"/>
  <c r="F239" i="3"/>
  <c r="G239" i="3"/>
  <c r="H239" i="3"/>
  <c r="I239" i="3"/>
  <c r="J239" i="3"/>
  <c r="C238" i="3"/>
  <c r="D238" i="3"/>
  <c r="E238" i="3"/>
  <c r="F238" i="3"/>
  <c r="G238" i="3"/>
  <c r="H238" i="3"/>
  <c r="I238" i="3"/>
  <c r="J238" i="3"/>
  <c r="C237" i="3"/>
  <c r="D237" i="3"/>
  <c r="E237" i="3"/>
  <c r="F237" i="3"/>
  <c r="G237" i="3"/>
  <c r="H237" i="3"/>
  <c r="I237" i="3"/>
  <c r="J237" i="3"/>
  <c r="C236" i="3"/>
  <c r="D236" i="3"/>
  <c r="E236" i="3"/>
  <c r="F236" i="3"/>
  <c r="G236" i="3"/>
  <c r="H236" i="3"/>
  <c r="I236" i="3"/>
  <c r="J236" i="3"/>
  <c r="C235" i="3"/>
  <c r="D235" i="3"/>
  <c r="E235" i="3"/>
  <c r="F235" i="3"/>
  <c r="G235" i="3"/>
  <c r="H235" i="3"/>
  <c r="I235" i="3"/>
  <c r="J235" i="3"/>
  <c r="C233" i="3"/>
  <c r="D233" i="3"/>
  <c r="E233" i="3"/>
  <c r="F233" i="3"/>
  <c r="G233" i="3"/>
  <c r="H233" i="3"/>
  <c r="I233" i="3"/>
  <c r="J233" i="3"/>
  <c r="C232" i="3"/>
  <c r="D232" i="3"/>
  <c r="E232" i="3"/>
  <c r="F232" i="3"/>
  <c r="G232" i="3"/>
  <c r="H232" i="3"/>
  <c r="I232" i="3"/>
  <c r="J232" i="3"/>
  <c r="C231" i="3"/>
  <c r="D231" i="3"/>
  <c r="E231" i="3"/>
  <c r="F231" i="3"/>
  <c r="G231" i="3"/>
  <c r="H231" i="3"/>
  <c r="I231" i="3"/>
  <c r="J231" i="3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C228" i="3"/>
  <c r="D228" i="3"/>
  <c r="E228" i="3"/>
  <c r="F228" i="3"/>
  <c r="G228" i="3"/>
  <c r="H228" i="3"/>
  <c r="I228" i="3"/>
  <c r="J228" i="3"/>
  <c r="C43" i="1"/>
  <c r="E43" i="1" s="1"/>
  <c r="C227" i="3"/>
  <c r="D227" i="3"/>
  <c r="E227" i="3"/>
  <c r="F227" i="3"/>
  <c r="G227" i="3"/>
  <c r="H227" i="3"/>
  <c r="I227" i="3"/>
  <c r="J227" i="3"/>
  <c r="C226" i="3"/>
  <c r="D226" i="3"/>
  <c r="E226" i="3"/>
  <c r="F226" i="3"/>
  <c r="G226" i="3"/>
  <c r="H226" i="3"/>
  <c r="I226" i="3"/>
  <c r="J226" i="3"/>
  <c r="C42" i="1"/>
  <c r="E42" i="1" s="1"/>
  <c r="G42" i="1" s="1"/>
  <c r="C7" i="1"/>
  <c r="E7" i="1" s="1"/>
  <c r="C8" i="1"/>
  <c r="E8" i="1" s="1"/>
  <c r="C9" i="1"/>
  <c r="E9" i="1" s="1"/>
  <c r="C10" i="1"/>
  <c r="E10" i="1" s="1"/>
  <c r="C11" i="1"/>
  <c r="E11" i="1" s="1"/>
  <c r="G11" i="1" s="1"/>
  <c r="C15" i="1"/>
  <c r="E15" i="1" s="1"/>
  <c r="C16" i="1"/>
  <c r="E16" i="1" s="1"/>
  <c r="C17" i="1"/>
  <c r="E17" i="1" s="1"/>
  <c r="C20" i="1"/>
  <c r="E20" i="1" s="1"/>
  <c r="D11" i="21" s="1"/>
  <c r="C21" i="1"/>
  <c r="E21" i="1" s="1"/>
  <c r="C22" i="1"/>
  <c r="E22" i="1" s="1"/>
  <c r="G22" i="1" s="1"/>
  <c r="C23" i="1"/>
  <c r="E23" i="1" s="1"/>
  <c r="C24" i="1"/>
  <c r="E24" i="1" s="1"/>
  <c r="G24" i="1" s="1"/>
  <c r="C25" i="1"/>
  <c r="E25" i="1" s="1"/>
  <c r="C26" i="1"/>
  <c r="E26" i="1" s="1"/>
  <c r="C27" i="1"/>
  <c r="E27" i="1" s="1"/>
  <c r="C29" i="1"/>
  <c r="E29" i="1" s="1"/>
  <c r="D12" i="21" s="1"/>
  <c r="C30" i="1"/>
  <c r="E30" i="1" s="1"/>
  <c r="C31" i="1"/>
  <c r="E31" i="1" s="1"/>
  <c r="D13" i="21" s="1"/>
  <c r="C32" i="1"/>
  <c r="E32" i="1" s="1"/>
  <c r="C222" i="3"/>
  <c r="C223" i="3"/>
  <c r="C224" i="3"/>
  <c r="C225" i="3"/>
  <c r="D222" i="3"/>
  <c r="D223" i="3"/>
  <c r="D224" i="3"/>
  <c r="D225" i="3"/>
  <c r="E222" i="3"/>
  <c r="E223" i="3"/>
  <c r="E224" i="3"/>
  <c r="E225" i="3"/>
  <c r="F222" i="3"/>
  <c r="F223" i="3"/>
  <c r="F224" i="3"/>
  <c r="F225" i="3"/>
  <c r="G222" i="3"/>
  <c r="G223" i="3"/>
  <c r="G224" i="3"/>
  <c r="G225" i="3"/>
  <c r="H222" i="3"/>
  <c r="H223" i="3"/>
  <c r="H224" i="3"/>
  <c r="H225" i="3"/>
  <c r="I222" i="3"/>
  <c r="I223" i="3"/>
  <c r="I224" i="3"/>
  <c r="I225" i="3"/>
  <c r="J222" i="3"/>
  <c r="J223" i="3"/>
  <c r="J224" i="3"/>
  <c r="J225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C215" i="3"/>
  <c r="D215" i="3"/>
  <c r="E215" i="3"/>
  <c r="F215" i="3"/>
  <c r="G215" i="3"/>
  <c r="H215" i="3"/>
  <c r="I215" i="3"/>
  <c r="J215" i="3"/>
  <c r="C214" i="3"/>
  <c r="D214" i="3"/>
  <c r="E214" i="3"/>
  <c r="F214" i="3"/>
  <c r="G214" i="3"/>
  <c r="H214" i="3"/>
  <c r="I214" i="3"/>
  <c r="J214" i="3"/>
  <c r="C213" i="3"/>
  <c r="D213" i="3"/>
  <c r="E213" i="3"/>
  <c r="F213" i="3"/>
  <c r="G213" i="3"/>
  <c r="H213" i="3"/>
  <c r="I213" i="3"/>
  <c r="J213" i="3"/>
  <c r="C212" i="3"/>
  <c r="D212" i="3"/>
  <c r="E212" i="3"/>
  <c r="F212" i="3"/>
  <c r="G212" i="3"/>
  <c r="H212" i="3"/>
  <c r="I212" i="3"/>
  <c r="J212" i="3"/>
  <c r="C210" i="3"/>
  <c r="D210" i="3"/>
  <c r="E210" i="3"/>
  <c r="F210" i="3"/>
  <c r="G210" i="3"/>
  <c r="H210" i="3"/>
  <c r="I210" i="3"/>
  <c r="J210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85" i="3"/>
  <c r="D185" i="3"/>
  <c r="E185" i="3"/>
  <c r="F185" i="3"/>
  <c r="G185" i="3"/>
  <c r="H185" i="3"/>
  <c r="I185" i="3"/>
  <c r="J185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79" i="3"/>
  <c r="D179" i="3"/>
  <c r="E179" i="3"/>
  <c r="F179" i="3"/>
  <c r="G179" i="3"/>
  <c r="H179" i="3"/>
  <c r="I179" i="3"/>
  <c r="J179" i="3"/>
  <c r="C181" i="3"/>
  <c r="D181" i="3"/>
  <c r="E181" i="3"/>
  <c r="F181" i="3"/>
  <c r="G181" i="3"/>
  <c r="H181" i="3"/>
  <c r="I181" i="3"/>
  <c r="J181" i="3"/>
  <c r="C180" i="3"/>
  <c r="D180" i="3"/>
  <c r="E180" i="3"/>
  <c r="F180" i="3"/>
  <c r="G180" i="3"/>
  <c r="H180" i="3"/>
  <c r="I180" i="3"/>
  <c r="J180" i="3"/>
  <c r="C178" i="3"/>
  <c r="D178" i="3"/>
  <c r="E178" i="3"/>
  <c r="F178" i="3"/>
  <c r="G178" i="3"/>
  <c r="H178" i="3"/>
  <c r="I178" i="3"/>
  <c r="J178" i="3"/>
  <c r="C177" i="3"/>
  <c r="D177" i="3"/>
  <c r="E177" i="3"/>
  <c r="F177" i="3"/>
  <c r="G177" i="3"/>
  <c r="H177" i="3"/>
  <c r="I177" i="3"/>
  <c r="J177" i="3"/>
  <c r="C176" i="3"/>
  <c r="D176" i="3"/>
  <c r="E176" i="3"/>
  <c r="F176" i="3"/>
  <c r="G176" i="3"/>
  <c r="H176" i="3"/>
  <c r="I176" i="3"/>
  <c r="J176" i="3"/>
  <c r="C175" i="3"/>
  <c r="D175" i="3"/>
  <c r="E175" i="3"/>
  <c r="F175" i="3"/>
  <c r="G175" i="3"/>
  <c r="H175" i="3"/>
  <c r="I175" i="3"/>
  <c r="J175" i="3"/>
  <c r="C174" i="3"/>
  <c r="D174" i="3"/>
  <c r="E174" i="3"/>
  <c r="F174" i="3"/>
  <c r="G174" i="3"/>
  <c r="H174" i="3"/>
  <c r="I174" i="3"/>
  <c r="J174" i="3"/>
  <c r="C173" i="3"/>
  <c r="D173" i="3"/>
  <c r="E173" i="3"/>
  <c r="F173" i="3"/>
  <c r="G173" i="3"/>
  <c r="H173" i="3"/>
  <c r="I173" i="3"/>
  <c r="J173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C170" i="3"/>
  <c r="D170" i="3"/>
  <c r="E170" i="3"/>
  <c r="F170" i="3"/>
  <c r="G170" i="3"/>
  <c r="H170" i="3"/>
  <c r="I170" i="3"/>
  <c r="J170" i="3"/>
  <c r="C169" i="3"/>
  <c r="D169" i="3"/>
  <c r="E169" i="3"/>
  <c r="F169" i="3"/>
  <c r="G169" i="3"/>
  <c r="H169" i="3"/>
  <c r="I169" i="3"/>
  <c r="J169" i="3"/>
  <c r="C168" i="3"/>
  <c r="D168" i="3"/>
  <c r="E168" i="3"/>
  <c r="F168" i="3"/>
  <c r="G168" i="3"/>
  <c r="H168" i="3"/>
  <c r="I168" i="3"/>
  <c r="J168" i="3"/>
  <c r="C167" i="3"/>
  <c r="D167" i="3"/>
  <c r="E167" i="3"/>
  <c r="F167" i="3"/>
  <c r="G167" i="3"/>
  <c r="H167" i="3"/>
  <c r="I167" i="3"/>
  <c r="J167" i="3"/>
  <c r="C166" i="3"/>
  <c r="D166" i="3"/>
  <c r="E166" i="3"/>
  <c r="F166" i="3"/>
  <c r="G166" i="3"/>
  <c r="H166" i="3"/>
  <c r="I166" i="3"/>
  <c r="J166" i="3"/>
  <c r="C165" i="3"/>
  <c r="D165" i="3"/>
  <c r="E165" i="3"/>
  <c r="F165" i="3"/>
  <c r="G165" i="3"/>
  <c r="H165" i="3"/>
  <c r="I165" i="3"/>
  <c r="J165" i="3"/>
  <c r="C164" i="3"/>
  <c r="D164" i="3"/>
  <c r="E164" i="3"/>
  <c r="F164" i="3"/>
  <c r="G164" i="3"/>
  <c r="H164" i="3"/>
  <c r="I164" i="3"/>
  <c r="J164" i="3"/>
  <c r="C163" i="3"/>
  <c r="D163" i="3"/>
  <c r="E163" i="3"/>
  <c r="F163" i="3"/>
  <c r="G163" i="3"/>
  <c r="H163" i="3"/>
  <c r="I163" i="3"/>
  <c r="J163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C160" i="3"/>
  <c r="D160" i="3"/>
  <c r="E160" i="3"/>
  <c r="F160" i="3"/>
  <c r="G160" i="3"/>
  <c r="H160" i="3"/>
  <c r="I160" i="3"/>
  <c r="J160" i="3"/>
  <c r="C159" i="3"/>
  <c r="D159" i="3"/>
  <c r="E159" i="3"/>
  <c r="F159" i="3"/>
  <c r="G159" i="3"/>
  <c r="H159" i="3"/>
  <c r="I159" i="3"/>
  <c r="J159" i="3"/>
  <c r="C158" i="3"/>
  <c r="D158" i="3"/>
  <c r="E158" i="3"/>
  <c r="F158" i="3"/>
  <c r="G158" i="3"/>
  <c r="H158" i="3"/>
  <c r="I158" i="3"/>
  <c r="J158" i="3"/>
  <c r="C157" i="3"/>
  <c r="D157" i="3"/>
  <c r="E157" i="3"/>
  <c r="F157" i="3"/>
  <c r="G157" i="3"/>
  <c r="H157" i="3"/>
  <c r="I157" i="3"/>
  <c r="J157" i="3"/>
  <c r="C156" i="3"/>
  <c r="D156" i="3"/>
  <c r="E156" i="3"/>
  <c r="F156" i="3"/>
  <c r="G156" i="3"/>
  <c r="H156" i="3"/>
  <c r="I156" i="3"/>
  <c r="J156" i="3"/>
  <c r="C155" i="3"/>
  <c r="D155" i="3"/>
  <c r="E155" i="3"/>
  <c r="F155" i="3"/>
  <c r="G155" i="3"/>
  <c r="H155" i="3"/>
  <c r="I155" i="3"/>
  <c r="J155" i="3"/>
  <c r="C154" i="3"/>
  <c r="D154" i="3"/>
  <c r="E154" i="3"/>
  <c r="F154" i="3"/>
  <c r="G154" i="3"/>
  <c r="H154" i="3"/>
  <c r="I154" i="3"/>
  <c r="J154" i="3"/>
  <c r="C153" i="3"/>
  <c r="D153" i="3"/>
  <c r="E153" i="3"/>
  <c r="F153" i="3"/>
  <c r="G153" i="3"/>
  <c r="H153" i="3"/>
  <c r="I153" i="3"/>
  <c r="J153" i="3"/>
  <c r="C152" i="3"/>
  <c r="D152" i="3"/>
  <c r="E152" i="3"/>
  <c r="F152" i="3"/>
  <c r="G152" i="3"/>
  <c r="H152" i="3"/>
  <c r="I152" i="3"/>
  <c r="J152" i="3"/>
  <c r="C151" i="3"/>
  <c r="D151" i="3"/>
  <c r="E151" i="3"/>
  <c r="F151" i="3"/>
  <c r="G151" i="3"/>
  <c r="H151" i="3"/>
  <c r="I151" i="3"/>
  <c r="J151" i="3"/>
  <c r="C150" i="3"/>
  <c r="D150" i="3"/>
  <c r="E150" i="3"/>
  <c r="F150" i="3"/>
  <c r="G150" i="3"/>
  <c r="H150" i="3"/>
  <c r="I150" i="3"/>
  <c r="J150" i="3"/>
  <c r="C149" i="3"/>
  <c r="D149" i="3"/>
  <c r="E149" i="3"/>
  <c r="F149" i="3"/>
  <c r="G149" i="3"/>
  <c r="H149" i="3"/>
  <c r="I149" i="3"/>
  <c r="J149" i="3"/>
  <c r="C148" i="3"/>
  <c r="D148" i="3"/>
  <c r="E148" i="3"/>
  <c r="F148" i="3"/>
  <c r="G148" i="3"/>
  <c r="H148" i="3"/>
  <c r="I148" i="3"/>
  <c r="J148" i="3"/>
  <c r="C147" i="3"/>
  <c r="D147" i="3"/>
  <c r="E147" i="3"/>
  <c r="F147" i="3"/>
  <c r="G147" i="3"/>
  <c r="H147" i="3"/>
  <c r="I147" i="3"/>
  <c r="J147" i="3"/>
  <c r="C146" i="3"/>
  <c r="D146" i="3"/>
  <c r="E146" i="3"/>
  <c r="F146" i="3"/>
  <c r="G146" i="3"/>
  <c r="H146" i="3"/>
  <c r="I146" i="3"/>
  <c r="J146" i="3"/>
  <c r="C145" i="3"/>
  <c r="D145" i="3"/>
  <c r="E145" i="3"/>
  <c r="F145" i="3"/>
  <c r="G145" i="3"/>
  <c r="H145" i="3"/>
  <c r="I145" i="3"/>
  <c r="J145" i="3"/>
  <c r="C144" i="3"/>
  <c r="D144" i="3"/>
  <c r="E144" i="3"/>
  <c r="F144" i="3"/>
  <c r="G144" i="3"/>
  <c r="H144" i="3"/>
  <c r="I144" i="3"/>
  <c r="J144" i="3"/>
  <c r="C143" i="3"/>
  <c r="D143" i="3"/>
  <c r="E143" i="3"/>
  <c r="F143" i="3"/>
  <c r="G143" i="3"/>
  <c r="H143" i="3"/>
  <c r="I143" i="3"/>
  <c r="J143" i="3"/>
  <c r="C141" i="3"/>
  <c r="D141" i="3"/>
  <c r="E141" i="3"/>
  <c r="F141" i="3"/>
  <c r="G141" i="3"/>
  <c r="H141" i="3"/>
  <c r="I141" i="3"/>
  <c r="J141" i="3"/>
  <c r="C140" i="3"/>
  <c r="D140" i="3"/>
  <c r="E140" i="3"/>
  <c r="F140" i="3"/>
  <c r="G140" i="3"/>
  <c r="H140" i="3"/>
  <c r="I140" i="3"/>
  <c r="J140" i="3"/>
  <c r="C136" i="3"/>
  <c r="D136" i="3"/>
  <c r="E136" i="3"/>
  <c r="F136" i="3"/>
  <c r="G136" i="3"/>
  <c r="H136" i="3"/>
  <c r="I136" i="3"/>
  <c r="J136" i="3"/>
  <c r="C125" i="3"/>
  <c r="D125" i="3"/>
  <c r="E125" i="3"/>
  <c r="F125" i="3"/>
  <c r="G125" i="3"/>
  <c r="H125" i="3"/>
  <c r="I125" i="3"/>
  <c r="J125" i="3"/>
  <c r="C139" i="3"/>
  <c r="D139" i="3"/>
  <c r="E139" i="3"/>
  <c r="F139" i="3"/>
  <c r="G139" i="3"/>
  <c r="H139" i="3"/>
  <c r="I139" i="3"/>
  <c r="J139" i="3"/>
  <c r="C138" i="3"/>
  <c r="D138" i="3"/>
  <c r="E138" i="3"/>
  <c r="F138" i="3"/>
  <c r="G138" i="3"/>
  <c r="H138" i="3"/>
  <c r="I138" i="3"/>
  <c r="J138" i="3"/>
  <c r="C137" i="3"/>
  <c r="D137" i="3"/>
  <c r="E137" i="3"/>
  <c r="F137" i="3"/>
  <c r="G137" i="3"/>
  <c r="H137" i="3"/>
  <c r="I137" i="3"/>
  <c r="J137" i="3"/>
  <c r="C135" i="3"/>
  <c r="D135" i="3"/>
  <c r="E135" i="3"/>
  <c r="F135" i="3"/>
  <c r="G135" i="3"/>
  <c r="H135" i="3"/>
  <c r="I135" i="3"/>
  <c r="J135" i="3"/>
  <c r="C134" i="3"/>
  <c r="D134" i="3"/>
  <c r="E134" i="3"/>
  <c r="F134" i="3"/>
  <c r="G134" i="3"/>
  <c r="H134" i="3"/>
  <c r="I134" i="3"/>
  <c r="J134" i="3"/>
  <c r="C133" i="3"/>
  <c r="D133" i="3"/>
  <c r="E133" i="3"/>
  <c r="F133" i="3"/>
  <c r="G133" i="3"/>
  <c r="H133" i="3"/>
  <c r="I133" i="3"/>
  <c r="J133" i="3"/>
  <c r="C132" i="3"/>
  <c r="D132" i="3"/>
  <c r="E132" i="3"/>
  <c r="F132" i="3"/>
  <c r="G132" i="3"/>
  <c r="H132" i="3"/>
  <c r="I132" i="3"/>
  <c r="J132" i="3"/>
  <c r="C131" i="3"/>
  <c r="D131" i="3"/>
  <c r="E131" i="3"/>
  <c r="F131" i="3"/>
  <c r="G131" i="3"/>
  <c r="H131" i="3"/>
  <c r="I131" i="3"/>
  <c r="J131" i="3"/>
  <c r="C130" i="3"/>
  <c r="D130" i="3"/>
  <c r="E130" i="3"/>
  <c r="F130" i="3"/>
  <c r="G130" i="3"/>
  <c r="H130" i="3"/>
  <c r="I130" i="3"/>
  <c r="J130" i="3"/>
  <c r="C128" i="3"/>
  <c r="D128" i="3"/>
  <c r="E128" i="3"/>
  <c r="F128" i="3"/>
  <c r="G128" i="3"/>
  <c r="H128" i="3"/>
  <c r="I128" i="3"/>
  <c r="J128" i="3"/>
  <c r="C127" i="3"/>
  <c r="D127" i="3"/>
  <c r="E127" i="3"/>
  <c r="F127" i="3"/>
  <c r="G127" i="3"/>
  <c r="H127" i="3"/>
  <c r="I127" i="3"/>
  <c r="J127" i="3"/>
  <c r="C126" i="3"/>
  <c r="D126" i="3"/>
  <c r="E126" i="3"/>
  <c r="F126" i="3"/>
  <c r="G126" i="3"/>
  <c r="H126" i="3"/>
  <c r="I126" i="3"/>
  <c r="J126" i="3"/>
  <c r="C122" i="3"/>
  <c r="D122" i="3"/>
  <c r="E122" i="3"/>
  <c r="F122" i="3"/>
  <c r="G122" i="3"/>
  <c r="H122" i="3"/>
  <c r="I122" i="3"/>
  <c r="J122" i="3"/>
  <c r="C124" i="3"/>
  <c r="D124" i="3"/>
  <c r="E124" i="3"/>
  <c r="F124" i="3"/>
  <c r="G124" i="3"/>
  <c r="H124" i="3"/>
  <c r="I124" i="3"/>
  <c r="J124" i="3"/>
  <c r="C123" i="3"/>
  <c r="D123" i="3"/>
  <c r="E123" i="3"/>
  <c r="F123" i="3"/>
  <c r="G123" i="3"/>
  <c r="H123" i="3"/>
  <c r="I123" i="3"/>
  <c r="J123" i="3"/>
  <c r="C121" i="3"/>
  <c r="D121" i="3"/>
  <c r="E121" i="3"/>
  <c r="F121" i="3"/>
  <c r="G121" i="3"/>
  <c r="H121" i="3"/>
  <c r="I121" i="3"/>
  <c r="J121" i="3"/>
  <c r="C120" i="3"/>
  <c r="D120" i="3"/>
  <c r="E120" i="3"/>
  <c r="F120" i="3"/>
  <c r="G120" i="3"/>
  <c r="H120" i="3"/>
  <c r="I120" i="3"/>
  <c r="J120" i="3"/>
  <c r="C119" i="3"/>
  <c r="D119" i="3"/>
  <c r="E119" i="3"/>
  <c r="F119" i="3"/>
  <c r="G119" i="3"/>
  <c r="H119" i="3"/>
  <c r="I119" i="3"/>
  <c r="J119" i="3"/>
  <c r="C118" i="3"/>
  <c r="D118" i="3"/>
  <c r="E118" i="3"/>
  <c r="F118" i="3"/>
  <c r="G118" i="3"/>
  <c r="H118" i="3"/>
  <c r="I118" i="3"/>
  <c r="J118" i="3"/>
  <c r="C117" i="3"/>
  <c r="D117" i="3"/>
  <c r="E117" i="3"/>
  <c r="F117" i="3"/>
  <c r="G117" i="3"/>
  <c r="H117" i="3"/>
  <c r="I117" i="3"/>
  <c r="J117" i="3"/>
  <c r="C116" i="3"/>
  <c r="D116" i="3"/>
  <c r="E116" i="3"/>
  <c r="F116" i="3"/>
  <c r="G116" i="3"/>
  <c r="H116" i="3"/>
  <c r="I116" i="3"/>
  <c r="J116" i="3"/>
  <c r="C115" i="3"/>
  <c r="D115" i="3"/>
  <c r="E115" i="3"/>
  <c r="F115" i="3"/>
  <c r="G115" i="3"/>
  <c r="H115" i="3"/>
  <c r="I115" i="3"/>
  <c r="J115" i="3"/>
  <c r="C114" i="3"/>
  <c r="D114" i="3"/>
  <c r="E114" i="3"/>
  <c r="F114" i="3"/>
  <c r="G114" i="3"/>
  <c r="H114" i="3"/>
  <c r="I114" i="3"/>
  <c r="J114" i="3"/>
  <c r="C112" i="3"/>
  <c r="D112" i="3"/>
  <c r="E112" i="3"/>
  <c r="F112" i="3"/>
  <c r="G112" i="3"/>
  <c r="H112" i="3"/>
  <c r="I112" i="3"/>
  <c r="J112" i="3"/>
  <c r="C111" i="3"/>
  <c r="D111" i="3"/>
  <c r="E111" i="3"/>
  <c r="F111" i="3"/>
  <c r="G111" i="3"/>
  <c r="H111" i="3"/>
  <c r="I111" i="3"/>
  <c r="J111" i="3"/>
  <c r="C110" i="3"/>
  <c r="D110" i="3"/>
  <c r="E110" i="3"/>
  <c r="F110" i="3"/>
  <c r="G110" i="3"/>
  <c r="H110" i="3"/>
  <c r="I110" i="3"/>
  <c r="J110" i="3"/>
  <c r="C109" i="3"/>
  <c r="D109" i="3"/>
  <c r="E109" i="3"/>
  <c r="F109" i="3"/>
  <c r="G109" i="3"/>
  <c r="H109" i="3"/>
  <c r="I109" i="3"/>
  <c r="J109" i="3"/>
  <c r="C108" i="3"/>
  <c r="D108" i="3"/>
  <c r="E108" i="3"/>
  <c r="F108" i="3"/>
  <c r="G108" i="3"/>
  <c r="H108" i="3"/>
  <c r="I108" i="3"/>
  <c r="J108" i="3"/>
  <c r="C107" i="3"/>
  <c r="D107" i="3"/>
  <c r="E107" i="3"/>
  <c r="F107" i="3"/>
  <c r="G107" i="3"/>
  <c r="H107" i="3"/>
  <c r="I107" i="3"/>
  <c r="J107" i="3"/>
  <c r="C106" i="3"/>
  <c r="D106" i="3"/>
  <c r="E106" i="3"/>
  <c r="F106" i="3"/>
  <c r="G106" i="3"/>
  <c r="H106" i="3"/>
  <c r="I106" i="3"/>
  <c r="J106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103" i="3"/>
  <c r="D103" i="3"/>
  <c r="E103" i="3"/>
  <c r="F103" i="3"/>
  <c r="G103" i="3"/>
  <c r="H103" i="3"/>
  <c r="I103" i="3"/>
  <c r="J103" i="3"/>
  <c r="C102" i="3"/>
  <c r="D102" i="3"/>
  <c r="E102" i="3"/>
  <c r="F102" i="3"/>
  <c r="G102" i="3"/>
  <c r="H102" i="3"/>
  <c r="I102" i="3"/>
  <c r="J102" i="3"/>
  <c r="C101" i="3"/>
  <c r="D101" i="3"/>
  <c r="E101" i="3"/>
  <c r="F101" i="3"/>
  <c r="G101" i="3"/>
  <c r="H101" i="3"/>
  <c r="I101" i="3"/>
  <c r="J101" i="3"/>
  <c r="C100" i="3"/>
  <c r="D100" i="3"/>
  <c r="E100" i="3"/>
  <c r="F100" i="3"/>
  <c r="G100" i="3"/>
  <c r="H100" i="3"/>
  <c r="I100" i="3"/>
  <c r="J100" i="3"/>
  <c r="C99" i="3"/>
  <c r="D99" i="3"/>
  <c r="E99" i="3"/>
  <c r="F99" i="3"/>
  <c r="G99" i="3"/>
  <c r="H99" i="3"/>
  <c r="I99" i="3"/>
  <c r="J99" i="3"/>
  <c r="C98" i="3"/>
  <c r="D98" i="3"/>
  <c r="E98" i="3"/>
  <c r="F98" i="3"/>
  <c r="G98" i="3"/>
  <c r="H98" i="3"/>
  <c r="I98" i="3"/>
  <c r="J98" i="3"/>
  <c r="C97" i="3"/>
  <c r="D97" i="3"/>
  <c r="E97" i="3"/>
  <c r="F97" i="3"/>
  <c r="G97" i="3"/>
  <c r="H97" i="3"/>
  <c r="I97" i="3"/>
  <c r="J97" i="3"/>
  <c r="C96" i="3"/>
  <c r="D96" i="3"/>
  <c r="E96" i="3"/>
  <c r="F96" i="3"/>
  <c r="G96" i="3"/>
  <c r="H96" i="3"/>
  <c r="I96" i="3"/>
  <c r="J96" i="3"/>
  <c r="C95" i="3"/>
  <c r="D95" i="3"/>
  <c r="E95" i="3"/>
  <c r="F95" i="3"/>
  <c r="G95" i="3"/>
  <c r="H95" i="3"/>
  <c r="I95" i="3"/>
  <c r="J95" i="3"/>
  <c r="C94" i="3"/>
  <c r="D94" i="3"/>
  <c r="E94" i="3"/>
  <c r="F94" i="3"/>
  <c r="G94" i="3"/>
  <c r="H94" i="3"/>
  <c r="I94" i="3"/>
  <c r="J94" i="3"/>
  <c r="C93" i="3"/>
  <c r="D93" i="3"/>
  <c r="E93" i="3"/>
  <c r="F93" i="3"/>
  <c r="G93" i="3"/>
  <c r="H93" i="3"/>
  <c r="I93" i="3"/>
  <c r="J93" i="3"/>
  <c r="C92" i="3"/>
  <c r="D92" i="3"/>
  <c r="E92" i="3"/>
  <c r="F92" i="3"/>
  <c r="G92" i="3"/>
  <c r="H92" i="3"/>
  <c r="I92" i="3"/>
  <c r="J92" i="3"/>
  <c r="C91" i="3"/>
  <c r="D91" i="3"/>
  <c r="E91" i="3"/>
  <c r="F91" i="3"/>
  <c r="G91" i="3"/>
  <c r="H91" i="3"/>
  <c r="I91" i="3"/>
  <c r="J91" i="3"/>
  <c r="C90" i="3"/>
  <c r="D90" i="3"/>
  <c r="E90" i="3"/>
  <c r="F90" i="3"/>
  <c r="G90" i="3"/>
  <c r="H90" i="3"/>
  <c r="I90" i="3"/>
  <c r="J90" i="3"/>
  <c r="C89" i="3"/>
  <c r="D89" i="3"/>
  <c r="E89" i="3"/>
  <c r="F89" i="3"/>
  <c r="G89" i="3"/>
  <c r="H89" i="3"/>
  <c r="I89" i="3"/>
  <c r="J89" i="3"/>
  <c r="C88" i="3"/>
  <c r="D88" i="3"/>
  <c r="E88" i="3"/>
  <c r="F88" i="3"/>
  <c r="G88" i="3"/>
  <c r="H88" i="3"/>
  <c r="I88" i="3"/>
  <c r="J88" i="3"/>
  <c r="C87" i="3"/>
  <c r="D87" i="3"/>
  <c r="E87" i="3"/>
  <c r="F87" i="3"/>
  <c r="G87" i="3"/>
  <c r="H87" i="3"/>
  <c r="I87" i="3"/>
  <c r="J87" i="3"/>
  <c r="C86" i="3"/>
  <c r="D86" i="3"/>
  <c r="E86" i="3"/>
  <c r="F86" i="3"/>
  <c r="G86" i="3"/>
  <c r="H86" i="3"/>
  <c r="I86" i="3"/>
  <c r="J86" i="3"/>
  <c r="C79" i="3"/>
  <c r="C80" i="3"/>
  <c r="D79" i="3"/>
  <c r="D80" i="3"/>
  <c r="E79" i="3"/>
  <c r="E80" i="3"/>
  <c r="F79" i="3"/>
  <c r="F80" i="3"/>
  <c r="G79" i="3"/>
  <c r="G80" i="3"/>
  <c r="H79" i="3"/>
  <c r="H80" i="3"/>
  <c r="I79" i="3"/>
  <c r="I80" i="3"/>
  <c r="J79" i="3"/>
  <c r="J80" i="3"/>
  <c r="C74" i="3"/>
  <c r="C75" i="3"/>
  <c r="C76" i="3"/>
  <c r="C77" i="3"/>
  <c r="C78" i="3"/>
  <c r="D74" i="3"/>
  <c r="D75" i="3"/>
  <c r="D76" i="3"/>
  <c r="D77" i="3"/>
  <c r="D78" i="3"/>
  <c r="E74" i="3"/>
  <c r="E75" i="3"/>
  <c r="E76" i="3"/>
  <c r="E77" i="3"/>
  <c r="E78" i="3"/>
  <c r="F74" i="3"/>
  <c r="F75" i="3"/>
  <c r="F76" i="3"/>
  <c r="F77" i="3"/>
  <c r="F78" i="3"/>
  <c r="G74" i="3"/>
  <c r="G75" i="3"/>
  <c r="G76" i="3"/>
  <c r="G77" i="3"/>
  <c r="G78" i="3"/>
  <c r="H74" i="3"/>
  <c r="H75" i="3"/>
  <c r="H76" i="3"/>
  <c r="H77" i="3"/>
  <c r="H78" i="3"/>
  <c r="I74" i="3"/>
  <c r="I75" i="3"/>
  <c r="I76" i="3"/>
  <c r="I77" i="3"/>
  <c r="I78" i="3"/>
  <c r="J74" i="3"/>
  <c r="J75" i="3"/>
  <c r="J76" i="3"/>
  <c r="J77" i="3"/>
  <c r="J78" i="3"/>
  <c r="C85" i="3"/>
  <c r="D85" i="3"/>
  <c r="E85" i="3"/>
  <c r="F85" i="3"/>
  <c r="G85" i="3"/>
  <c r="H85" i="3"/>
  <c r="I85" i="3"/>
  <c r="J85" i="3"/>
  <c r="C84" i="3"/>
  <c r="D84" i="3"/>
  <c r="E84" i="3"/>
  <c r="F84" i="3"/>
  <c r="G84" i="3"/>
  <c r="H84" i="3"/>
  <c r="I84" i="3"/>
  <c r="J84" i="3"/>
  <c r="C83" i="3"/>
  <c r="D83" i="3"/>
  <c r="E83" i="3"/>
  <c r="F83" i="3"/>
  <c r="G83" i="3"/>
  <c r="H83" i="3"/>
  <c r="I83" i="3"/>
  <c r="J83" i="3"/>
  <c r="C82" i="3"/>
  <c r="D82" i="3"/>
  <c r="E82" i="3"/>
  <c r="F82" i="3"/>
  <c r="G82" i="3"/>
  <c r="H82" i="3"/>
  <c r="I82" i="3"/>
  <c r="J82" i="3"/>
  <c r="C81" i="3"/>
  <c r="D81" i="3"/>
  <c r="E81" i="3"/>
  <c r="F81" i="3"/>
  <c r="G81" i="3"/>
  <c r="H81" i="3"/>
  <c r="I81" i="3"/>
  <c r="J81" i="3"/>
  <c r="C66" i="3"/>
  <c r="D66" i="3"/>
  <c r="E66" i="3"/>
  <c r="F66" i="3"/>
  <c r="G66" i="3"/>
  <c r="H66" i="3"/>
  <c r="I66" i="3"/>
  <c r="J66" i="3"/>
  <c r="C69" i="3"/>
  <c r="C70" i="3"/>
  <c r="C71" i="3"/>
  <c r="C72" i="3"/>
  <c r="C73" i="3"/>
  <c r="D69" i="3"/>
  <c r="D70" i="3"/>
  <c r="D71" i="3"/>
  <c r="D72" i="3"/>
  <c r="D73" i="3"/>
  <c r="E69" i="3"/>
  <c r="E70" i="3"/>
  <c r="E71" i="3"/>
  <c r="E72" i="3"/>
  <c r="E73" i="3"/>
  <c r="F69" i="3"/>
  <c r="F70" i="3"/>
  <c r="F71" i="3"/>
  <c r="F72" i="3"/>
  <c r="F73" i="3"/>
  <c r="G69" i="3"/>
  <c r="G70" i="3"/>
  <c r="G71" i="3"/>
  <c r="G72" i="3"/>
  <c r="G73" i="3"/>
  <c r="H69" i="3"/>
  <c r="H70" i="3"/>
  <c r="H71" i="3"/>
  <c r="H72" i="3"/>
  <c r="H73" i="3"/>
  <c r="I69" i="3"/>
  <c r="I70" i="3"/>
  <c r="I71" i="3"/>
  <c r="I72" i="3"/>
  <c r="I73" i="3"/>
  <c r="J69" i="3"/>
  <c r="J70" i="3"/>
  <c r="J71" i="3"/>
  <c r="J72" i="3"/>
  <c r="J73" i="3"/>
  <c r="C68" i="3"/>
  <c r="D68" i="3"/>
  <c r="E68" i="3"/>
  <c r="F68" i="3"/>
  <c r="G68" i="3"/>
  <c r="H68" i="3"/>
  <c r="I68" i="3"/>
  <c r="J68" i="3"/>
  <c r="C67" i="3"/>
  <c r="D67" i="3"/>
  <c r="E67" i="3"/>
  <c r="F67" i="3"/>
  <c r="G67" i="3"/>
  <c r="H67" i="3"/>
  <c r="I67" i="3"/>
  <c r="J67" i="3"/>
  <c r="C49" i="3"/>
  <c r="D49" i="3"/>
  <c r="E49" i="3"/>
  <c r="F49" i="3"/>
  <c r="G49" i="3"/>
  <c r="H49" i="3"/>
  <c r="I49" i="3"/>
  <c r="J49" i="3"/>
  <c r="C65" i="3"/>
  <c r="D65" i="3"/>
  <c r="E65" i="3"/>
  <c r="F65" i="3"/>
  <c r="G65" i="3"/>
  <c r="H65" i="3"/>
  <c r="I65" i="3"/>
  <c r="J65" i="3"/>
  <c r="C64" i="3"/>
  <c r="D64" i="3"/>
  <c r="E64" i="3"/>
  <c r="F64" i="3"/>
  <c r="G64" i="3"/>
  <c r="H64" i="3"/>
  <c r="I64" i="3"/>
  <c r="J64" i="3"/>
  <c r="C63" i="3"/>
  <c r="D63" i="3"/>
  <c r="E63" i="3"/>
  <c r="F63" i="3"/>
  <c r="G63" i="3"/>
  <c r="H63" i="3"/>
  <c r="I63" i="3"/>
  <c r="J63" i="3"/>
  <c r="C61" i="3"/>
  <c r="D61" i="3"/>
  <c r="E61" i="3"/>
  <c r="F61" i="3"/>
  <c r="G61" i="3"/>
  <c r="H61" i="3"/>
  <c r="I61" i="3"/>
  <c r="J61" i="3"/>
  <c r="C60" i="3"/>
  <c r="D60" i="3"/>
  <c r="E60" i="3"/>
  <c r="F60" i="3"/>
  <c r="G60" i="3"/>
  <c r="H60" i="3"/>
  <c r="I60" i="3"/>
  <c r="J60" i="3"/>
  <c r="C59" i="3"/>
  <c r="D59" i="3"/>
  <c r="E59" i="3"/>
  <c r="F59" i="3"/>
  <c r="G59" i="3"/>
  <c r="H59" i="3"/>
  <c r="I59" i="3"/>
  <c r="J59" i="3"/>
  <c r="C58" i="3"/>
  <c r="D58" i="3"/>
  <c r="E58" i="3"/>
  <c r="F58" i="3"/>
  <c r="G58" i="3"/>
  <c r="H58" i="3"/>
  <c r="I58" i="3"/>
  <c r="J58" i="3"/>
  <c r="C57" i="3"/>
  <c r="D57" i="3"/>
  <c r="E57" i="3"/>
  <c r="F57" i="3"/>
  <c r="G57" i="3"/>
  <c r="H57" i="3"/>
  <c r="I57" i="3"/>
  <c r="J57" i="3"/>
  <c r="C56" i="3"/>
  <c r="D56" i="3"/>
  <c r="E56" i="3"/>
  <c r="F56" i="3"/>
  <c r="G56" i="3"/>
  <c r="H56" i="3"/>
  <c r="I56" i="3"/>
  <c r="J56" i="3"/>
  <c r="C48" i="3"/>
  <c r="D48" i="3"/>
  <c r="E48" i="3"/>
  <c r="F48" i="3"/>
  <c r="G48" i="3"/>
  <c r="H48" i="3"/>
  <c r="I48" i="3"/>
  <c r="J48" i="3"/>
  <c r="C55" i="3"/>
  <c r="D55" i="3"/>
  <c r="E55" i="3"/>
  <c r="F55" i="3"/>
  <c r="G55" i="3"/>
  <c r="H55" i="3"/>
  <c r="I55" i="3"/>
  <c r="J55" i="3"/>
  <c r="C54" i="3"/>
  <c r="D54" i="3"/>
  <c r="E54" i="3"/>
  <c r="F54" i="3"/>
  <c r="G54" i="3"/>
  <c r="H54" i="3"/>
  <c r="I54" i="3"/>
  <c r="J54" i="3"/>
  <c r="C53" i="3"/>
  <c r="D53" i="3"/>
  <c r="E53" i="3"/>
  <c r="F53" i="3"/>
  <c r="G53" i="3"/>
  <c r="H53" i="3"/>
  <c r="I53" i="3"/>
  <c r="J53" i="3"/>
  <c r="C52" i="3"/>
  <c r="D52" i="3"/>
  <c r="E52" i="3"/>
  <c r="F52" i="3"/>
  <c r="G52" i="3"/>
  <c r="H52" i="3"/>
  <c r="I52" i="3"/>
  <c r="J52" i="3"/>
  <c r="C51" i="3"/>
  <c r="D51" i="3"/>
  <c r="E51" i="3"/>
  <c r="F51" i="3"/>
  <c r="G51" i="3"/>
  <c r="H51" i="3"/>
  <c r="I51" i="3"/>
  <c r="J51" i="3"/>
  <c r="C50" i="3"/>
  <c r="D50" i="3"/>
  <c r="E50" i="3"/>
  <c r="F50" i="3"/>
  <c r="G50" i="3"/>
  <c r="H50" i="3"/>
  <c r="I50" i="3"/>
  <c r="J50" i="3"/>
  <c r="C47" i="3"/>
  <c r="D47" i="3"/>
  <c r="E47" i="3"/>
  <c r="F47" i="3"/>
  <c r="G47" i="3"/>
  <c r="H47" i="3"/>
  <c r="I47" i="3"/>
  <c r="J47" i="3"/>
  <c r="C46" i="3"/>
  <c r="D46" i="3"/>
  <c r="E46" i="3"/>
  <c r="F46" i="3"/>
  <c r="G46" i="3"/>
  <c r="H46" i="3"/>
  <c r="I46" i="3"/>
  <c r="J46" i="3"/>
  <c r="C45" i="3"/>
  <c r="D45" i="3"/>
  <c r="E45" i="3"/>
  <c r="F45" i="3"/>
  <c r="G45" i="3"/>
  <c r="H45" i="3"/>
  <c r="I45" i="3"/>
  <c r="J45" i="3"/>
  <c r="C44" i="3"/>
  <c r="D44" i="3"/>
  <c r="E44" i="3"/>
  <c r="F44" i="3"/>
  <c r="G44" i="3"/>
  <c r="H44" i="3"/>
  <c r="I44" i="3"/>
  <c r="J44" i="3"/>
  <c r="C43" i="3"/>
  <c r="D43" i="3"/>
  <c r="E43" i="3"/>
  <c r="F43" i="3"/>
  <c r="G43" i="3"/>
  <c r="H43" i="3"/>
  <c r="I43" i="3"/>
  <c r="J43" i="3"/>
  <c r="C42" i="3"/>
  <c r="D42" i="3"/>
  <c r="E42" i="3"/>
  <c r="F42" i="3"/>
  <c r="G42" i="3"/>
  <c r="H42" i="3"/>
  <c r="I42" i="3"/>
  <c r="J42" i="3"/>
  <c r="C41" i="3"/>
  <c r="D41" i="3"/>
  <c r="E41" i="3"/>
  <c r="F41" i="3"/>
  <c r="G41" i="3"/>
  <c r="H41" i="3"/>
  <c r="I41" i="3"/>
  <c r="J41" i="3"/>
  <c r="C40" i="3"/>
  <c r="D40" i="3"/>
  <c r="E40" i="3"/>
  <c r="F40" i="3"/>
  <c r="G40" i="3"/>
  <c r="H40" i="3"/>
  <c r="I40" i="3"/>
  <c r="J40" i="3"/>
  <c r="C39" i="3"/>
  <c r="D39" i="3"/>
  <c r="E39" i="3"/>
  <c r="F39" i="3"/>
  <c r="G39" i="3"/>
  <c r="H39" i="3"/>
  <c r="I39" i="3"/>
  <c r="J39" i="3"/>
  <c r="C38" i="3"/>
  <c r="D38" i="3"/>
  <c r="E38" i="3"/>
  <c r="F38" i="3"/>
  <c r="G38" i="3"/>
  <c r="H38" i="3"/>
  <c r="I38" i="3"/>
  <c r="J38" i="3"/>
  <c r="C36" i="3"/>
  <c r="D36" i="3"/>
  <c r="E36" i="3"/>
  <c r="F36" i="3"/>
  <c r="G36" i="3"/>
  <c r="H36" i="3"/>
  <c r="I36" i="3"/>
  <c r="J36" i="3"/>
  <c r="C35" i="3"/>
  <c r="D35" i="3"/>
  <c r="E35" i="3"/>
  <c r="F35" i="3"/>
  <c r="G35" i="3"/>
  <c r="H35" i="3"/>
  <c r="I35" i="3"/>
  <c r="J35" i="3"/>
  <c r="C34" i="3"/>
  <c r="D34" i="3"/>
  <c r="E34" i="3"/>
  <c r="F34" i="3"/>
  <c r="G34" i="3"/>
  <c r="H34" i="3"/>
  <c r="I34" i="3"/>
  <c r="J34" i="3"/>
  <c r="C33" i="3"/>
  <c r="D33" i="3"/>
  <c r="E33" i="3"/>
  <c r="F33" i="3"/>
  <c r="G33" i="3"/>
  <c r="H33" i="3"/>
  <c r="I33" i="3"/>
  <c r="J33" i="3"/>
  <c r="C32" i="3"/>
  <c r="D32" i="3"/>
  <c r="E32" i="3"/>
  <c r="F32" i="3"/>
  <c r="G32" i="3"/>
  <c r="H32" i="3"/>
  <c r="I32" i="3"/>
  <c r="J32" i="3"/>
  <c r="C31" i="3"/>
  <c r="D31" i="3"/>
  <c r="E31" i="3"/>
  <c r="F31" i="3"/>
  <c r="G31" i="3"/>
  <c r="H31" i="3"/>
  <c r="I31" i="3"/>
  <c r="J31" i="3"/>
  <c r="C30" i="3"/>
  <c r="D30" i="3"/>
  <c r="E30" i="3"/>
  <c r="F30" i="3"/>
  <c r="G30" i="3"/>
  <c r="H30" i="3"/>
  <c r="I30" i="3"/>
  <c r="J30" i="3"/>
  <c r="C29" i="3"/>
  <c r="D29" i="3"/>
  <c r="E29" i="3"/>
  <c r="F29" i="3"/>
  <c r="G29" i="3"/>
  <c r="H29" i="3"/>
  <c r="I29" i="3"/>
  <c r="J29" i="3"/>
  <c r="C28" i="3"/>
  <c r="D28" i="3"/>
  <c r="E28" i="3"/>
  <c r="F28" i="3"/>
  <c r="G28" i="3"/>
  <c r="H28" i="3"/>
  <c r="I28" i="3"/>
  <c r="J28" i="3"/>
  <c r="C27" i="3"/>
  <c r="D27" i="3"/>
  <c r="E27" i="3"/>
  <c r="F27" i="3"/>
  <c r="G27" i="3"/>
  <c r="H27" i="3"/>
  <c r="I27" i="3"/>
  <c r="J27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22" i="3"/>
  <c r="D22" i="3"/>
  <c r="E22" i="3"/>
  <c r="F22" i="3"/>
  <c r="G22" i="3"/>
  <c r="H22" i="3"/>
  <c r="I22" i="3"/>
  <c r="J22" i="3"/>
  <c r="C21" i="3"/>
  <c r="D21" i="3"/>
  <c r="E21" i="3"/>
  <c r="F21" i="3"/>
  <c r="G21" i="3"/>
  <c r="H21" i="3"/>
  <c r="I21" i="3"/>
  <c r="J21" i="3"/>
  <c r="C20" i="3"/>
  <c r="D20" i="3"/>
  <c r="E20" i="3"/>
  <c r="F20" i="3"/>
  <c r="G20" i="3"/>
  <c r="H20" i="3"/>
  <c r="I20" i="3"/>
  <c r="J20" i="3"/>
  <c r="C19" i="3"/>
  <c r="D19" i="3"/>
  <c r="E19" i="3"/>
  <c r="F19" i="3"/>
  <c r="G19" i="3"/>
  <c r="H19" i="3"/>
  <c r="I19" i="3"/>
  <c r="J19" i="3"/>
  <c r="C18" i="3"/>
  <c r="D18" i="3"/>
  <c r="E18" i="3"/>
  <c r="F18" i="3"/>
  <c r="G18" i="3"/>
  <c r="H18" i="3"/>
  <c r="I18" i="3"/>
  <c r="J18" i="3"/>
  <c r="C17" i="3"/>
  <c r="D17" i="3"/>
  <c r="E17" i="3"/>
  <c r="F17" i="3"/>
  <c r="G17" i="3"/>
  <c r="H17" i="3"/>
  <c r="I17" i="3"/>
  <c r="J17" i="3"/>
  <c r="C16" i="3"/>
  <c r="D16" i="3"/>
  <c r="E16" i="3"/>
  <c r="F16" i="3"/>
  <c r="G16" i="3"/>
  <c r="H16" i="3"/>
  <c r="I16" i="3"/>
  <c r="J16" i="3"/>
  <c r="C15" i="3"/>
  <c r="D15" i="3"/>
  <c r="E15" i="3"/>
  <c r="F15" i="3"/>
  <c r="G15" i="3"/>
  <c r="H15" i="3"/>
  <c r="I15" i="3"/>
  <c r="J15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E2" i="3"/>
  <c r="E3" i="3"/>
  <c r="E4" i="3"/>
  <c r="E5" i="3"/>
  <c r="E6" i="3"/>
  <c r="E7" i="3"/>
  <c r="E8" i="3"/>
  <c r="E9" i="3"/>
  <c r="E10" i="3"/>
  <c r="E11" i="3"/>
  <c r="C11" i="3"/>
  <c r="D11" i="3"/>
  <c r="F11" i="3"/>
  <c r="G11" i="3"/>
  <c r="H11" i="3"/>
  <c r="I11" i="3"/>
  <c r="J11" i="3"/>
  <c r="C10" i="3"/>
  <c r="D10" i="3"/>
  <c r="F10" i="3"/>
  <c r="G10" i="3"/>
  <c r="H10" i="3"/>
  <c r="I10" i="3"/>
  <c r="J10" i="3"/>
  <c r="C9" i="3"/>
  <c r="D9" i="3"/>
  <c r="F9" i="3"/>
  <c r="G9" i="3"/>
  <c r="H9" i="3"/>
  <c r="I9" i="3"/>
  <c r="J9" i="3"/>
  <c r="C8" i="3"/>
  <c r="D8" i="3"/>
  <c r="F8" i="3"/>
  <c r="G8" i="3"/>
  <c r="H8" i="3"/>
  <c r="I8" i="3"/>
  <c r="J8" i="3"/>
  <c r="C7" i="3"/>
  <c r="D7" i="3"/>
  <c r="F7" i="3"/>
  <c r="G7" i="3"/>
  <c r="H7" i="3"/>
  <c r="I7" i="3"/>
  <c r="J7" i="3"/>
  <c r="C6" i="3"/>
  <c r="D6" i="3"/>
  <c r="F6" i="3"/>
  <c r="G6" i="3"/>
  <c r="H6" i="3"/>
  <c r="I6" i="3"/>
  <c r="J6" i="3"/>
  <c r="C5" i="3"/>
  <c r="D5" i="3"/>
  <c r="F5" i="3"/>
  <c r="G5" i="3"/>
  <c r="H5" i="3"/>
  <c r="I5" i="3"/>
  <c r="J5" i="3"/>
  <c r="C4" i="3"/>
  <c r="D4" i="3"/>
  <c r="F4" i="3"/>
  <c r="G4" i="3"/>
  <c r="H4" i="3"/>
  <c r="I4" i="3"/>
  <c r="J4" i="3"/>
  <c r="C3" i="3"/>
  <c r="D3" i="3"/>
  <c r="F3" i="3"/>
  <c r="G3" i="3"/>
  <c r="H3" i="3"/>
  <c r="I3" i="3"/>
  <c r="J3" i="3"/>
  <c r="J2" i="3"/>
  <c r="I2" i="3"/>
  <c r="H2" i="3"/>
  <c r="G2" i="3"/>
  <c r="F2" i="3"/>
  <c r="D2" i="3"/>
  <c r="C2" i="3"/>
  <c r="C9" i="9" l="1"/>
  <c r="G16" i="1"/>
  <c r="D26" i="21"/>
  <c r="G27" i="1"/>
  <c r="D25" i="21"/>
  <c r="I3" i="19"/>
  <c r="I7" i="19"/>
  <c r="D2" i="19"/>
  <c r="C9" i="13"/>
  <c r="I19" i="19"/>
  <c r="C8" i="13"/>
  <c r="A3" i="14"/>
  <c r="A4" i="14" s="1"/>
  <c r="A5" i="14" s="1"/>
  <c r="C7" i="9" s="1"/>
  <c r="C2" i="13"/>
  <c r="C5" i="13"/>
  <c r="C3" i="13"/>
  <c r="A3" i="9"/>
  <c r="C6" i="8" s="1"/>
  <c r="C6" i="13"/>
  <c r="C4" i="9"/>
  <c r="C3" i="9"/>
  <c r="C7" i="13"/>
  <c r="C4" i="8"/>
  <c r="H6" i="1"/>
  <c r="C2" i="9"/>
  <c r="C4" i="13"/>
  <c r="G26" i="1"/>
  <c r="D19" i="21"/>
  <c r="F23" i="1"/>
  <c r="G10" i="1"/>
  <c r="D20" i="21"/>
  <c r="G32" i="1"/>
  <c r="D17" i="21"/>
  <c r="G21" i="1"/>
  <c r="D18" i="2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G17" i="1"/>
  <c r="D10" i="21"/>
  <c r="G30" i="1"/>
  <c r="D16" i="21"/>
  <c r="G8" i="1"/>
  <c r="D8" i="21"/>
  <c r="F32" i="1"/>
  <c r="G7" i="1"/>
  <c r="D5" i="21"/>
  <c r="G9" i="1"/>
  <c r="D7" i="21"/>
  <c r="G6" i="1"/>
  <c r="D4" i="21"/>
  <c r="G25" i="1"/>
  <c r="D15" i="21"/>
  <c r="G15" i="1"/>
  <c r="D9" i="21"/>
  <c r="G3" i="1"/>
  <c r="D2" i="21"/>
  <c r="H26" i="1"/>
  <c r="G23" i="1"/>
  <c r="D14" i="21"/>
  <c r="G5" i="1"/>
  <c r="D3" i="21"/>
  <c r="F3" i="1"/>
  <c r="F15" i="1"/>
  <c r="H30" i="1"/>
  <c r="F24" i="1"/>
  <c r="F42" i="1"/>
  <c r="F5" i="1"/>
  <c r="H8" i="1"/>
  <c r="F25" i="1"/>
  <c r="F4" i="1"/>
  <c r="F43" i="1"/>
  <c r="F10" i="1"/>
  <c r="H16" i="1"/>
  <c r="F11" i="1"/>
  <c r="H21" i="1"/>
  <c r="G28" i="1"/>
  <c r="I28" i="1"/>
  <c r="J28" i="1"/>
  <c r="H28" i="1"/>
  <c r="H31" i="1"/>
  <c r="H22" i="1"/>
  <c r="H9" i="1"/>
  <c r="F27" i="1"/>
  <c r="F17" i="1"/>
  <c r="F7" i="1"/>
  <c r="F29" i="1"/>
  <c r="F20" i="1"/>
  <c r="K245" i="3"/>
  <c r="K246" i="3"/>
  <c r="K37" i="3"/>
  <c r="K62" i="3"/>
  <c r="K113" i="3"/>
  <c r="G31" i="1"/>
  <c r="J2" i="1"/>
  <c r="I2" i="1"/>
  <c r="G2" i="1"/>
  <c r="G43" i="1"/>
  <c r="G29" i="1"/>
  <c r="G20" i="1"/>
  <c r="J26" i="1"/>
  <c r="I30" i="1"/>
  <c r="I8" i="1"/>
  <c r="K142" i="3"/>
  <c r="K129" i="3"/>
  <c r="K234" i="3"/>
  <c r="I6" i="1"/>
  <c r="J6" i="1"/>
  <c r="I4" i="1"/>
  <c r="J4" i="1"/>
  <c r="J5" i="1"/>
  <c r="I5" i="1"/>
  <c r="J3" i="1"/>
  <c r="I3" i="1"/>
  <c r="K249" i="3"/>
  <c r="K248" i="3"/>
  <c r="K247" i="3"/>
  <c r="K244" i="3"/>
  <c r="K243" i="3"/>
  <c r="K242" i="3"/>
  <c r="I42" i="1"/>
  <c r="I20" i="1"/>
  <c r="I29" i="1"/>
  <c r="I7" i="1"/>
  <c r="I21" i="1"/>
  <c r="K241" i="3"/>
  <c r="K240" i="3"/>
  <c r="I31" i="1"/>
  <c r="J31" i="1"/>
  <c r="J22" i="1"/>
  <c r="I22" i="1"/>
  <c r="J9" i="1"/>
  <c r="I9" i="1"/>
  <c r="J32" i="1"/>
  <c r="I32" i="1"/>
  <c r="J23" i="1"/>
  <c r="I23" i="1"/>
  <c r="J10" i="1"/>
  <c r="I10" i="1"/>
  <c r="I43" i="1"/>
  <c r="J43" i="1"/>
  <c r="I24" i="1"/>
  <c r="J24" i="1"/>
  <c r="J11" i="1"/>
  <c r="I11" i="1"/>
  <c r="J25" i="1"/>
  <c r="I25" i="1"/>
  <c r="I15" i="1"/>
  <c r="J15" i="1"/>
  <c r="I26" i="1"/>
  <c r="I16" i="1"/>
  <c r="J42" i="1"/>
  <c r="J29" i="1"/>
  <c r="J20" i="1"/>
  <c r="J7" i="1"/>
  <c r="J16" i="1"/>
  <c r="J17" i="1"/>
  <c r="I27" i="1"/>
  <c r="I17" i="1"/>
  <c r="J30" i="1"/>
  <c r="J21" i="1"/>
  <c r="J8" i="1"/>
  <c r="J27" i="1"/>
  <c r="K238" i="3"/>
  <c r="K239" i="3"/>
  <c r="K237" i="3"/>
  <c r="K236" i="3"/>
  <c r="K235" i="3"/>
  <c r="K232" i="3"/>
  <c r="K233" i="3"/>
  <c r="K231" i="3"/>
  <c r="K229" i="3"/>
  <c r="K230" i="3"/>
  <c r="K228" i="3"/>
  <c r="K227" i="3"/>
  <c r="K226" i="3"/>
  <c r="K224" i="3"/>
  <c r="K222" i="3"/>
  <c r="K223" i="3"/>
  <c r="K225" i="3"/>
  <c r="K220" i="3"/>
  <c r="K219" i="3"/>
  <c r="K218" i="3"/>
  <c r="K217" i="3"/>
  <c r="K216" i="3"/>
  <c r="K215" i="3"/>
  <c r="K214" i="3"/>
  <c r="K213" i="3"/>
  <c r="K212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5" i="3"/>
  <c r="K196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79" i="3"/>
  <c r="K181" i="3"/>
  <c r="K180" i="3"/>
  <c r="K178" i="3"/>
  <c r="K177" i="3"/>
  <c r="K176" i="3"/>
  <c r="K174" i="3"/>
  <c r="K175" i="3"/>
  <c r="K173" i="3"/>
  <c r="K172" i="3"/>
  <c r="K169" i="3"/>
  <c r="K170" i="3"/>
  <c r="K171" i="3"/>
  <c r="K168" i="3"/>
  <c r="K166" i="3"/>
  <c r="K167" i="3"/>
  <c r="K165" i="3"/>
  <c r="K164" i="3"/>
  <c r="K163" i="3"/>
  <c r="K162" i="3"/>
  <c r="K160" i="3"/>
  <c r="K161" i="3"/>
  <c r="K159" i="3"/>
  <c r="K158" i="3"/>
  <c r="K157" i="3"/>
  <c r="K156" i="3"/>
  <c r="K154" i="3"/>
  <c r="K155" i="3"/>
  <c r="K153" i="3"/>
  <c r="K152" i="3"/>
  <c r="K151" i="3"/>
  <c r="K150" i="3"/>
  <c r="K149" i="3"/>
  <c r="K148" i="3"/>
  <c r="K147" i="3"/>
  <c r="K146" i="3"/>
  <c r="K145" i="3"/>
  <c r="K144" i="3"/>
  <c r="K143" i="3"/>
  <c r="K141" i="3"/>
  <c r="K140" i="3"/>
  <c r="K136" i="3"/>
  <c r="K125" i="3"/>
  <c r="K139" i="3"/>
  <c r="K135" i="3"/>
  <c r="K138" i="3"/>
  <c r="K137" i="3"/>
  <c r="K134" i="3"/>
  <c r="K133" i="3"/>
  <c r="K132" i="3"/>
  <c r="K131" i="3"/>
  <c r="K130" i="3"/>
  <c r="K128" i="3"/>
  <c r="K127" i="3"/>
  <c r="K126" i="3"/>
  <c r="K122" i="3"/>
  <c r="K124" i="3"/>
  <c r="K123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2" i="3"/>
  <c r="K10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0" i="3"/>
  <c r="K79" i="3"/>
  <c r="K74" i="3"/>
  <c r="K78" i="3"/>
  <c r="K77" i="3"/>
  <c r="K76" i="3"/>
  <c r="K75" i="3"/>
  <c r="K85" i="3"/>
  <c r="K84" i="3"/>
  <c r="K83" i="3"/>
  <c r="K82" i="3"/>
  <c r="K81" i="3"/>
  <c r="K69" i="3"/>
  <c r="K66" i="3"/>
  <c r="K72" i="3"/>
  <c r="K73" i="3"/>
  <c r="K70" i="3"/>
  <c r="K71" i="3"/>
  <c r="K68" i="3"/>
  <c r="K67" i="3"/>
  <c r="K49" i="3"/>
  <c r="K65" i="3"/>
  <c r="K64" i="3"/>
  <c r="K63" i="3"/>
  <c r="K61" i="3"/>
  <c r="K60" i="3"/>
  <c r="K59" i="3"/>
  <c r="K58" i="3"/>
  <c r="K57" i="3"/>
  <c r="K56" i="3"/>
  <c r="K48" i="3"/>
  <c r="K55" i="3"/>
  <c r="K54" i="3"/>
  <c r="K53" i="3"/>
  <c r="K52" i="3"/>
  <c r="K51" i="3"/>
  <c r="K50" i="3"/>
  <c r="K47" i="3"/>
  <c r="K46" i="3"/>
  <c r="K45" i="3"/>
  <c r="K44" i="3"/>
  <c r="K42" i="3"/>
  <c r="K43" i="3"/>
  <c r="K41" i="3"/>
  <c r="K40" i="3"/>
  <c r="K39" i="3"/>
  <c r="K38" i="3"/>
  <c r="K36" i="3"/>
  <c r="K34" i="3"/>
  <c r="K35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21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C5" i="9" l="1"/>
  <c r="I50" i="19"/>
  <c r="C5" i="8"/>
  <c r="I39" i="19"/>
  <c r="C7" i="8"/>
  <c r="D47" i="19"/>
  <c r="A6" i="14"/>
  <c r="D4" i="19"/>
  <c r="I4" i="19"/>
  <c r="D14" i="19"/>
  <c r="C6" i="9"/>
  <c r="I30" i="19"/>
  <c r="I24" i="19"/>
  <c r="D27" i="19"/>
  <c r="I5" i="19"/>
  <c r="A4" i="9"/>
  <c r="D5" i="19"/>
  <c r="D3" i="19"/>
  <c r="I33" i="19"/>
  <c r="D6" i="19"/>
  <c r="I13" i="19"/>
  <c r="D8" i="19"/>
  <c r="D7" i="19"/>
  <c r="D22" i="19"/>
  <c r="I25" i="19"/>
  <c r="I2" i="19"/>
  <c r="E1" i="25"/>
  <c r="B8" i="25" s="1"/>
  <c r="B9" i="25"/>
  <c r="A7" i="14" l="1"/>
  <c r="C8" i="9"/>
  <c r="D12" i="19"/>
  <c r="A5" i="9"/>
  <c r="C9" i="8"/>
  <c r="C10" i="8"/>
  <c r="C8" i="8"/>
  <c r="C11" i="8"/>
  <c r="L9" i="25"/>
  <c r="M9" i="25"/>
  <c r="P9" i="25"/>
  <c r="O9" i="25"/>
  <c r="R9" i="25"/>
  <c r="Q9" i="25"/>
  <c r="N9" i="25"/>
  <c r="K9" i="25"/>
  <c r="C9" i="25"/>
  <c r="J9" i="25"/>
  <c r="E9" i="25"/>
  <c r="F9" i="25"/>
  <c r="D9" i="25"/>
  <c r="G9" i="25"/>
  <c r="B10" i="25"/>
  <c r="H9" i="25"/>
  <c r="I9" i="25"/>
  <c r="A8" i="14" l="1"/>
  <c r="I12" i="19"/>
  <c r="A6" i="9"/>
  <c r="C12" i="8"/>
  <c r="Q10" i="25"/>
  <c r="O10" i="25"/>
  <c r="M10" i="25"/>
  <c r="P10" i="25"/>
  <c r="L10" i="25"/>
  <c r="R10" i="25"/>
  <c r="N10" i="25"/>
  <c r="K10" i="25"/>
  <c r="I10" i="25"/>
  <c r="J10" i="25"/>
  <c r="F10" i="25"/>
  <c r="H10" i="25"/>
  <c r="G10" i="25"/>
  <c r="C10" i="25"/>
  <c r="E10" i="25"/>
  <c r="D10" i="25"/>
  <c r="B11" i="25"/>
  <c r="A9" i="14" l="1"/>
  <c r="I8" i="19"/>
  <c r="D11" i="19"/>
  <c r="D10" i="19"/>
  <c r="D9" i="19"/>
  <c r="A7" i="9"/>
  <c r="C15" i="8"/>
  <c r="C14" i="8"/>
  <c r="C13" i="8"/>
  <c r="O11" i="25"/>
  <c r="K11" i="25"/>
  <c r="N11" i="25"/>
  <c r="P11" i="25"/>
  <c r="Q11" i="25"/>
  <c r="L11" i="25"/>
  <c r="R11" i="25"/>
  <c r="M11" i="25"/>
  <c r="J11" i="25"/>
  <c r="I11" i="25"/>
  <c r="B12" i="25"/>
  <c r="F11" i="25"/>
  <c r="G11" i="25"/>
  <c r="E11" i="25"/>
  <c r="C11" i="25"/>
  <c r="H11" i="25"/>
  <c r="D11" i="25"/>
  <c r="A10" i="14" l="1"/>
  <c r="I9" i="19"/>
  <c r="C30" i="8"/>
  <c r="A8" i="9"/>
  <c r="C19" i="8"/>
  <c r="C16" i="8"/>
  <c r="C20" i="8"/>
  <c r="C21" i="8"/>
  <c r="C17" i="8"/>
  <c r="C22" i="8"/>
  <c r="C23" i="8"/>
  <c r="C18" i="8"/>
  <c r="L12" i="25"/>
  <c r="O12" i="25"/>
  <c r="P12" i="25"/>
  <c r="M12" i="25"/>
  <c r="N12" i="25"/>
  <c r="Q12" i="25"/>
  <c r="R12" i="25"/>
  <c r="K12" i="25"/>
  <c r="I12" i="25"/>
  <c r="J12" i="25"/>
  <c r="G12" i="25"/>
  <c r="H12" i="25"/>
  <c r="D12" i="25"/>
  <c r="B13" i="25"/>
  <c r="F12" i="25"/>
  <c r="E12" i="25"/>
  <c r="C12" i="25"/>
  <c r="C29" i="8" l="1"/>
  <c r="A9" i="9"/>
  <c r="C28" i="8"/>
  <c r="C25" i="8"/>
  <c r="C26" i="8"/>
  <c r="A11" i="14"/>
  <c r="I10" i="19"/>
  <c r="C33" i="8"/>
  <c r="C27" i="8"/>
  <c r="C31" i="8"/>
  <c r="C32" i="8"/>
  <c r="C24" i="8"/>
  <c r="P13" i="25"/>
  <c r="Q13" i="25"/>
  <c r="N13" i="25"/>
  <c r="R13" i="25"/>
  <c r="O13" i="25"/>
  <c r="M13" i="25"/>
  <c r="K13" i="25"/>
  <c r="L13" i="25"/>
  <c r="J13" i="25"/>
  <c r="I13" i="25"/>
  <c r="D13" i="25"/>
  <c r="H13" i="25"/>
  <c r="E13" i="25"/>
  <c r="B14" i="25"/>
  <c r="F13" i="25"/>
  <c r="G13" i="25"/>
  <c r="C13" i="25"/>
  <c r="I11" i="19" l="1"/>
  <c r="A12" i="14"/>
  <c r="R14" i="25"/>
  <c r="L14" i="25"/>
  <c r="O14" i="25"/>
  <c r="P14" i="25"/>
  <c r="Q14" i="25"/>
  <c r="M14" i="25"/>
  <c r="K14" i="25"/>
  <c r="N14" i="25"/>
  <c r="J14" i="25"/>
  <c r="I14" i="25"/>
  <c r="E14" i="25"/>
  <c r="C14" i="25"/>
  <c r="F14" i="25"/>
  <c r="B15" i="25"/>
  <c r="G14" i="25"/>
  <c r="D14" i="25"/>
  <c r="H14" i="25"/>
  <c r="I6" i="19" l="1"/>
  <c r="D13" i="19"/>
  <c r="A13" i="14"/>
  <c r="K15" i="25"/>
  <c r="N15" i="25"/>
  <c r="P15" i="25"/>
  <c r="Q15" i="25"/>
  <c r="M15" i="25"/>
  <c r="R15" i="25"/>
  <c r="L15" i="25"/>
  <c r="O15" i="25"/>
  <c r="J15" i="25"/>
  <c r="I15" i="25"/>
  <c r="G15" i="25"/>
  <c r="H15" i="25"/>
  <c r="D15" i="25"/>
  <c r="F15" i="25"/>
  <c r="B16" i="25"/>
  <c r="C15" i="25"/>
  <c r="E15" i="25"/>
  <c r="D20" i="19" l="1"/>
  <c r="I14" i="19"/>
  <c r="D15" i="19"/>
  <c r="A14" i="14"/>
  <c r="D51" i="19" s="1"/>
  <c r="I44" i="19"/>
  <c r="D19" i="19"/>
  <c r="O16" i="25"/>
  <c r="M16" i="25"/>
  <c r="K16" i="25"/>
  <c r="L16" i="25"/>
  <c r="P16" i="25"/>
  <c r="Q16" i="25"/>
  <c r="R16" i="25"/>
  <c r="N16" i="25"/>
  <c r="J16" i="25"/>
  <c r="I16" i="25"/>
  <c r="C16" i="25"/>
  <c r="D16" i="25"/>
  <c r="E16" i="25"/>
  <c r="G16" i="25"/>
  <c r="F16" i="25"/>
  <c r="B17" i="25"/>
  <c r="H16" i="25"/>
  <c r="D46" i="19" l="1"/>
  <c r="D16" i="19"/>
  <c r="D17" i="19"/>
  <c r="A15" i="14"/>
  <c r="I15" i="19"/>
  <c r="D21" i="19"/>
  <c r="D18" i="19"/>
  <c r="Q17" i="25"/>
  <c r="M17" i="25"/>
  <c r="R17" i="25"/>
  <c r="K17" i="25"/>
  <c r="O17" i="25"/>
  <c r="N17" i="25"/>
  <c r="P17" i="25"/>
  <c r="L17" i="25"/>
  <c r="I17" i="25"/>
  <c r="J17" i="25"/>
  <c r="H17" i="25"/>
  <c r="F17" i="25"/>
  <c r="D17" i="25"/>
  <c r="G17" i="25"/>
  <c r="C17" i="25"/>
  <c r="B18" i="25"/>
  <c r="E17" i="25"/>
  <c r="A16" i="14" l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I16" i="19"/>
  <c r="R18" i="25"/>
  <c r="K18" i="25"/>
  <c r="M18" i="25"/>
  <c r="L18" i="25"/>
  <c r="O18" i="25"/>
  <c r="P18" i="25"/>
  <c r="Q18" i="25"/>
  <c r="N18" i="25"/>
  <c r="I18" i="25"/>
  <c r="J18" i="25"/>
  <c r="F18" i="25"/>
  <c r="D18" i="25"/>
  <c r="H18" i="25"/>
  <c r="C18" i="25"/>
  <c r="B19" i="25"/>
  <c r="G18" i="25"/>
  <c r="E18" i="25"/>
  <c r="I51" i="19" l="1"/>
  <c r="I46" i="19"/>
  <c r="A34" i="14"/>
  <c r="A35" i="14" s="1"/>
  <c r="A36" i="14" s="1"/>
  <c r="A37" i="14" s="1"/>
  <c r="A38" i="14" s="1"/>
  <c r="I45" i="19"/>
  <c r="D45" i="19"/>
  <c r="D23" i="19"/>
  <c r="I21" i="19"/>
  <c r="D24" i="19"/>
  <c r="I17" i="19"/>
  <c r="I18" i="19"/>
  <c r="D35" i="19"/>
  <c r="I20" i="19"/>
  <c r="I40" i="19"/>
  <c r="I42" i="19"/>
  <c r="D43" i="19"/>
  <c r="D44" i="19"/>
  <c r="D42" i="19"/>
  <c r="I41" i="19"/>
  <c r="I43" i="19"/>
  <c r="D40" i="19"/>
  <c r="I23" i="19"/>
  <c r="D41" i="19"/>
  <c r="D39" i="19"/>
  <c r="I36" i="19"/>
  <c r="D37" i="19"/>
  <c r="I37" i="19"/>
  <c r="I38" i="19"/>
  <c r="D36" i="19"/>
  <c r="D38" i="19"/>
  <c r="I35" i="19"/>
  <c r="D31" i="19"/>
  <c r="D26" i="19"/>
  <c r="I26" i="19"/>
  <c r="I34" i="19"/>
  <c r="D34" i="19"/>
  <c r="I27" i="19"/>
  <c r="D29" i="19"/>
  <c r="I29" i="19"/>
  <c r="D30" i="19"/>
  <c r="I32" i="19"/>
  <c r="I28" i="19"/>
  <c r="I31" i="19"/>
  <c r="D28" i="19"/>
  <c r="D33" i="19"/>
  <c r="D32" i="19"/>
  <c r="I22" i="19"/>
  <c r="D25" i="19"/>
  <c r="R19" i="25"/>
  <c r="K19" i="25"/>
  <c r="Q19" i="25"/>
  <c r="L19" i="25"/>
  <c r="N19" i="25"/>
  <c r="P19" i="25"/>
  <c r="M19" i="25"/>
  <c r="O19" i="25"/>
  <c r="J19" i="25"/>
  <c r="I19" i="25"/>
  <c r="H19" i="25"/>
  <c r="E19" i="25"/>
  <c r="B20" i="25"/>
  <c r="F19" i="25"/>
  <c r="C19" i="25"/>
  <c r="D19" i="25"/>
  <c r="G19" i="25"/>
  <c r="D49" i="19" l="1"/>
  <c r="I47" i="19"/>
  <c r="D48" i="19"/>
  <c r="I48" i="19"/>
  <c r="I49" i="19"/>
  <c r="D50" i="19"/>
  <c r="L20" i="25"/>
  <c r="O20" i="25"/>
  <c r="M20" i="25"/>
  <c r="K20" i="25"/>
  <c r="N20" i="25"/>
  <c r="P20" i="25"/>
  <c r="Q20" i="25"/>
  <c r="R20" i="25"/>
  <c r="J20" i="25"/>
  <c r="I20" i="25"/>
  <c r="D20" i="25"/>
  <c r="G20" i="25"/>
  <c r="B21" i="25"/>
  <c r="E20" i="25"/>
  <c r="F20" i="25"/>
  <c r="H20" i="25"/>
  <c r="C20" i="25"/>
  <c r="O21" i="25" l="1"/>
  <c r="M21" i="25"/>
  <c r="P21" i="25"/>
  <c r="K21" i="25"/>
  <c r="N21" i="25"/>
  <c r="R21" i="25"/>
  <c r="L21" i="25"/>
  <c r="Q21" i="25"/>
  <c r="J21" i="25"/>
  <c r="I21" i="25"/>
  <c r="D21" i="25"/>
  <c r="H21" i="25"/>
  <c r="C21" i="25"/>
  <c r="F21" i="25"/>
  <c r="E21" i="25"/>
  <c r="B22" i="25"/>
  <c r="G21" i="25"/>
  <c r="P22" i="25" l="1"/>
  <c r="O22" i="25"/>
  <c r="K22" i="25"/>
  <c r="N22" i="25"/>
  <c r="M22" i="25"/>
  <c r="R22" i="25"/>
  <c r="L22" i="25"/>
  <c r="Q22" i="25"/>
  <c r="J22" i="25"/>
  <c r="I22" i="25"/>
  <c r="H22" i="25"/>
  <c r="G22" i="25"/>
  <c r="E22" i="25"/>
  <c r="F22" i="25"/>
  <c r="D22" i="25"/>
  <c r="C22" i="25"/>
  <c r="B23" i="25"/>
  <c r="L23" i="25" l="1"/>
  <c r="P23" i="25"/>
  <c r="K23" i="25"/>
  <c r="N23" i="25"/>
  <c r="Q23" i="25"/>
  <c r="M23" i="25"/>
  <c r="R23" i="25"/>
  <c r="O23" i="25"/>
  <c r="I23" i="25"/>
  <c r="J23" i="25"/>
  <c r="E23" i="25"/>
  <c r="D23" i="25"/>
  <c r="H23" i="25"/>
  <c r="F23" i="25"/>
  <c r="B24" i="25"/>
  <c r="G23" i="25"/>
  <c r="C23" i="25"/>
  <c r="R24" i="25" l="1"/>
  <c r="L24" i="25"/>
  <c r="M24" i="25"/>
  <c r="K24" i="25"/>
  <c r="N24" i="25"/>
  <c r="Q24" i="25"/>
  <c r="O24" i="25"/>
  <c r="P24" i="25"/>
  <c r="I24" i="25"/>
  <c r="J24" i="25"/>
  <c r="H24" i="25"/>
  <c r="B25" i="25"/>
  <c r="E24" i="25"/>
  <c r="D24" i="25"/>
  <c r="F24" i="25"/>
  <c r="G24" i="25"/>
  <c r="C24" i="25"/>
  <c r="R25" i="25" l="1"/>
  <c r="P25" i="25"/>
  <c r="O25" i="25"/>
  <c r="L25" i="25"/>
  <c r="M25" i="25"/>
  <c r="Q25" i="25"/>
  <c r="K25" i="25"/>
  <c r="N25" i="25"/>
  <c r="J25" i="25"/>
  <c r="I25" i="25"/>
  <c r="H25" i="25"/>
  <c r="D25" i="25"/>
  <c r="E25" i="25"/>
  <c r="F25" i="25"/>
  <c r="B26" i="25"/>
  <c r="G25" i="25"/>
  <c r="C25" i="25"/>
  <c r="Q26" i="25" l="1"/>
  <c r="P26" i="25"/>
  <c r="M26" i="25"/>
  <c r="N26" i="25"/>
  <c r="L26" i="25"/>
  <c r="O26" i="25"/>
  <c r="R26" i="25"/>
  <c r="K26" i="25"/>
  <c r="J26" i="25"/>
  <c r="I26" i="25"/>
  <c r="H26" i="25"/>
  <c r="C26" i="25"/>
  <c r="D26" i="25"/>
  <c r="E26" i="25"/>
  <c r="F26" i="25"/>
  <c r="G26" i="25"/>
  <c r="B27" i="25"/>
  <c r="R27" i="25" l="1"/>
  <c r="M27" i="25"/>
  <c r="Q27" i="25"/>
  <c r="O27" i="25"/>
  <c r="P27" i="25"/>
  <c r="N27" i="25"/>
  <c r="K27" i="25"/>
  <c r="L27" i="25"/>
  <c r="I27" i="25"/>
  <c r="J27" i="25"/>
  <c r="H27" i="25"/>
  <c r="E27" i="25"/>
  <c r="D27" i="25"/>
  <c r="G27" i="25"/>
  <c r="F27" i="25"/>
  <c r="C27" i="25"/>
  <c r="B28" i="25"/>
  <c r="O28" i="25" l="1"/>
  <c r="P28" i="25"/>
  <c r="R28" i="25"/>
  <c r="M28" i="25"/>
  <c r="L28" i="25"/>
  <c r="N28" i="25"/>
  <c r="Q28" i="25"/>
  <c r="K28" i="25"/>
  <c r="I28" i="25"/>
  <c r="J28" i="25"/>
  <c r="H28" i="25"/>
  <c r="E28" i="25"/>
  <c r="C28" i="25"/>
  <c r="D28" i="25"/>
  <c r="G28" i="25"/>
  <c r="B29" i="25"/>
  <c r="F28" i="25"/>
  <c r="R29" i="25" l="1"/>
  <c r="N29" i="25"/>
  <c r="K29" i="25"/>
  <c r="Q29" i="25"/>
  <c r="L29" i="25"/>
  <c r="M29" i="25"/>
  <c r="O29" i="25"/>
  <c r="P29" i="25"/>
  <c r="I29" i="25"/>
  <c r="J29" i="25"/>
  <c r="F29" i="25"/>
  <c r="C29" i="25"/>
  <c r="G29" i="25"/>
  <c r="H29" i="25"/>
  <c r="E29" i="25"/>
  <c r="B30" i="25"/>
  <c r="D29" i="25"/>
  <c r="Q30" i="25" l="1"/>
  <c r="P30" i="25"/>
  <c r="L30" i="25"/>
  <c r="K30" i="25"/>
  <c r="M30" i="25"/>
  <c r="N30" i="25"/>
  <c r="O30" i="25"/>
  <c r="R30" i="25"/>
  <c r="I30" i="25"/>
  <c r="J30" i="25"/>
  <c r="H30" i="25"/>
  <c r="C30" i="25"/>
  <c r="G30" i="25"/>
  <c r="D30" i="25"/>
  <c r="F30" i="25"/>
  <c r="B31" i="25"/>
  <c r="E30" i="25"/>
  <c r="Q31" i="25" l="1"/>
  <c r="M31" i="25"/>
  <c r="N31" i="25"/>
  <c r="K31" i="25"/>
  <c r="P31" i="25"/>
  <c r="L31" i="25"/>
  <c r="O31" i="25"/>
  <c r="R31" i="25"/>
  <c r="I31" i="25"/>
  <c r="J31" i="25"/>
  <c r="H31" i="25"/>
  <c r="C31" i="25"/>
  <c r="G31" i="25"/>
  <c r="D31" i="25"/>
  <c r="F31" i="25"/>
  <c r="B32" i="25"/>
  <c r="E31" i="25"/>
  <c r="M32" i="25" l="1"/>
  <c r="K32" i="25"/>
  <c r="O32" i="25"/>
  <c r="P32" i="25"/>
  <c r="L32" i="25"/>
  <c r="R32" i="25"/>
  <c r="Q32" i="25"/>
  <c r="N32" i="25"/>
  <c r="J32" i="25"/>
  <c r="I32" i="25"/>
  <c r="H32" i="25"/>
  <c r="E32" i="25"/>
  <c r="F32" i="25"/>
  <c r="G32" i="25"/>
  <c r="D32" i="25"/>
  <c r="C32" i="25"/>
  <c r="B33" i="25"/>
  <c r="P33" i="25" l="1"/>
  <c r="L33" i="25"/>
  <c r="K33" i="25"/>
  <c r="M33" i="25"/>
  <c r="Q33" i="25"/>
  <c r="O33" i="25"/>
  <c r="R33" i="25"/>
  <c r="N33" i="25"/>
  <c r="I33" i="25"/>
  <c r="J33" i="25"/>
  <c r="H33" i="25"/>
  <c r="C33" i="25"/>
  <c r="F33" i="25"/>
  <c r="D33" i="25"/>
  <c r="G33" i="25"/>
  <c r="B34" i="25"/>
  <c r="E33" i="25"/>
  <c r="N34" i="25" l="1"/>
  <c r="L34" i="25"/>
  <c r="K34" i="25"/>
  <c r="O34" i="25"/>
  <c r="P34" i="25"/>
  <c r="R34" i="25"/>
  <c r="Q34" i="25"/>
  <c r="M34" i="25"/>
  <c r="I34" i="25"/>
  <c r="J34" i="25"/>
  <c r="H34" i="25"/>
  <c r="C34" i="25"/>
  <c r="F34" i="25"/>
  <c r="G34" i="25"/>
  <c r="B35" i="25"/>
  <c r="E34" i="25"/>
  <c r="D34" i="25"/>
  <c r="K35" i="25" l="1"/>
  <c r="R35" i="25"/>
  <c r="N35" i="25"/>
  <c r="Q35" i="25"/>
  <c r="P35" i="25"/>
  <c r="M35" i="25"/>
  <c r="L35" i="25"/>
  <c r="O35" i="25"/>
  <c r="I35" i="25"/>
  <c r="J35" i="25"/>
  <c r="H35" i="25"/>
  <c r="G35" i="25"/>
  <c r="D35" i="25"/>
  <c r="C35" i="25"/>
  <c r="F35" i="25"/>
  <c r="E35" i="25"/>
  <c r="B36" i="25"/>
  <c r="M36" i="25" l="1"/>
  <c r="P36" i="25"/>
  <c r="O36" i="25"/>
  <c r="K36" i="25"/>
  <c r="N36" i="25"/>
  <c r="Q36" i="25"/>
  <c r="R36" i="25"/>
  <c r="L36" i="25"/>
  <c r="J36" i="25"/>
  <c r="I36" i="25"/>
  <c r="H36" i="25"/>
  <c r="B37" i="25"/>
  <c r="C36" i="25"/>
  <c r="E36" i="25"/>
  <c r="F36" i="25"/>
  <c r="D36" i="25"/>
  <c r="G36" i="25"/>
  <c r="K37" i="25" l="1"/>
  <c r="N37" i="25"/>
  <c r="O37" i="25"/>
  <c r="R37" i="25"/>
  <c r="M37" i="25"/>
  <c r="P37" i="25"/>
  <c r="Q37" i="25"/>
  <c r="L37" i="25"/>
  <c r="I37" i="25"/>
  <c r="J37" i="25"/>
  <c r="H37" i="25"/>
  <c r="G37" i="25"/>
  <c r="B38" i="25"/>
  <c r="E37" i="25"/>
  <c r="C37" i="25"/>
  <c r="F37" i="25"/>
  <c r="D37" i="25"/>
  <c r="Q38" i="25" l="1"/>
  <c r="R38" i="25"/>
  <c r="K38" i="25"/>
  <c r="N38" i="25"/>
  <c r="M38" i="25"/>
  <c r="L38" i="25"/>
  <c r="O38" i="25"/>
  <c r="P38" i="25"/>
  <c r="I38" i="25"/>
  <c r="J38" i="25"/>
  <c r="F38" i="25"/>
  <c r="H38" i="25"/>
  <c r="E38" i="25"/>
  <c r="G38" i="25"/>
  <c r="D38" i="25"/>
  <c r="C38" i="25"/>
  <c r="B39" i="25"/>
  <c r="K39" i="25" l="1"/>
  <c r="R39" i="25"/>
  <c r="N39" i="25"/>
  <c r="O39" i="25"/>
  <c r="P39" i="25"/>
  <c r="L39" i="25"/>
  <c r="Q39" i="25"/>
  <c r="M39" i="25"/>
  <c r="J39" i="25"/>
  <c r="I39" i="25"/>
  <c r="C39" i="25"/>
  <c r="F39" i="25"/>
  <c r="H39" i="25"/>
  <c r="B40" i="25"/>
  <c r="D39" i="25"/>
  <c r="E39" i="25"/>
  <c r="G39" i="25"/>
  <c r="L40" i="25" l="1"/>
  <c r="N40" i="25"/>
  <c r="P40" i="25"/>
  <c r="M40" i="25"/>
  <c r="K40" i="25"/>
  <c r="R40" i="25"/>
  <c r="Q40" i="25"/>
  <c r="O40" i="25"/>
  <c r="I40" i="25"/>
  <c r="J40" i="25"/>
  <c r="F40" i="25"/>
  <c r="E40" i="25"/>
  <c r="B41" i="25"/>
  <c r="H40" i="25"/>
  <c r="D40" i="25"/>
  <c r="G40" i="25"/>
  <c r="C40" i="25"/>
  <c r="N41" i="25" l="1"/>
  <c r="O41" i="25"/>
  <c r="R41" i="25"/>
  <c r="L41" i="25"/>
  <c r="Q41" i="25"/>
  <c r="M41" i="25"/>
  <c r="P41" i="25"/>
  <c r="K41" i="25"/>
  <c r="I41" i="25"/>
  <c r="J41" i="25"/>
  <c r="B42" i="25"/>
  <c r="E41" i="25"/>
  <c r="C41" i="25"/>
  <c r="G41" i="25"/>
  <c r="H41" i="25"/>
  <c r="D41" i="25"/>
  <c r="F41" i="25"/>
  <c r="Q42" i="25" l="1"/>
  <c r="P42" i="25"/>
  <c r="K42" i="25"/>
  <c r="N42" i="25"/>
  <c r="L42" i="25"/>
  <c r="O42" i="25"/>
  <c r="R42" i="25"/>
  <c r="M42" i="25"/>
  <c r="J42" i="25"/>
  <c r="I42" i="25"/>
  <c r="E42" i="25"/>
  <c r="H42" i="25"/>
  <c r="C42" i="25"/>
  <c r="D42" i="25"/>
  <c r="F42" i="25"/>
  <c r="G42" i="25"/>
  <c r="B43" i="25"/>
  <c r="O43" i="25" l="1"/>
  <c r="R43" i="25"/>
  <c r="L43" i="25"/>
  <c r="P43" i="25"/>
  <c r="M43" i="25"/>
  <c r="N43" i="25"/>
  <c r="Q43" i="25"/>
  <c r="K43" i="25"/>
  <c r="J43" i="25"/>
  <c r="I43" i="25"/>
  <c r="D43" i="25"/>
  <c r="H43" i="25"/>
  <c r="B44" i="25"/>
  <c r="E43" i="25"/>
  <c r="C43" i="25"/>
  <c r="F43" i="25"/>
  <c r="G43" i="25"/>
  <c r="O44" i="25" l="1"/>
  <c r="P44" i="25"/>
  <c r="L44" i="25"/>
  <c r="M44" i="25"/>
  <c r="Q44" i="25"/>
  <c r="K44" i="25"/>
  <c r="N44" i="25"/>
  <c r="R44" i="25"/>
  <c r="J44" i="25"/>
  <c r="I44" i="25"/>
  <c r="B45" i="25"/>
  <c r="G44" i="25"/>
  <c r="D44" i="25"/>
  <c r="H44" i="25"/>
  <c r="E44" i="25"/>
  <c r="F44" i="25"/>
  <c r="C44" i="25"/>
  <c r="M45" i="25" l="1"/>
  <c r="L45" i="25"/>
  <c r="Q45" i="25"/>
  <c r="K45" i="25"/>
  <c r="N45" i="25"/>
  <c r="P45" i="25"/>
  <c r="R45" i="25"/>
  <c r="O45" i="25"/>
  <c r="I45" i="25"/>
  <c r="J45" i="25"/>
  <c r="D45" i="25"/>
  <c r="B46" i="25"/>
  <c r="G45" i="25"/>
  <c r="F45" i="25"/>
  <c r="C45" i="25"/>
  <c r="E45" i="25"/>
  <c r="H45" i="25"/>
  <c r="K46" i="25" l="1"/>
  <c r="I46" i="25"/>
  <c r="N46" i="25"/>
  <c r="L46" i="25"/>
  <c r="J46" i="25"/>
  <c r="O46" i="25"/>
  <c r="M46" i="25"/>
  <c r="P46" i="25"/>
  <c r="R46" i="25"/>
  <c r="Q46" i="25"/>
  <c r="F46" i="25"/>
  <c r="G46" i="25"/>
  <c r="H46" i="25"/>
  <c r="C46" i="25"/>
  <c r="E46" i="25"/>
  <c r="D46" i="25"/>
  <c r="B47" i="25"/>
  <c r="L47" i="25" l="1"/>
  <c r="K47" i="25"/>
  <c r="R47" i="25"/>
  <c r="N47" i="25"/>
  <c r="Q47" i="25"/>
  <c r="P47" i="25"/>
  <c r="J47" i="25"/>
  <c r="M47" i="25"/>
  <c r="I47" i="25"/>
  <c r="O47" i="25"/>
  <c r="D47" i="25"/>
  <c r="F47" i="25"/>
  <c r="B48" i="25"/>
  <c r="H47" i="25"/>
  <c r="C47" i="25"/>
  <c r="G47" i="25"/>
  <c r="E47" i="25"/>
  <c r="I48" i="25" l="1"/>
  <c r="Q48" i="25"/>
  <c r="M48" i="25"/>
  <c r="K48" i="25"/>
  <c r="L48" i="25"/>
  <c r="J48" i="25"/>
  <c r="P48" i="25"/>
  <c r="O48" i="25"/>
  <c r="N48" i="25"/>
  <c r="R48" i="25"/>
  <c r="F48" i="25"/>
  <c r="H48" i="25"/>
  <c r="G48" i="25"/>
  <c r="D48" i="25"/>
  <c r="C48" i="25"/>
  <c r="E48" i="25"/>
  <c r="B49" i="25"/>
  <c r="O49" i="25" l="1"/>
  <c r="J49" i="25"/>
  <c r="P49" i="25"/>
  <c r="Q49" i="25"/>
  <c r="M49" i="25"/>
  <c r="N49" i="25"/>
  <c r="K49" i="25"/>
  <c r="I49" i="25"/>
  <c r="R49" i="25"/>
  <c r="L49" i="25"/>
  <c r="E49" i="25"/>
  <c r="C49" i="25"/>
  <c r="G49" i="25"/>
  <c r="B50" i="25"/>
  <c r="D49" i="25"/>
  <c r="H49" i="25"/>
  <c r="F49" i="25"/>
  <c r="O50" i="25" l="1"/>
  <c r="L50" i="25"/>
  <c r="M50" i="25"/>
  <c r="I50" i="25"/>
  <c r="J50" i="25"/>
  <c r="N50" i="25"/>
  <c r="P50" i="25"/>
  <c r="Q50" i="25"/>
  <c r="R50" i="25"/>
  <c r="K50" i="25"/>
  <c r="B51" i="25"/>
  <c r="G50" i="25"/>
  <c r="E50" i="25"/>
  <c r="F50" i="25"/>
  <c r="H50" i="25"/>
  <c r="D50" i="25"/>
  <c r="C50" i="25"/>
  <c r="L51" i="25" l="1"/>
  <c r="K51" i="25"/>
  <c r="I51" i="25"/>
  <c r="N51" i="25"/>
  <c r="R51" i="25"/>
  <c r="Q51" i="25"/>
  <c r="P51" i="25"/>
  <c r="J51" i="25"/>
  <c r="O51" i="25"/>
  <c r="M51" i="25"/>
  <c r="C51" i="25"/>
  <c r="F51" i="25"/>
  <c r="D51" i="25"/>
  <c r="B52" i="25"/>
  <c r="G51" i="25"/>
  <c r="E51" i="25"/>
  <c r="H51" i="25"/>
  <c r="P52" i="25" l="1"/>
  <c r="O52" i="25"/>
  <c r="K52" i="25"/>
  <c r="N52" i="25"/>
  <c r="J52" i="25"/>
  <c r="I52" i="25"/>
  <c r="R52" i="25"/>
  <c r="M52" i="25"/>
  <c r="L52" i="25"/>
  <c r="Q52" i="25"/>
  <c r="C52" i="25"/>
  <c r="G52" i="25"/>
  <c r="H52" i="25"/>
  <c r="D52" i="25"/>
  <c r="B53" i="25"/>
  <c r="F52" i="25"/>
  <c r="E52" i="25"/>
  <c r="L53" i="25" l="1"/>
  <c r="P53" i="25"/>
  <c r="O53" i="25"/>
  <c r="K53" i="25"/>
  <c r="J53" i="25"/>
  <c r="R53" i="25"/>
  <c r="N53" i="25"/>
  <c r="Q53" i="25"/>
  <c r="I53" i="25"/>
  <c r="M53" i="25"/>
  <c r="F53" i="25"/>
  <c r="H53" i="25"/>
  <c r="D53" i="25"/>
  <c r="E53" i="25"/>
  <c r="C53" i="25"/>
  <c r="B54" i="25"/>
  <c r="G53" i="25"/>
  <c r="O54" i="25" l="1"/>
  <c r="L54" i="25"/>
  <c r="I54" i="25"/>
  <c r="K54" i="25"/>
  <c r="M54" i="25"/>
  <c r="J54" i="25"/>
  <c r="Q54" i="25"/>
  <c r="P54" i="25"/>
  <c r="R54" i="25"/>
  <c r="N54" i="25"/>
  <c r="E54" i="25"/>
  <c r="C54" i="25"/>
  <c r="B55" i="25"/>
  <c r="F54" i="25"/>
  <c r="D54" i="25"/>
  <c r="H54" i="25"/>
  <c r="G54" i="25"/>
  <c r="K55" i="25" l="1"/>
  <c r="Q55" i="25"/>
  <c r="I55" i="25"/>
  <c r="L55" i="25"/>
  <c r="N55" i="25"/>
  <c r="O55" i="25"/>
  <c r="P55" i="25"/>
  <c r="R55" i="25"/>
  <c r="J55" i="25"/>
  <c r="M55" i="25"/>
  <c r="D55" i="25"/>
  <c r="G55" i="25"/>
  <c r="E55" i="25"/>
  <c r="C55" i="25"/>
  <c r="B56" i="25"/>
  <c r="H55" i="25"/>
  <c r="F55" i="25"/>
  <c r="O56" i="25" l="1"/>
  <c r="Q56" i="25"/>
  <c r="I56" i="25"/>
  <c r="R56" i="25"/>
  <c r="P56" i="25"/>
  <c r="L56" i="25"/>
  <c r="M56" i="25"/>
  <c r="K56" i="25"/>
  <c r="J56" i="25"/>
  <c r="N56" i="25"/>
  <c r="H56" i="25"/>
  <c r="C56" i="25"/>
  <c r="E56" i="25"/>
  <c r="D56" i="25"/>
  <c r="F56" i="25"/>
  <c r="G56" i="25"/>
  <c r="B57" i="25"/>
  <c r="N57" i="25" l="1"/>
  <c r="L57" i="25"/>
  <c r="Q57" i="25"/>
  <c r="K57" i="25"/>
  <c r="M57" i="25"/>
  <c r="O57" i="25"/>
  <c r="R57" i="25"/>
  <c r="J57" i="25"/>
  <c r="I57" i="25"/>
  <c r="P57" i="25"/>
  <c r="E57" i="25"/>
  <c r="F57" i="25"/>
  <c r="C57" i="25"/>
  <c r="H57" i="25"/>
  <c r="D57" i="25"/>
  <c r="B58" i="25"/>
  <c r="G57" i="25"/>
  <c r="I58" i="25" l="1"/>
  <c r="L58" i="25"/>
  <c r="J58" i="25"/>
  <c r="M58" i="25"/>
  <c r="O58" i="25"/>
  <c r="K58" i="25"/>
  <c r="P58" i="25"/>
  <c r="N58" i="25"/>
  <c r="Q58" i="25"/>
  <c r="R58" i="25"/>
  <c r="F58" i="25"/>
  <c r="B59" i="25"/>
  <c r="C58" i="25"/>
  <c r="G58" i="25"/>
  <c r="H58" i="25"/>
  <c r="E58" i="25"/>
  <c r="D58" i="25"/>
  <c r="L59" i="25" l="1"/>
  <c r="Q59" i="25"/>
  <c r="P59" i="25"/>
  <c r="J59" i="25"/>
  <c r="N59" i="25"/>
  <c r="O59" i="25"/>
  <c r="I59" i="25"/>
  <c r="M59" i="25"/>
  <c r="K59" i="25"/>
  <c r="R59" i="25"/>
  <c r="C59" i="25"/>
  <c r="H59" i="25"/>
  <c r="E59" i="25"/>
  <c r="F59" i="25"/>
  <c r="D59" i="25"/>
  <c r="B60" i="25"/>
  <c r="G59" i="25"/>
  <c r="I60" i="25" l="1"/>
  <c r="K60" i="25"/>
  <c r="N60" i="25"/>
  <c r="O60" i="25"/>
  <c r="R60" i="25"/>
  <c r="M60" i="25"/>
  <c r="J60" i="25"/>
  <c r="Q60" i="25"/>
  <c r="P60" i="25"/>
  <c r="L60" i="25"/>
  <c r="B61" i="25"/>
  <c r="E60" i="25"/>
  <c r="D60" i="25"/>
  <c r="H60" i="25"/>
  <c r="G60" i="25"/>
  <c r="F60" i="25"/>
  <c r="C60" i="25"/>
  <c r="L61" i="25" l="1"/>
  <c r="Q61" i="25"/>
  <c r="R61" i="25"/>
  <c r="O61" i="25"/>
  <c r="M61" i="25"/>
  <c r="I61" i="25"/>
  <c r="K61" i="25"/>
  <c r="J61" i="25"/>
  <c r="N61" i="25"/>
  <c r="P61" i="25"/>
  <c r="G61" i="25"/>
  <c r="D61" i="25"/>
  <c r="C61" i="25"/>
  <c r="H61" i="25"/>
  <c r="E61" i="25"/>
  <c r="B62" i="25"/>
  <c r="F61" i="25"/>
  <c r="R62" i="25" l="1"/>
  <c r="O62" i="25"/>
  <c r="J62" i="25"/>
  <c r="Q62" i="25"/>
  <c r="P62" i="25"/>
  <c r="N62" i="25"/>
  <c r="K62" i="25"/>
  <c r="M62" i="25"/>
  <c r="I62" i="25"/>
  <c r="L62" i="25"/>
  <c r="C62" i="25"/>
  <c r="F62" i="25"/>
  <c r="G62" i="25"/>
  <c r="H62" i="25"/>
  <c r="E62" i="25"/>
  <c r="D62" i="25"/>
  <c r="B63" i="25"/>
  <c r="M63" i="25" l="1"/>
  <c r="N63" i="25"/>
  <c r="O63" i="25"/>
  <c r="R63" i="25"/>
  <c r="P63" i="25"/>
  <c r="J63" i="25"/>
  <c r="Q63" i="25"/>
  <c r="L63" i="25"/>
  <c r="I63" i="25"/>
  <c r="K63" i="25"/>
  <c r="B64" i="25"/>
  <c r="E63" i="25"/>
  <c r="G63" i="25"/>
  <c r="D63" i="25"/>
  <c r="H63" i="25"/>
  <c r="F63" i="25"/>
  <c r="C63" i="25"/>
  <c r="J64" i="25" l="1"/>
  <c r="I64" i="25"/>
  <c r="R64" i="25"/>
  <c r="M64" i="25"/>
  <c r="P64" i="25"/>
  <c r="N64" i="25"/>
  <c r="K64" i="25"/>
  <c r="L64" i="25"/>
  <c r="Q64" i="25"/>
  <c r="O64" i="25"/>
  <c r="E64" i="25"/>
  <c r="H64" i="25"/>
  <c r="D64" i="25"/>
  <c r="B65" i="25"/>
  <c r="F64" i="25"/>
  <c r="G64" i="25"/>
  <c r="C64" i="25"/>
  <c r="N65" i="25" l="1"/>
  <c r="Q65" i="25"/>
  <c r="L65" i="25"/>
  <c r="O65" i="25"/>
  <c r="M65" i="25"/>
  <c r="R65" i="25"/>
  <c r="J65" i="25"/>
  <c r="I65" i="25"/>
  <c r="P65" i="25"/>
  <c r="K65" i="25"/>
  <c r="B66" i="25"/>
  <c r="H65" i="25"/>
  <c r="G65" i="25"/>
  <c r="C65" i="25"/>
  <c r="F65" i="25"/>
  <c r="D65" i="25"/>
  <c r="E65" i="25"/>
  <c r="J66" i="25" l="1"/>
  <c r="P66" i="25"/>
  <c r="L66" i="25"/>
  <c r="K66" i="25"/>
  <c r="N66" i="25"/>
  <c r="Q66" i="25"/>
  <c r="O66" i="25"/>
  <c r="I66" i="25"/>
  <c r="M66" i="25"/>
  <c r="R66" i="25"/>
  <c r="C66" i="25"/>
  <c r="E66" i="25"/>
  <c r="G66" i="25"/>
  <c r="B67" i="25"/>
  <c r="D66" i="25"/>
  <c r="H66" i="25"/>
  <c r="F66" i="25"/>
  <c r="J67" i="25" l="1"/>
  <c r="I67" i="25"/>
  <c r="M67" i="25"/>
  <c r="N67" i="25"/>
  <c r="L67" i="25"/>
  <c r="R67" i="25"/>
  <c r="P67" i="25"/>
  <c r="Q67" i="25"/>
  <c r="K67" i="25"/>
  <c r="O67" i="25"/>
  <c r="H67" i="25"/>
  <c r="G67" i="25"/>
  <c r="B68" i="25"/>
  <c r="F67" i="25"/>
  <c r="C67" i="25"/>
  <c r="E67" i="25"/>
  <c r="D67" i="25"/>
  <c r="O68" i="25" l="1"/>
  <c r="N68" i="25"/>
  <c r="K68" i="25"/>
  <c r="P68" i="25"/>
  <c r="Q68" i="25"/>
  <c r="I68" i="25"/>
  <c r="J68" i="25"/>
  <c r="L68" i="25"/>
  <c r="M68" i="25"/>
  <c r="R68" i="25"/>
  <c r="G68" i="25"/>
  <c r="H68" i="25"/>
  <c r="F68" i="25"/>
  <c r="C68" i="25"/>
  <c r="B69" i="25"/>
  <c r="E68" i="25"/>
  <c r="D68" i="25"/>
  <c r="I69" i="25" l="1"/>
  <c r="O69" i="25"/>
  <c r="R69" i="25"/>
  <c r="J69" i="25"/>
  <c r="L69" i="25"/>
  <c r="P69" i="25"/>
  <c r="K69" i="25"/>
  <c r="M69" i="25"/>
  <c r="Q69" i="25"/>
  <c r="N69" i="25"/>
  <c r="B70" i="25"/>
  <c r="D69" i="25"/>
  <c r="G69" i="25"/>
  <c r="F69" i="25"/>
  <c r="H69" i="25"/>
  <c r="C69" i="25"/>
  <c r="E69" i="25"/>
  <c r="I70" i="25" l="1"/>
  <c r="N70" i="25"/>
  <c r="P70" i="25"/>
  <c r="M70" i="25"/>
  <c r="K70" i="25"/>
  <c r="Q70" i="25"/>
  <c r="R70" i="25"/>
  <c r="L70" i="25"/>
  <c r="J70" i="25"/>
  <c r="O70" i="25"/>
  <c r="E70" i="25"/>
  <c r="D70" i="25"/>
  <c r="H70" i="25"/>
  <c r="F70" i="25"/>
  <c r="G70" i="25"/>
  <c r="C70" i="25"/>
  <c r="B71" i="25"/>
  <c r="L71" i="25" l="1"/>
  <c r="J71" i="25"/>
  <c r="M71" i="25"/>
  <c r="N71" i="25"/>
  <c r="I71" i="25"/>
  <c r="K71" i="25"/>
  <c r="O71" i="25"/>
  <c r="Q71" i="25"/>
  <c r="R71" i="25"/>
  <c r="P71" i="25"/>
  <c r="G71" i="25"/>
  <c r="B72" i="25"/>
  <c r="E71" i="25"/>
  <c r="F71" i="25"/>
  <c r="H71" i="25"/>
  <c r="C71" i="25"/>
  <c r="D71" i="25"/>
  <c r="K72" i="25" l="1"/>
  <c r="M72" i="25"/>
  <c r="Q72" i="25"/>
  <c r="N72" i="25"/>
  <c r="I72" i="25"/>
  <c r="P72" i="25"/>
  <c r="O72" i="25"/>
  <c r="J72" i="25"/>
  <c r="R72" i="25"/>
  <c r="L72" i="25"/>
  <c r="F72" i="25"/>
  <c r="E72" i="25"/>
  <c r="G72" i="25"/>
  <c r="H72" i="25"/>
  <c r="D72" i="25"/>
  <c r="C72" i="25"/>
  <c r="B73" i="25"/>
  <c r="N73" i="25" l="1"/>
  <c r="Q73" i="25"/>
  <c r="R73" i="25"/>
  <c r="L73" i="25"/>
  <c r="K73" i="25"/>
  <c r="J73" i="25"/>
  <c r="M73" i="25"/>
  <c r="P73" i="25"/>
  <c r="I73" i="25"/>
  <c r="O73" i="25"/>
  <c r="B74" i="25"/>
  <c r="H73" i="25"/>
  <c r="C73" i="25"/>
  <c r="D73" i="25"/>
  <c r="E73" i="25"/>
  <c r="F73" i="25"/>
  <c r="G73" i="25"/>
  <c r="R74" i="25" l="1"/>
  <c r="L74" i="25"/>
  <c r="J74" i="25"/>
  <c r="I74" i="25"/>
  <c r="K74" i="25"/>
  <c r="P74" i="25"/>
  <c r="N74" i="25"/>
  <c r="Q74" i="25"/>
  <c r="O74" i="25"/>
  <c r="M74" i="25"/>
  <c r="C74" i="25"/>
  <c r="F74" i="25"/>
  <c r="E74" i="25"/>
  <c r="G74" i="25"/>
  <c r="H74" i="25"/>
  <c r="D74" i="25"/>
  <c r="B75" i="25"/>
  <c r="P75" i="25" l="1"/>
  <c r="M75" i="25"/>
  <c r="J75" i="25"/>
  <c r="O75" i="25"/>
  <c r="Q75" i="25"/>
  <c r="L75" i="25"/>
  <c r="N75" i="25"/>
  <c r="K75" i="25"/>
  <c r="I75" i="25"/>
  <c r="R75" i="25"/>
  <c r="E75" i="25"/>
  <c r="C75" i="25"/>
  <c r="D75" i="25"/>
  <c r="H75" i="25"/>
  <c r="F75" i="25"/>
  <c r="B76" i="25"/>
  <c r="G75" i="25"/>
  <c r="K76" i="25" l="1"/>
  <c r="L76" i="25"/>
  <c r="R76" i="25"/>
  <c r="N76" i="25"/>
  <c r="J76" i="25"/>
  <c r="M76" i="25"/>
  <c r="P76" i="25"/>
  <c r="Q76" i="25"/>
  <c r="I76" i="25"/>
  <c r="O76" i="25"/>
  <c r="H76" i="25"/>
  <c r="F76" i="25"/>
  <c r="G76" i="25"/>
  <c r="B77" i="25"/>
  <c r="C76" i="25"/>
  <c r="D76" i="25"/>
  <c r="E76" i="25"/>
  <c r="O77" i="25" l="1"/>
  <c r="R77" i="25"/>
  <c r="L77" i="25"/>
  <c r="N77" i="25"/>
  <c r="J77" i="25"/>
  <c r="Q77" i="25"/>
  <c r="M77" i="25"/>
  <c r="K77" i="25"/>
  <c r="I77" i="25"/>
  <c r="P77" i="25"/>
  <c r="H77" i="25"/>
  <c r="C77" i="25"/>
  <c r="F77" i="25"/>
  <c r="D77" i="25"/>
  <c r="E77" i="25"/>
  <c r="G77" i="25"/>
  <c r="B78" i="25"/>
  <c r="O78" i="25" l="1"/>
  <c r="P78" i="25"/>
  <c r="L78" i="25"/>
  <c r="I78" i="25"/>
  <c r="K78" i="25"/>
  <c r="M78" i="25"/>
  <c r="J78" i="25"/>
  <c r="Q78" i="25"/>
  <c r="R78" i="25"/>
  <c r="N78" i="25"/>
  <c r="H78" i="25"/>
  <c r="F78" i="25"/>
  <c r="B79" i="25"/>
  <c r="C78" i="25"/>
  <c r="G78" i="25"/>
  <c r="E78" i="25"/>
  <c r="D78" i="25"/>
  <c r="I79" i="25" l="1"/>
  <c r="O79" i="25"/>
  <c r="K79" i="25"/>
  <c r="Q79" i="25"/>
  <c r="N79" i="25"/>
  <c r="J79" i="25"/>
  <c r="P79" i="25"/>
  <c r="M79" i="25"/>
  <c r="L79" i="25"/>
  <c r="R79" i="25"/>
  <c r="H79" i="25"/>
  <c r="C79" i="25"/>
  <c r="F79" i="25"/>
  <c r="E79" i="25"/>
  <c r="G79" i="25"/>
  <c r="B80" i="25"/>
  <c r="D79" i="25"/>
  <c r="Q80" i="25" l="1"/>
  <c r="R80" i="25"/>
  <c r="J80" i="25"/>
  <c r="K80" i="25"/>
  <c r="M80" i="25"/>
  <c r="I80" i="25"/>
  <c r="N80" i="25"/>
  <c r="O80" i="25"/>
  <c r="L80" i="25"/>
  <c r="P80" i="25"/>
  <c r="H80" i="25"/>
  <c r="E80" i="25"/>
  <c r="D80" i="25"/>
  <c r="C80" i="25"/>
  <c r="G80" i="25"/>
  <c r="F80" i="25"/>
  <c r="B81" i="25"/>
  <c r="L81" i="25" l="1"/>
  <c r="I81" i="25"/>
  <c r="R81" i="25"/>
  <c r="M81" i="25"/>
  <c r="J81" i="25"/>
  <c r="K81" i="25"/>
  <c r="P81" i="25"/>
  <c r="O81" i="25"/>
  <c r="Q81" i="25"/>
  <c r="N81" i="25"/>
  <c r="H81" i="25"/>
  <c r="E81" i="25"/>
  <c r="G81" i="25"/>
  <c r="C81" i="25"/>
  <c r="D81" i="25"/>
  <c r="B82" i="25"/>
  <c r="F81" i="25"/>
  <c r="N82" i="25" l="1"/>
  <c r="O82" i="25"/>
  <c r="Q82" i="25"/>
  <c r="P82" i="25"/>
  <c r="L82" i="25"/>
  <c r="R82" i="25"/>
  <c r="J82" i="25"/>
  <c r="K82" i="25"/>
  <c r="M82" i="25"/>
  <c r="I82" i="25"/>
  <c r="H82" i="25"/>
  <c r="G82" i="25"/>
  <c r="C82" i="25"/>
  <c r="D82" i="25"/>
  <c r="B83" i="25"/>
  <c r="F82" i="25"/>
  <c r="E82" i="25"/>
  <c r="J83" i="25" l="1"/>
  <c r="P83" i="25"/>
  <c r="R83" i="25"/>
  <c r="N83" i="25"/>
  <c r="K83" i="25"/>
  <c r="L83" i="25"/>
  <c r="Q83" i="25"/>
  <c r="M83" i="25"/>
  <c r="I83" i="25"/>
  <c r="O83" i="25"/>
  <c r="H83" i="25"/>
  <c r="C83" i="25"/>
  <c r="G83" i="25"/>
  <c r="F83" i="25"/>
  <c r="E83" i="25"/>
  <c r="B84" i="25"/>
  <c r="D83" i="25"/>
  <c r="M84" i="25" l="1"/>
  <c r="K84" i="25"/>
  <c r="N84" i="25"/>
  <c r="O84" i="25"/>
  <c r="J84" i="25"/>
  <c r="I84" i="25"/>
  <c r="R84" i="25"/>
  <c r="L84" i="25"/>
  <c r="P84" i="25"/>
  <c r="Q84" i="25"/>
  <c r="H84" i="25"/>
  <c r="B85" i="25"/>
  <c r="F84" i="25"/>
  <c r="E84" i="25"/>
  <c r="C84" i="25"/>
  <c r="D84" i="25"/>
  <c r="G84" i="25"/>
  <c r="M85" i="25" l="1"/>
  <c r="I85" i="25"/>
  <c r="L85" i="25"/>
  <c r="K85" i="25"/>
  <c r="Q85" i="25"/>
  <c r="P85" i="25"/>
  <c r="N85" i="25"/>
  <c r="J85" i="25"/>
  <c r="O85" i="25"/>
  <c r="R85" i="25"/>
  <c r="H85" i="25"/>
  <c r="F85" i="25"/>
  <c r="B86" i="25"/>
  <c r="G85" i="25"/>
  <c r="D85" i="25"/>
  <c r="E85" i="25"/>
  <c r="C85" i="25"/>
  <c r="K86" i="25" l="1"/>
  <c r="P86" i="25"/>
  <c r="O86" i="25"/>
  <c r="Q86" i="25"/>
  <c r="M86" i="25"/>
  <c r="I86" i="25"/>
  <c r="L86" i="25"/>
  <c r="R86" i="25"/>
  <c r="J86" i="25"/>
  <c r="N86" i="25"/>
  <c r="H86" i="25"/>
  <c r="D86" i="25"/>
  <c r="G86" i="25"/>
  <c r="F86" i="25"/>
  <c r="E86" i="25"/>
  <c r="B87" i="25"/>
  <c r="C86" i="25"/>
  <c r="K87" i="25" l="1"/>
  <c r="Q87" i="25"/>
  <c r="I87" i="25"/>
  <c r="L87" i="25"/>
  <c r="R87" i="25"/>
  <c r="N87" i="25"/>
  <c r="O87" i="25"/>
  <c r="J87" i="25"/>
  <c r="P87" i="25"/>
  <c r="M87" i="25"/>
  <c r="H87" i="25"/>
  <c r="B88" i="25"/>
  <c r="F87" i="25"/>
  <c r="G87" i="25"/>
  <c r="E87" i="25"/>
  <c r="D87" i="25"/>
  <c r="C87" i="25"/>
  <c r="M88" i="25" l="1"/>
  <c r="K88" i="25"/>
  <c r="I88" i="25"/>
  <c r="O88" i="25"/>
  <c r="Q88" i="25"/>
  <c r="R88" i="25"/>
  <c r="L88" i="25"/>
  <c r="J88" i="25"/>
  <c r="P88" i="25"/>
  <c r="N88" i="25"/>
  <c r="H88" i="25"/>
  <c r="E88" i="25"/>
  <c r="G88" i="25"/>
  <c r="C88" i="25"/>
  <c r="F88" i="25"/>
  <c r="D88" i="25"/>
  <c r="B89" i="25"/>
  <c r="R89" i="25" l="1"/>
  <c r="N89" i="25"/>
  <c r="I89" i="25"/>
  <c r="L89" i="25"/>
  <c r="P89" i="25"/>
  <c r="Q89" i="25"/>
  <c r="J89" i="25"/>
  <c r="M89" i="25"/>
  <c r="K89" i="25"/>
  <c r="O89" i="25"/>
  <c r="H89" i="25"/>
  <c r="E89" i="25"/>
  <c r="G89" i="25"/>
  <c r="C89" i="25"/>
  <c r="B90" i="25"/>
  <c r="F89" i="25"/>
  <c r="D89" i="25"/>
  <c r="I90" i="25" l="1"/>
  <c r="P90" i="25"/>
  <c r="M90" i="25"/>
  <c r="O90" i="25"/>
  <c r="Q90" i="25"/>
  <c r="R90" i="25"/>
  <c r="N90" i="25"/>
  <c r="J90" i="25"/>
  <c r="K90" i="25"/>
  <c r="L90" i="25"/>
  <c r="H90" i="25"/>
  <c r="D90" i="25"/>
  <c r="C90" i="25"/>
  <c r="G90" i="25"/>
  <c r="F90" i="25"/>
  <c r="B91" i="25"/>
  <c r="E90" i="25"/>
  <c r="O91" i="25" l="1"/>
  <c r="N91" i="25"/>
  <c r="R91" i="25"/>
  <c r="I91" i="25"/>
  <c r="J91" i="25"/>
  <c r="M91" i="25"/>
  <c r="P91" i="25"/>
  <c r="K91" i="25"/>
  <c r="Q91" i="25"/>
  <c r="L91" i="25"/>
  <c r="H91" i="25"/>
  <c r="D91" i="25"/>
  <c r="F91" i="25"/>
  <c r="C91" i="25"/>
  <c r="E91" i="25"/>
  <c r="G91" i="25"/>
  <c r="B92" i="25"/>
  <c r="I92" i="25" l="1"/>
  <c r="R92" i="25"/>
  <c r="P92" i="25"/>
  <c r="J92" i="25"/>
  <c r="N92" i="25"/>
  <c r="L92" i="25"/>
  <c r="M92" i="25"/>
  <c r="K92" i="25"/>
  <c r="O92" i="25"/>
  <c r="Q92" i="25"/>
  <c r="H92" i="25"/>
  <c r="G92" i="25"/>
  <c r="E92" i="25"/>
  <c r="D92" i="25"/>
  <c r="F92" i="25"/>
  <c r="C92" i="25"/>
  <c r="B93" i="25"/>
  <c r="J93" i="25" l="1"/>
  <c r="N93" i="25"/>
  <c r="O93" i="25"/>
  <c r="P93" i="25"/>
  <c r="R93" i="25"/>
  <c r="I93" i="25"/>
  <c r="M93" i="25"/>
  <c r="Q93" i="25"/>
  <c r="L93" i="25"/>
  <c r="K93" i="25"/>
  <c r="H93" i="25"/>
  <c r="C93" i="25"/>
  <c r="E93" i="25"/>
  <c r="B94" i="25"/>
  <c r="G93" i="25"/>
  <c r="F93" i="25"/>
  <c r="D93" i="25"/>
  <c r="P94" i="25" l="1"/>
  <c r="M94" i="25"/>
  <c r="N94" i="25"/>
  <c r="R94" i="25"/>
  <c r="I94" i="25"/>
  <c r="J94" i="25"/>
  <c r="K94" i="25"/>
  <c r="Q94" i="25"/>
  <c r="L94" i="25"/>
  <c r="O94" i="25"/>
  <c r="H94" i="25"/>
  <c r="G94" i="25"/>
  <c r="F94" i="25"/>
  <c r="C94" i="25"/>
  <c r="D94" i="25"/>
  <c r="B95" i="25"/>
  <c r="E94" i="25"/>
  <c r="L95" i="25" l="1"/>
  <c r="K95" i="25"/>
  <c r="I95" i="25"/>
  <c r="M95" i="25"/>
  <c r="R95" i="25"/>
  <c r="O95" i="25"/>
  <c r="N95" i="25"/>
  <c r="Q95" i="25"/>
  <c r="P95" i="25"/>
  <c r="J95" i="25"/>
  <c r="H95" i="25"/>
  <c r="B96" i="25"/>
  <c r="E95" i="25"/>
  <c r="G95" i="25"/>
  <c r="C95" i="25"/>
  <c r="F95" i="25"/>
  <c r="D95" i="25"/>
  <c r="O96" i="25" l="1"/>
  <c r="K96" i="25"/>
  <c r="N96" i="25"/>
  <c r="Q96" i="25"/>
  <c r="L96" i="25"/>
  <c r="P96" i="25"/>
  <c r="I96" i="25"/>
  <c r="M96" i="25"/>
  <c r="J96" i="25"/>
  <c r="R96" i="25"/>
  <c r="H96" i="25"/>
  <c r="D96" i="25"/>
  <c r="C96" i="25"/>
  <c r="B97" i="25"/>
  <c r="E96" i="25"/>
  <c r="F96" i="25"/>
  <c r="G96" i="25"/>
  <c r="Q97" i="25" l="1"/>
  <c r="O97" i="25"/>
  <c r="P97" i="25"/>
  <c r="R97" i="25"/>
  <c r="J97" i="25"/>
  <c r="I97" i="25"/>
  <c r="M97" i="25"/>
  <c r="K97" i="25"/>
  <c r="L97" i="25"/>
  <c r="N97" i="25"/>
  <c r="H97" i="25"/>
  <c r="D97" i="25"/>
  <c r="E97" i="25"/>
  <c r="B98" i="25"/>
  <c r="F97" i="25"/>
  <c r="G97" i="25"/>
  <c r="C97" i="25"/>
  <c r="N98" i="25" l="1"/>
  <c r="L98" i="25"/>
  <c r="I98" i="25"/>
  <c r="K98" i="25"/>
  <c r="Q98" i="25"/>
  <c r="R98" i="25"/>
  <c r="O98" i="25"/>
  <c r="M98" i="25"/>
  <c r="P98" i="25"/>
  <c r="J98" i="25"/>
  <c r="H98" i="25"/>
  <c r="C98" i="25"/>
  <c r="B99" i="25"/>
  <c r="F98" i="25"/>
  <c r="D98" i="25"/>
  <c r="E98" i="25"/>
  <c r="G98" i="25"/>
  <c r="M99" i="25" l="1"/>
  <c r="K99" i="25"/>
  <c r="P99" i="25"/>
  <c r="Q99" i="25"/>
  <c r="J99" i="25"/>
  <c r="I99" i="25"/>
  <c r="L99" i="25"/>
  <c r="N99" i="25"/>
  <c r="R99" i="25"/>
  <c r="O99" i="25"/>
  <c r="H99" i="25"/>
  <c r="F99" i="25"/>
  <c r="B100" i="25"/>
  <c r="D99" i="25"/>
  <c r="G99" i="25"/>
  <c r="C99" i="25"/>
  <c r="E99" i="25"/>
  <c r="R100" i="25" l="1"/>
  <c r="O100" i="25"/>
  <c r="P100" i="25"/>
  <c r="L100" i="25"/>
  <c r="I100" i="25"/>
  <c r="Q100" i="25"/>
  <c r="N100" i="25"/>
  <c r="K100" i="25"/>
  <c r="J100" i="25"/>
  <c r="M100" i="25"/>
  <c r="H100" i="25"/>
  <c r="G100" i="25"/>
  <c r="B101" i="25"/>
  <c r="C100" i="25"/>
  <c r="F100" i="25"/>
  <c r="D100" i="25"/>
  <c r="E100" i="25"/>
  <c r="I101" i="25" l="1"/>
  <c r="K101" i="25"/>
  <c r="R101" i="25"/>
  <c r="P101" i="25"/>
  <c r="Q101" i="25"/>
  <c r="O101" i="25"/>
  <c r="J101" i="25"/>
  <c r="L101" i="25"/>
  <c r="N101" i="25"/>
  <c r="M101" i="25"/>
  <c r="H101" i="25"/>
  <c r="G101" i="25"/>
  <c r="E101" i="25"/>
  <c r="B102" i="25"/>
  <c r="F101" i="25"/>
  <c r="D101" i="25"/>
  <c r="C101" i="25"/>
  <c r="L102" i="25" l="1"/>
  <c r="I102" i="25"/>
  <c r="O102" i="25"/>
  <c r="M102" i="25"/>
  <c r="K102" i="25"/>
  <c r="J102" i="25"/>
  <c r="N102" i="25"/>
  <c r="P102" i="25"/>
  <c r="Q102" i="25"/>
  <c r="R102" i="25"/>
  <c r="H102" i="25"/>
  <c r="D102" i="25"/>
  <c r="B103" i="25"/>
  <c r="F102" i="25"/>
  <c r="C102" i="25"/>
  <c r="E102" i="25"/>
  <c r="G102" i="25"/>
  <c r="N103" i="25" l="1"/>
  <c r="L103" i="25"/>
  <c r="J103" i="25"/>
  <c r="O103" i="25"/>
  <c r="M103" i="25"/>
  <c r="Q103" i="25"/>
  <c r="R103" i="25"/>
  <c r="I103" i="25"/>
  <c r="P103" i="25"/>
  <c r="K103" i="25"/>
  <c r="H103" i="25"/>
  <c r="G103" i="25"/>
  <c r="E103" i="25"/>
  <c r="C103" i="25"/>
  <c r="B104" i="25"/>
  <c r="F103" i="25"/>
  <c r="D103" i="25"/>
  <c r="J104" i="25" l="1"/>
  <c r="O104" i="25"/>
  <c r="R104" i="25"/>
  <c r="M104" i="25"/>
  <c r="Q104" i="25"/>
  <c r="I104" i="25"/>
  <c r="K104" i="25"/>
  <c r="L104" i="25"/>
  <c r="P104" i="25"/>
  <c r="N104" i="25"/>
  <c r="H104" i="25"/>
  <c r="B105" i="25"/>
  <c r="G104" i="25"/>
  <c r="F104" i="25"/>
  <c r="E104" i="25"/>
  <c r="D104" i="25"/>
  <c r="C104" i="25"/>
  <c r="J105" i="25" l="1"/>
  <c r="R105" i="25"/>
  <c r="I105" i="25"/>
  <c r="Q105" i="25"/>
  <c r="P105" i="25"/>
  <c r="K105" i="25"/>
  <c r="M105" i="25"/>
  <c r="L105" i="25"/>
  <c r="O105" i="25"/>
  <c r="N105" i="25"/>
  <c r="H105" i="25"/>
  <c r="B106" i="25"/>
  <c r="D105" i="25"/>
  <c r="E105" i="25"/>
  <c r="F105" i="25"/>
  <c r="C105" i="25"/>
  <c r="G105" i="25"/>
  <c r="O106" i="25" l="1"/>
  <c r="K106" i="25"/>
  <c r="N106" i="25"/>
  <c r="R106" i="25"/>
  <c r="M106" i="25"/>
  <c r="P106" i="25"/>
  <c r="L106" i="25"/>
  <c r="I106" i="25"/>
  <c r="Q106" i="25"/>
  <c r="J106" i="25"/>
  <c r="H106" i="25"/>
  <c r="E106" i="25"/>
  <c r="F106" i="25"/>
  <c r="C106" i="25"/>
  <c r="D106" i="25"/>
  <c r="G106" i="25"/>
  <c r="B107" i="25"/>
  <c r="I107" i="25" l="1"/>
  <c r="Q107" i="25"/>
  <c r="O107" i="25"/>
  <c r="R107" i="25"/>
  <c r="M107" i="25"/>
  <c r="J107" i="25"/>
  <c r="P107" i="25"/>
  <c r="K107" i="25"/>
  <c r="L107" i="25"/>
  <c r="N107" i="25"/>
  <c r="H107" i="25"/>
  <c r="D107" i="25"/>
  <c r="B108" i="25"/>
  <c r="C107" i="25"/>
  <c r="G107" i="25"/>
  <c r="E107" i="25"/>
  <c r="F107" i="25"/>
  <c r="M108" i="25" l="1"/>
  <c r="N108" i="25"/>
  <c r="P108" i="25"/>
  <c r="I108" i="25"/>
  <c r="Q108" i="25"/>
  <c r="R108" i="25"/>
  <c r="L108" i="25"/>
  <c r="J108" i="25"/>
  <c r="O108" i="25"/>
  <c r="K108" i="25"/>
  <c r="H108" i="25"/>
  <c r="G108" i="25"/>
  <c r="F108" i="25"/>
  <c r="B109" i="25"/>
  <c r="C108" i="25"/>
  <c r="D108" i="25"/>
  <c r="E108" i="25"/>
  <c r="J109" i="25" l="1"/>
  <c r="R109" i="25"/>
  <c r="L109" i="25"/>
  <c r="M109" i="25"/>
  <c r="O109" i="25"/>
  <c r="N109" i="25"/>
  <c r="P109" i="25"/>
  <c r="I109" i="25"/>
  <c r="Q109" i="25"/>
  <c r="K109" i="25"/>
  <c r="H109" i="25"/>
  <c r="E109" i="25"/>
  <c r="G109" i="25"/>
  <c r="F109" i="25"/>
  <c r="C109" i="25"/>
  <c r="D109" i="25"/>
  <c r="B110" i="25"/>
  <c r="I110" i="25" l="1"/>
  <c r="Q110" i="25"/>
  <c r="O110" i="25"/>
  <c r="J110" i="25"/>
  <c r="R110" i="25"/>
  <c r="K110" i="25"/>
  <c r="L110" i="25"/>
  <c r="M110" i="25"/>
  <c r="N110" i="25"/>
  <c r="P110" i="25"/>
  <c r="H110" i="25"/>
  <c r="B111" i="25"/>
  <c r="D110" i="25"/>
  <c r="E110" i="25"/>
  <c r="C110" i="25"/>
  <c r="F110" i="25"/>
  <c r="G110" i="25"/>
  <c r="P111" i="25" l="1"/>
  <c r="I111" i="25"/>
  <c r="Q111" i="25"/>
  <c r="N111" i="25"/>
  <c r="J111" i="25"/>
  <c r="R111" i="25"/>
  <c r="K111" i="25"/>
  <c r="L111" i="25"/>
  <c r="M111" i="25"/>
  <c r="O111" i="25"/>
  <c r="H111" i="25"/>
  <c r="F111" i="25"/>
  <c r="D111" i="25"/>
  <c r="E111" i="25"/>
  <c r="C111" i="25"/>
  <c r="B112" i="25"/>
  <c r="G111" i="25"/>
  <c r="O112" i="25" l="1"/>
  <c r="P112" i="25"/>
  <c r="I112" i="25"/>
  <c r="Q112" i="25"/>
  <c r="J112" i="25"/>
  <c r="R112" i="25"/>
  <c r="K112" i="25"/>
  <c r="L112" i="25"/>
  <c r="N112" i="25"/>
  <c r="M112" i="25"/>
  <c r="H112" i="25"/>
  <c r="G112" i="25"/>
  <c r="B113" i="25"/>
  <c r="D112" i="25"/>
  <c r="E112" i="25"/>
  <c r="C112" i="25"/>
  <c r="F112" i="25"/>
  <c r="J113" i="25" l="1"/>
  <c r="R113" i="25"/>
  <c r="K113" i="25"/>
  <c r="L113" i="25"/>
  <c r="M113" i="25"/>
  <c r="N113" i="25"/>
  <c r="O113" i="25"/>
  <c r="Q113" i="25"/>
  <c r="P113" i="25"/>
  <c r="I113" i="25"/>
  <c r="H113" i="25"/>
  <c r="E113" i="25"/>
  <c r="D113" i="25"/>
  <c r="G113" i="25"/>
  <c r="B114" i="25"/>
  <c r="F113" i="25"/>
  <c r="C113" i="25"/>
  <c r="I114" i="25" l="1"/>
  <c r="Q114" i="25"/>
  <c r="J114" i="25"/>
  <c r="R114" i="25"/>
  <c r="K114" i="25"/>
  <c r="L114" i="25"/>
  <c r="M114" i="25"/>
  <c r="N114" i="25"/>
  <c r="P114" i="25"/>
  <c r="O114" i="25"/>
  <c r="H114" i="25"/>
  <c r="G114" i="25"/>
  <c r="D114" i="25"/>
  <c r="F114" i="25"/>
  <c r="C114" i="25"/>
  <c r="B115" i="25"/>
  <c r="E114" i="25"/>
  <c r="P115" i="25" l="1"/>
  <c r="I115" i="25"/>
  <c r="Q115" i="25"/>
  <c r="J115" i="25"/>
  <c r="R115" i="25"/>
  <c r="K115" i="25"/>
  <c r="L115" i="25"/>
  <c r="M115" i="25"/>
  <c r="O115" i="25"/>
  <c r="N115" i="25"/>
  <c r="H115" i="25"/>
  <c r="F115" i="25"/>
  <c r="B116" i="25"/>
  <c r="G115" i="25"/>
  <c r="D115" i="25"/>
  <c r="E115" i="25"/>
  <c r="C115" i="25"/>
  <c r="O116" i="25" l="1"/>
  <c r="P116" i="25"/>
  <c r="I116" i="25"/>
  <c r="Q116" i="25"/>
  <c r="J116" i="25"/>
  <c r="R116" i="25"/>
  <c r="K116" i="25"/>
  <c r="L116" i="25"/>
  <c r="N116" i="25"/>
  <c r="M116" i="25"/>
  <c r="H116" i="25"/>
  <c r="E116" i="25"/>
  <c r="G116" i="25"/>
  <c r="F116" i="25"/>
  <c r="D116" i="25"/>
  <c r="B117" i="25"/>
  <c r="C116" i="25"/>
  <c r="N117" i="25" l="1"/>
  <c r="O117" i="25"/>
  <c r="P117" i="25"/>
  <c r="Q117" i="25"/>
  <c r="I117" i="25"/>
  <c r="J117" i="25"/>
  <c r="R117" i="25"/>
  <c r="K117" i="25"/>
  <c r="M117" i="25"/>
  <c r="L117" i="25"/>
  <c r="H117" i="25"/>
  <c r="D117" i="25"/>
  <c r="C117" i="25"/>
  <c r="F117" i="25"/>
  <c r="B118" i="25"/>
  <c r="E117" i="25"/>
  <c r="G117" i="25"/>
  <c r="M118" i="25" l="1"/>
  <c r="N118" i="25"/>
  <c r="O118" i="25"/>
  <c r="P118" i="25"/>
  <c r="I118" i="25"/>
  <c r="Q118" i="25"/>
  <c r="J118" i="25"/>
  <c r="R118" i="25"/>
  <c r="L118" i="25"/>
  <c r="K118" i="25"/>
  <c r="H118" i="25"/>
  <c r="C118" i="25"/>
  <c r="G118" i="25"/>
  <c r="F118" i="25"/>
  <c r="E118" i="25"/>
  <c r="D118" i="25"/>
  <c r="B119" i="25"/>
  <c r="L119" i="25" l="1"/>
  <c r="M119" i="25"/>
  <c r="N119" i="25"/>
  <c r="O119" i="25"/>
  <c r="P119" i="25"/>
  <c r="I119" i="25"/>
  <c r="Q119" i="25"/>
  <c r="K119" i="25"/>
  <c r="J119" i="25"/>
  <c r="R119" i="25"/>
  <c r="H119" i="25"/>
  <c r="F119" i="25"/>
  <c r="D119" i="25"/>
  <c r="B120" i="25"/>
  <c r="G119" i="25"/>
  <c r="C119" i="25"/>
  <c r="E119" i="25"/>
  <c r="K120" i="25" l="1"/>
  <c r="L120" i="25"/>
  <c r="M120" i="25"/>
  <c r="N120" i="25"/>
  <c r="O120" i="25"/>
  <c r="P120" i="25"/>
  <c r="J120" i="25"/>
  <c r="I120" i="25"/>
  <c r="Q120" i="25"/>
  <c r="R120" i="25"/>
  <c r="H120" i="25"/>
  <c r="D120" i="25"/>
  <c r="E120" i="25"/>
  <c r="C120" i="25"/>
  <c r="B121" i="25"/>
  <c r="F120" i="25"/>
  <c r="G120" i="25"/>
  <c r="J121" i="25" l="1"/>
  <c r="R121" i="25"/>
  <c r="K121" i="25"/>
  <c r="L121" i="25"/>
  <c r="M121" i="25"/>
  <c r="N121" i="25"/>
  <c r="O121" i="25"/>
  <c r="I121" i="25"/>
  <c r="P121" i="25"/>
  <c r="Q121" i="25"/>
  <c r="H121" i="25"/>
  <c r="E121" i="25"/>
  <c r="C121" i="25"/>
  <c r="D121" i="25"/>
  <c r="F121" i="25"/>
  <c r="B122" i="25"/>
  <c r="G121" i="25"/>
  <c r="I122" i="25" l="1"/>
  <c r="Q122" i="25"/>
  <c r="R122" i="25"/>
  <c r="J122" i="25"/>
  <c r="K122" i="25"/>
  <c r="L122" i="25"/>
  <c r="M122" i="25"/>
  <c r="N122" i="25"/>
  <c r="O122" i="25"/>
  <c r="P122" i="25"/>
  <c r="H122" i="25"/>
  <c r="D122" i="25"/>
  <c r="E122" i="25"/>
  <c r="B123" i="25"/>
  <c r="F122" i="25"/>
  <c r="C122" i="25"/>
  <c r="G122" i="25"/>
  <c r="P123" i="25" l="1"/>
  <c r="I123" i="25"/>
  <c r="Q123" i="25"/>
  <c r="J123" i="25"/>
  <c r="R123" i="25"/>
  <c r="K123" i="25"/>
  <c r="L123" i="25"/>
  <c r="M123" i="25"/>
  <c r="N123" i="25"/>
  <c r="O123" i="25"/>
  <c r="H123" i="25"/>
  <c r="B124" i="25"/>
  <c r="D123" i="25"/>
  <c r="F123" i="25"/>
  <c r="E123" i="25"/>
  <c r="C123" i="25"/>
  <c r="G123" i="25"/>
  <c r="O124" i="25" l="1"/>
  <c r="P124" i="25"/>
  <c r="I124" i="25"/>
  <c r="Q124" i="25"/>
  <c r="J124" i="25"/>
  <c r="R124" i="25"/>
  <c r="K124" i="25"/>
  <c r="L124" i="25"/>
  <c r="M124" i="25"/>
  <c r="N124" i="25"/>
  <c r="H124" i="25"/>
  <c r="C124" i="25"/>
  <c r="F124" i="25"/>
  <c r="D124" i="25"/>
  <c r="G124" i="25"/>
  <c r="B125" i="25"/>
  <c r="E124" i="25"/>
  <c r="N125" i="25" l="1"/>
  <c r="O125" i="25"/>
  <c r="P125" i="25"/>
  <c r="Q125" i="25"/>
  <c r="I125" i="25"/>
  <c r="J125" i="25"/>
  <c r="R125" i="25"/>
  <c r="K125" i="25"/>
  <c r="L125" i="25"/>
  <c r="M125" i="25"/>
  <c r="H125" i="25"/>
  <c r="C125" i="25"/>
  <c r="B126" i="25"/>
  <c r="G125" i="25"/>
  <c r="E125" i="25"/>
  <c r="D125" i="25"/>
  <c r="F125" i="25"/>
  <c r="M126" i="25" l="1"/>
  <c r="N126" i="25"/>
  <c r="O126" i="25"/>
  <c r="P126" i="25"/>
  <c r="I126" i="25"/>
  <c r="Q126" i="25"/>
  <c r="J126" i="25"/>
  <c r="R126" i="25"/>
  <c r="L126" i="25"/>
  <c r="K126" i="25"/>
  <c r="H126" i="25"/>
  <c r="B127" i="25"/>
  <c r="D126" i="25"/>
  <c r="E126" i="25"/>
  <c r="F126" i="25"/>
  <c r="C126" i="25"/>
  <c r="G126" i="25"/>
  <c r="L127" i="25" l="1"/>
  <c r="M127" i="25"/>
  <c r="N127" i="25"/>
  <c r="O127" i="25"/>
  <c r="P127" i="25"/>
  <c r="I127" i="25"/>
  <c r="Q127" i="25"/>
  <c r="J127" i="25"/>
  <c r="R127" i="25"/>
  <c r="K127" i="25"/>
  <c r="H127" i="25"/>
  <c r="C127" i="25"/>
  <c r="D127" i="25"/>
  <c r="G127" i="25"/>
  <c r="E127" i="25"/>
  <c r="B128" i="25"/>
  <c r="F127" i="25"/>
  <c r="K128" i="25" l="1"/>
  <c r="L128" i="25"/>
  <c r="M128" i="25"/>
  <c r="N128" i="25"/>
  <c r="O128" i="25"/>
  <c r="P128" i="25"/>
  <c r="R128" i="25"/>
  <c r="I128" i="25"/>
  <c r="Q128" i="25"/>
  <c r="J128" i="25"/>
  <c r="H128" i="25"/>
  <c r="F128" i="25"/>
  <c r="E128" i="25"/>
  <c r="B129" i="25"/>
  <c r="C128" i="25"/>
  <c r="G128" i="25"/>
  <c r="D128" i="25"/>
  <c r="J129" i="25" l="1"/>
  <c r="R129" i="25"/>
  <c r="K129" i="25"/>
  <c r="L129" i="25"/>
  <c r="M129" i="25"/>
  <c r="N129" i="25"/>
  <c r="I129" i="25"/>
  <c r="O129" i="25"/>
  <c r="P129" i="25"/>
  <c r="Q129" i="25"/>
  <c r="H129" i="25"/>
  <c r="E129" i="25"/>
  <c r="B130" i="25"/>
  <c r="F129" i="25"/>
  <c r="G129" i="25"/>
  <c r="D129" i="25"/>
  <c r="C129" i="25"/>
  <c r="I130" i="25" l="1"/>
  <c r="Q130" i="25"/>
  <c r="J130" i="25"/>
  <c r="R130" i="25"/>
  <c r="K130" i="25"/>
  <c r="L130" i="25"/>
  <c r="M130" i="25"/>
  <c r="N130" i="25"/>
  <c r="O130" i="25"/>
  <c r="P130" i="25"/>
  <c r="H130" i="25"/>
  <c r="D130" i="25"/>
  <c r="C130" i="25"/>
  <c r="B131" i="25"/>
  <c r="F130" i="25"/>
  <c r="E130" i="25"/>
  <c r="G130" i="25"/>
  <c r="J131" i="25" l="1"/>
  <c r="R131" i="25"/>
  <c r="K131" i="25"/>
  <c r="L131" i="25"/>
  <c r="N131" i="25"/>
  <c r="M131" i="25"/>
  <c r="O131" i="25"/>
  <c r="P131" i="25"/>
  <c r="I131" i="25"/>
  <c r="Q131" i="25"/>
  <c r="H131" i="25"/>
  <c r="E131" i="25"/>
  <c r="G131" i="25"/>
  <c r="C131" i="25"/>
  <c r="F131" i="25"/>
  <c r="B132" i="25"/>
  <c r="D131" i="25"/>
  <c r="I132" i="25" l="1"/>
  <c r="Q132" i="25"/>
  <c r="J132" i="25"/>
  <c r="R132" i="25"/>
  <c r="K132" i="25"/>
  <c r="L132" i="25"/>
  <c r="M132" i="25"/>
  <c r="N132" i="25"/>
  <c r="O132" i="25"/>
  <c r="P132" i="25"/>
  <c r="H132" i="25"/>
  <c r="D132" i="25"/>
  <c r="F132" i="25"/>
  <c r="B133" i="25"/>
  <c r="E132" i="25"/>
  <c r="C132" i="25"/>
  <c r="G132" i="25"/>
  <c r="P133" i="25" l="1"/>
  <c r="I133" i="25"/>
  <c r="Q133" i="25"/>
  <c r="J133" i="25"/>
  <c r="R133" i="25"/>
  <c r="K133" i="25"/>
  <c r="L133" i="25"/>
  <c r="M133" i="25"/>
  <c r="N133" i="25"/>
  <c r="O133" i="25"/>
  <c r="H133" i="25"/>
  <c r="G133" i="25"/>
  <c r="B134" i="25"/>
  <c r="C133" i="25"/>
  <c r="D133" i="25"/>
  <c r="F133" i="25"/>
  <c r="E133" i="25"/>
  <c r="O134" i="25" l="1"/>
  <c r="P134" i="25"/>
  <c r="I134" i="25"/>
  <c r="Q134" i="25"/>
  <c r="J134" i="25"/>
  <c r="R134" i="25"/>
  <c r="K134" i="25"/>
  <c r="L134" i="25"/>
  <c r="M134" i="25"/>
  <c r="N134" i="25"/>
  <c r="H134" i="25"/>
  <c r="C134" i="25"/>
  <c r="G134" i="25"/>
  <c r="F134" i="25"/>
  <c r="D134" i="25"/>
  <c r="B135" i="25"/>
  <c r="E134" i="25"/>
  <c r="N135" i="25" l="1"/>
  <c r="P135" i="25"/>
  <c r="I135" i="25"/>
  <c r="Q135" i="25"/>
  <c r="J135" i="25"/>
  <c r="R135" i="25"/>
  <c r="K135" i="25"/>
  <c r="L135" i="25"/>
  <c r="M135" i="25"/>
  <c r="O135" i="25"/>
  <c r="H135" i="25"/>
  <c r="C135" i="25"/>
  <c r="D135" i="25"/>
  <c r="G135" i="25"/>
  <c r="B136" i="25"/>
  <c r="E135" i="25"/>
  <c r="F135" i="25"/>
  <c r="M136" i="25" l="1"/>
  <c r="N136" i="25"/>
  <c r="O136" i="25"/>
  <c r="P136" i="25"/>
  <c r="I136" i="25"/>
  <c r="Q136" i="25"/>
  <c r="J136" i="25"/>
  <c r="R136" i="25"/>
  <c r="K136" i="25"/>
  <c r="L136" i="25"/>
  <c r="H136" i="25"/>
  <c r="D136" i="25"/>
  <c r="E136" i="25"/>
  <c r="B137" i="25"/>
  <c r="G136" i="25"/>
  <c r="F136" i="25"/>
  <c r="C136" i="25"/>
  <c r="L137" i="25" l="1"/>
  <c r="M137" i="25"/>
  <c r="N137" i="25"/>
  <c r="O137" i="25"/>
  <c r="P137" i="25"/>
  <c r="I137" i="25"/>
  <c r="Q137" i="25"/>
  <c r="J137" i="25"/>
  <c r="R137" i="25"/>
  <c r="K137" i="25"/>
  <c r="H137" i="25"/>
  <c r="E137" i="25"/>
  <c r="B138" i="25"/>
  <c r="C137" i="25"/>
  <c r="D137" i="25"/>
  <c r="F137" i="25"/>
  <c r="G137" i="25"/>
  <c r="K138" i="25" l="1"/>
  <c r="L138" i="25"/>
  <c r="M138" i="25"/>
  <c r="N138" i="25"/>
  <c r="O138" i="25"/>
  <c r="P138" i="25"/>
  <c r="I138" i="25"/>
  <c r="Q138" i="25"/>
  <c r="J138" i="25"/>
  <c r="R138" i="25"/>
  <c r="H138" i="25"/>
  <c r="E138" i="25"/>
  <c r="C138" i="25"/>
  <c r="G138" i="25"/>
  <c r="D138" i="25"/>
  <c r="B139" i="25"/>
  <c r="F138" i="25"/>
  <c r="J139" i="25" l="1"/>
  <c r="R139" i="25"/>
  <c r="K139" i="25"/>
  <c r="L139" i="25"/>
  <c r="M139" i="25"/>
  <c r="N139" i="25"/>
  <c r="O139" i="25"/>
  <c r="P139" i="25"/>
  <c r="I139" i="25"/>
  <c r="Q139" i="25"/>
  <c r="H139" i="25"/>
  <c r="F139" i="25"/>
  <c r="G139" i="25"/>
  <c r="E139" i="25"/>
  <c r="D139" i="25"/>
  <c r="C139" i="25"/>
  <c r="B140" i="25"/>
  <c r="I140" i="25" l="1"/>
  <c r="Q140" i="25"/>
  <c r="J140" i="25"/>
  <c r="K140" i="25"/>
  <c r="L140" i="25"/>
  <c r="M140" i="25"/>
  <c r="N140" i="25"/>
  <c r="O140" i="25"/>
  <c r="P140" i="25"/>
  <c r="R140" i="25"/>
  <c r="H140" i="25"/>
  <c r="B141" i="25"/>
  <c r="C140" i="25"/>
  <c r="F140" i="25"/>
  <c r="E140" i="25"/>
  <c r="G140" i="25"/>
  <c r="D140" i="25"/>
  <c r="P141" i="25" l="1"/>
  <c r="I141" i="25"/>
  <c r="J141" i="25"/>
  <c r="R141" i="25"/>
  <c r="K141" i="25"/>
  <c r="L141" i="25"/>
  <c r="M141" i="25"/>
  <c r="N141" i="25"/>
  <c r="O141" i="25"/>
  <c r="Q141" i="25"/>
  <c r="H141" i="25"/>
  <c r="B142" i="25"/>
  <c r="F141" i="25"/>
  <c r="E141" i="25"/>
  <c r="D141" i="25"/>
  <c r="G141" i="25"/>
  <c r="C141" i="25"/>
  <c r="O142" i="25" l="1"/>
  <c r="P142" i="25"/>
  <c r="I142" i="25"/>
  <c r="Q142" i="25"/>
  <c r="J142" i="25"/>
  <c r="R142" i="25"/>
  <c r="K142" i="25"/>
  <c r="L142" i="25"/>
  <c r="M142" i="25"/>
  <c r="N142" i="25"/>
  <c r="H142" i="25"/>
  <c r="F142" i="25"/>
  <c r="B143" i="25"/>
  <c r="D142" i="25"/>
  <c r="E142" i="25"/>
  <c r="G142" i="25"/>
  <c r="C142" i="25"/>
  <c r="N143" i="25" l="1"/>
  <c r="O143" i="25"/>
  <c r="P143" i="25"/>
  <c r="R143" i="25"/>
  <c r="I143" i="25"/>
  <c r="Q143" i="25"/>
  <c r="J143" i="25"/>
  <c r="K143" i="25"/>
  <c r="L143" i="25"/>
  <c r="M143" i="25"/>
  <c r="H143" i="25"/>
  <c r="F143" i="25"/>
  <c r="G143" i="25"/>
  <c r="D143" i="25"/>
  <c r="B144" i="25"/>
  <c r="C143" i="25"/>
  <c r="E143" i="25"/>
  <c r="M144" i="25" l="1"/>
  <c r="O144" i="25"/>
  <c r="Q144" i="25"/>
  <c r="P144" i="25"/>
  <c r="I144" i="25"/>
  <c r="J144" i="25"/>
  <c r="R144" i="25"/>
  <c r="K144" i="25"/>
  <c r="L144" i="25"/>
  <c r="N144" i="25"/>
  <c r="H144" i="25"/>
  <c r="D144" i="25"/>
  <c r="C144" i="25"/>
  <c r="F144" i="25"/>
  <c r="G144" i="25"/>
  <c r="E144" i="25"/>
  <c r="B145" i="25"/>
  <c r="L145" i="25" l="1"/>
  <c r="M145" i="25"/>
  <c r="N145" i="25"/>
  <c r="P145" i="25"/>
  <c r="O145" i="25"/>
  <c r="I145" i="25"/>
  <c r="Q145" i="25"/>
  <c r="J145" i="25"/>
  <c r="R145" i="25"/>
  <c r="K145" i="25"/>
  <c r="H145" i="25"/>
  <c r="G145" i="25"/>
  <c r="C145" i="25"/>
  <c r="E145" i="25"/>
  <c r="F145" i="25"/>
  <c r="D145" i="25"/>
  <c r="B146" i="25"/>
  <c r="K146" i="25" l="1"/>
  <c r="L146" i="25"/>
  <c r="M146" i="25"/>
  <c r="N146" i="25"/>
  <c r="O146" i="25"/>
  <c r="P146" i="25"/>
  <c r="I146" i="25"/>
  <c r="Q146" i="25"/>
  <c r="J146" i="25"/>
  <c r="R146" i="25"/>
  <c r="H146" i="25"/>
  <c r="G146" i="25"/>
  <c r="B147" i="25"/>
  <c r="F146" i="25"/>
  <c r="C146" i="25"/>
  <c r="D146" i="25"/>
  <c r="E146" i="25"/>
  <c r="K147" i="25" l="1"/>
  <c r="N147" i="25"/>
  <c r="L147" i="25"/>
  <c r="M147" i="25"/>
  <c r="O147" i="25"/>
  <c r="P147" i="25"/>
  <c r="I147" i="25"/>
  <c r="Q147" i="25"/>
  <c r="J147" i="25"/>
  <c r="R147" i="25"/>
  <c r="H147" i="25"/>
  <c r="D147" i="25"/>
  <c r="G147" i="25"/>
  <c r="C147" i="25"/>
  <c r="E147" i="25"/>
  <c r="F147" i="25"/>
  <c r="B148" i="25"/>
  <c r="J148" i="25" l="1"/>
  <c r="R148" i="25"/>
  <c r="M148" i="25"/>
  <c r="K148" i="25"/>
  <c r="L148" i="25"/>
  <c r="N148" i="25"/>
  <c r="O148" i="25"/>
  <c r="P148" i="25"/>
  <c r="I148" i="25"/>
  <c r="Q148" i="25"/>
  <c r="H148" i="25"/>
  <c r="D148" i="25"/>
  <c r="F148" i="25"/>
  <c r="B149" i="25"/>
  <c r="G148" i="25"/>
  <c r="E148" i="25"/>
  <c r="C148" i="25"/>
  <c r="I149" i="25" l="1"/>
  <c r="Q149" i="25"/>
  <c r="L149" i="25"/>
  <c r="J149" i="25"/>
  <c r="R149" i="25"/>
  <c r="K149" i="25"/>
  <c r="M149" i="25"/>
  <c r="N149" i="25"/>
  <c r="O149" i="25"/>
  <c r="P149" i="25"/>
  <c r="H149" i="25"/>
  <c r="G149" i="25"/>
  <c r="B150" i="25"/>
  <c r="D149" i="25"/>
  <c r="F149" i="25"/>
  <c r="E149" i="25"/>
  <c r="C149" i="25"/>
  <c r="P150" i="25" l="1"/>
  <c r="K150" i="25"/>
  <c r="I150" i="25"/>
  <c r="Q150" i="25"/>
  <c r="J150" i="25"/>
  <c r="R150" i="25"/>
  <c r="L150" i="25"/>
  <c r="M150" i="25"/>
  <c r="N150" i="25"/>
  <c r="O150" i="25"/>
  <c r="H150" i="25"/>
  <c r="G150" i="25"/>
  <c r="D150" i="25"/>
  <c r="F150" i="25"/>
  <c r="B151" i="25"/>
  <c r="C150" i="25"/>
  <c r="E150" i="25"/>
  <c r="O151" i="25" l="1"/>
  <c r="J151" i="25"/>
  <c r="P151" i="25"/>
  <c r="I151" i="25"/>
  <c r="Q151" i="25"/>
  <c r="R151" i="25"/>
  <c r="K151" i="25"/>
  <c r="L151" i="25"/>
  <c r="M151" i="25"/>
  <c r="N151" i="25"/>
  <c r="H151" i="25"/>
  <c r="F151" i="25"/>
  <c r="B152" i="25"/>
  <c r="G151" i="25"/>
  <c r="C151" i="25"/>
  <c r="D151" i="25"/>
  <c r="E151" i="25"/>
  <c r="N152" i="25" l="1"/>
  <c r="I152" i="25"/>
  <c r="O152" i="25"/>
  <c r="P152" i="25"/>
  <c r="Q152" i="25"/>
  <c r="J152" i="25"/>
  <c r="R152" i="25"/>
  <c r="K152" i="25"/>
  <c r="L152" i="25"/>
  <c r="M152" i="25"/>
  <c r="H152" i="25"/>
  <c r="E152" i="25"/>
  <c r="F152" i="25"/>
  <c r="D152" i="25"/>
  <c r="C152" i="25"/>
  <c r="G152" i="25"/>
  <c r="B153" i="25"/>
  <c r="M153" i="25" l="1"/>
  <c r="N153" i="25"/>
  <c r="O153" i="25"/>
  <c r="P153" i="25"/>
  <c r="I153" i="25"/>
  <c r="Q153" i="25"/>
  <c r="J153" i="25"/>
  <c r="R153" i="25"/>
  <c r="K153" i="25"/>
  <c r="L153" i="25"/>
  <c r="H153" i="25"/>
  <c r="D153" i="25"/>
  <c r="E153" i="25"/>
  <c r="C153" i="25"/>
  <c r="G153" i="25"/>
  <c r="F153" i="25"/>
  <c r="B154" i="25"/>
  <c r="L154" i="25" l="1"/>
  <c r="M154" i="25"/>
  <c r="N154" i="25"/>
  <c r="O154" i="25"/>
  <c r="P154" i="25"/>
  <c r="I154" i="25"/>
  <c r="Q154" i="25"/>
  <c r="J154" i="25"/>
  <c r="R154" i="25"/>
  <c r="K154" i="25"/>
  <c r="H154" i="25"/>
  <c r="F154" i="25"/>
  <c r="C154" i="25"/>
  <c r="E154" i="25"/>
  <c r="B155" i="25"/>
  <c r="D154" i="25"/>
  <c r="G154" i="25"/>
  <c r="K155" i="25" l="1"/>
  <c r="L155" i="25"/>
  <c r="M155" i="25"/>
  <c r="N155" i="25"/>
  <c r="O155" i="25"/>
  <c r="P155" i="25"/>
  <c r="I155" i="25"/>
  <c r="Q155" i="25"/>
  <c r="J155" i="25"/>
  <c r="R155" i="25"/>
  <c r="H155" i="25"/>
  <c r="F155" i="25"/>
  <c r="G155" i="25"/>
  <c r="C155" i="25"/>
  <c r="D155" i="25"/>
  <c r="B156" i="25"/>
  <c r="E155" i="25"/>
  <c r="J156" i="25" l="1"/>
  <c r="R156" i="25"/>
  <c r="K156" i="25"/>
  <c r="L156" i="25"/>
  <c r="M156" i="25"/>
  <c r="N156" i="25"/>
  <c r="O156" i="25"/>
  <c r="P156" i="25"/>
  <c r="I156" i="25"/>
  <c r="Q156" i="25"/>
  <c r="H156" i="25"/>
  <c r="C156" i="25"/>
  <c r="F156" i="25"/>
  <c r="G156" i="25"/>
  <c r="D156" i="25"/>
  <c r="E156" i="25"/>
  <c r="B157" i="25"/>
  <c r="I157" i="25" l="1"/>
  <c r="Q157" i="25"/>
  <c r="J157" i="25"/>
  <c r="R157" i="25"/>
  <c r="L157" i="25"/>
  <c r="K157" i="25"/>
  <c r="M157" i="25"/>
  <c r="N157" i="25"/>
  <c r="O157" i="25"/>
  <c r="P157" i="25"/>
  <c r="H157" i="25"/>
  <c r="C157" i="25"/>
  <c r="F157" i="25"/>
  <c r="B158" i="25"/>
  <c r="D157" i="25"/>
  <c r="G157" i="25"/>
  <c r="E157" i="25"/>
  <c r="P158" i="25" l="1"/>
  <c r="K158" i="25"/>
  <c r="I158" i="25"/>
  <c r="Q158" i="25"/>
  <c r="J158" i="25"/>
  <c r="R158" i="25"/>
  <c r="L158" i="25"/>
  <c r="M158" i="25"/>
  <c r="N158" i="25"/>
  <c r="O158" i="25"/>
  <c r="H158" i="25"/>
  <c r="F158" i="25"/>
  <c r="B159" i="25"/>
  <c r="C158" i="25"/>
  <c r="E158" i="25"/>
  <c r="G158" i="25"/>
  <c r="D158" i="25"/>
  <c r="O159" i="25" l="1"/>
  <c r="J159" i="25"/>
  <c r="P159" i="25"/>
  <c r="I159" i="25"/>
  <c r="Q159" i="25"/>
  <c r="R159" i="25"/>
  <c r="K159" i="25"/>
  <c r="L159" i="25"/>
  <c r="M159" i="25"/>
  <c r="N159" i="25"/>
  <c r="H159" i="25"/>
  <c r="E159" i="25"/>
  <c r="D159" i="25"/>
  <c r="G159" i="25"/>
  <c r="B160" i="25"/>
  <c r="C159" i="25"/>
  <c r="F159" i="25"/>
  <c r="J160" i="25" l="1"/>
  <c r="R160" i="25"/>
  <c r="K160" i="25"/>
  <c r="L160" i="25"/>
  <c r="O160" i="25"/>
  <c r="P160" i="25"/>
  <c r="M160" i="25"/>
  <c r="N160" i="25"/>
  <c r="I160" i="25"/>
  <c r="Q160" i="25"/>
  <c r="H160" i="25"/>
  <c r="D160" i="25"/>
  <c r="G160" i="25"/>
  <c r="C160" i="25"/>
  <c r="E160" i="25"/>
  <c r="B161" i="25"/>
  <c r="F160" i="25"/>
  <c r="I161" i="25" l="1"/>
  <c r="Q161" i="25"/>
  <c r="O161" i="25"/>
  <c r="J161" i="25"/>
  <c r="R161" i="25"/>
  <c r="K161" i="25"/>
  <c r="L161" i="25"/>
  <c r="M161" i="25"/>
  <c r="P161" i="25"/>
  <c r="N161" i="25"/>
  <c r="H161" i="25"/>
  <c r="C161" i="25"/>
  <c r="B162" i="25"/>
  <c r="D161" i="25"/>
  <c r="F161" i="25"/>
  <c r="G161" i="25"/>
  <c r="E161" i="25"/>
  <c r="P162" i="25" l="1"/>
  <c r="M162" i="25"/>
  <c r="I162" i="25"/>
  <c r="Q162" i="25"/>
  <c r="J162" i="25"/>
  <c r="R162" i="25"/>
  <c r="K162" i="25"/>
  <c r="N162" i="25"/>
  <c r="L162" i="25"/>
  <c r="O162" i="25"/>
  <c r="H162" i="25"/>
  <c r="F162" i="25"/>
  <c r="E162" i="25"/>
  <c r="B163" i="25"/>
  <c r="C162" i="25"/>
  <c r="G162" i="25"/>
  <c r="D162" i="25"/>
  <c r="O163" i="25" l="1"/>
  <c r="P163" i="25"/>
  <c r="I163" i="25"/>
  <c r="Q163" i="25"/>
  <c r="J163" i="25"/>
  <c r="R163" i="25"/>
  <c r="K163" i="25"/>
  <c r="N163" i="25"/>
  <c r="L163" i="25"/>
  <c r="M163" i="25"/>
  <c r="H163" i="25"/>
  <c r="D163" i="25"/>
  <c r="G163" i="25"/>
  <c r="F163" i="25"/>
  <c r="E163" i="25"/>
  <c r="C163" i="25"/>
  <c r="B164" i="25"/>
  <c r="N164" i="25" l="1"/>
  <c r="O164" i="25"/>
  <c r="P164" i="25"/>
  <c r="K164" i="25"/>
  <c r="I164" i="25"/>
  <c r="Q164" i="25"/>
  <c r="L164" i="25"/>
  <c r="J164" i="25"/>
  <c r="R164" i="25"/>
  <c r="M164" i="25"/>
  <c r="H164" i="25"/>
  <c r="E164" i="25"/>
  <c r="C164" i="25"/>
  <c r="F164" i="25"/>
  <c r="B165" i="25"/>
  <c r="D164" i="25"/>
  <c r="G164" i="25"/>
  <c r="M165" i="25" l="1"/>
  <c r="K165" i="25"/>
  <c r="N165" i="25"/>
  <c r="O165" i="25"/>
  <c r="R165" i="25"/>
  <c r="P165" i="25"/>
  <c r="I165" i="25"/>
  <c r="Q165" i="25"/>
  <c r="L165" i="25"/>
  <c r="J165" i="25"/>
  <c r="H165" i="25"/>
  <c r="G165" i="25"/>
  <c r="E165" i="25"/>
  <c r="B166" i="25"/>
  <c r="C165" i="25"/>
  <c r="F165" i="25"/>
  <c r="D165" i="25"/>
  <c r="L166" i="25" l="1"/>
  <c r="I166" i="25"/>
  <c r="M166" i="25"/>
  <c r="N166" i="25"/>
  <c r="R166" i="25"/>
  <c r="O166" i="25"/>
  <c r="Q166" i="25"/>
  <c r="J166" i="25"/>
  <c r="P166" i="25"/>
  <c r="K166" i="25"/>
  <c r="H166" i="25"/>
  <c r="E166" i="25"/>
  <c r="B167" i="25"/>
  <c r="C166" i="25"/>
  <c r="D166" i="25"/>
  <c r="G166" i="25"/>
  <c r="F166" i="25"/>
  <c r="K167" i="25" l="1"/>
  <c r="I167" i="25"/>
  <c r="L167" i="25"/>
  <c r="M167" i="25"/>
  <c r="N167" i="25"/>
  <c r="Q167" i="25"/>
  <c r="O167" i="25"/>
  <c r="J167" i="25"/>
  <c r="R167" i="25"/>
  <c r="P167" i="25"/>
  <c r="H167" i="25"/>
  <c r="D167" i="25"/>
  <c r="C167" i="25"/>
  <c r="E167" i="25"/>
  <c r="G167" i="25"/>
  <c r="F167" i="25"/>
  <c r="B168" i="25"/>
  <c r="J168" i="25" l="1"/>
  <c r="R168" i="25"/>
  <c r="P168" i="25"/>
  <c r="K168" i="25"/>
  <c r="L168" i="25"/>
  <c r="M168" i="25"/>
  <c r="O168" i="25"/>
  <c r="N168" i="25"/>
  <c r="I168" i="25"/>
  <c r="Q168" i="25"/>
  <c r="H168" i="25"/>
  <c r="B169" i="25"/>
  <c r="C168" i="25"/>
  <c r="G168" i="25"/>
  <c r="D168" i="25"/>
  <c r="E168" i="25"/>
  <c r="F168" i="25"/>
  <c r="I169" i="25" l="1"/>
  <c r="Q169" i="25"/>
  <c r="O169" i="25"/>
  <c r="J169" i="25"/>
  <c r="R169" i="25"/>
  <c r="K169" i="25"/>
  <c r="L169" i="25"/>
  <c r="M169" i="25"/>
  <c r="P169" i="25"/>
  <c r="N169" i="25"/>
  <c r="H169" i="25"/>
  <c r="F169" i="25"/>
  <c r="E169" i="25"/>
  <c r="B170" i="25"/>
  <c r="C169" i="25"/>
  <c r="G169" i="25"/>
  <c r="D169" i="25"/>
  <c r="J170" i="25" l="1"/>
  <c r="R170" i="25"/>
  <c r="K170" i="25"/>
  <c r="L170" i="25"/>
  <c r="M170" i="25"/>
  <c r="N170" i="25"/>
  <c r="O170" i="25"/>
  <c r="Q170" i="25"/>
  <c r="P170" i="25"/>
  <c r="I170" i="25"/>
  <c r="H170" i="25"/>
  <c r="E170" i="25"/>
  <c r="G170" i="25"/>
  <c r="B171" i="25"/>
  <c r="F170" i="25"/>
  <c r="C170" i="25"/>
  <c r="D170" i="25"/>
  <c r="I171" i="25" l="1"/>
  <c r="Q171" i="25"/>
  <c r="J171" i="25"/>
  <c r="R171" i="25"/>
  <c r="K171" i="25"/>
  <c r="L171" i="25"/>
  <c r="M171" i="25"/>
  <c r="P171" i="25"/>
  <c r="N171" i="25"/>
  <c r="O171" i="25"/>
  <c r="H171" i="25"/>
  <c r="D171" i="25"/>
  <c r="C171" i="25"/>
  <c r="B172" i="25"/>
  <c r="G171" i="25"/>
  <c r="E171" i="25"/>
  <c r="F171" i="25"/>
  <c r="P172" i="25" l="1"/>
  <c r="I172" i="25"/>
  <c r="Q172" i="25"/>
  <c r="J172" i="25"/>
  <c r="R172" i="25"/>
  <c r="O172" i="25"/>
  <c r="K172" i="25"/>
  <c r="L172" i="25"/>
  <c r="M172" i="25"/>
  <c r="N172" i="25"/>
  <c r="H172" i="25"/>
  <c r="F172" i="25"/>
  <c r="D172" i="25"/>
  <c r="C172" i="25"/>
  <c r="B173" i="25"/>
  <c r="E172" i="25"/>
  <c r="G172" i="25"/>
  <c r="O173" i="25" l="1"/>
  <c r="P173" i="25"/>
  <c r="N173" i="25"/>
  <c r="I173" i="25"/>
  <c r="Q173" i="25"/>
  <c r="J173" i="25"/>
  <c r="R173" i="25"/>
  <c r="K173" i="25"/>
  <c r="L173" i="25"/>
  <c r="M173" i="25"/>
  <c r="H173" i="25"/>
  <c r="D173" i="25"/>
  <c r="E173" i="25"/>
  <c r="G173" i="25"/>
  <c r="F173" i="25"/>
  <c r="C173" i="25"/>
  <c r="B174" i="25"/>
  <c r="N174" i="25" l="1"/>
  <c r="O174" i="25"/>
  <c r="M174" i="25"/>
  <c r="P174" i="25"/>
  <c r="I174" i="25"/>
  <c r="Q174" i="25"/>
  <c r="J174" i="25"/>
  <c r="R174" i="25"/>
  <c r="K174" i="25"/>
  <c r="L174" i="25"/>
  <c r="H174" i="25"/>
  <c r="D174" i="25"/>
  <c r="E174" i="25"/>
  <c r="F174" i="25"/>
  <c r="B175" i="25"/>
  <c r="G174" i="25"/>
  <c r="C174" i="25"/>
  <c r="M175" i="25" l="1"/>
  <c r="N175" i="25"/>
  <c r="O175" i="25"/>
  <c r="P175" i="25"/>
  <c r="L175" i="25"/>
  <c r="I175" i="25"/>
  <c r="Q175" i="25"/>
  <c r="J175" i="25"/>
  <c r="R175" i="25"/>
  <c r="K175" i="25"/>
  <c r="H175" i="25"/>
  <c r="C175" i="25"/>
  <c r="E175" i="25"/>
  <c r="D175" i="25"/>
  <c r="F175" i="25"/>
  <c r="B176" i="25"/>
  <c r="G175" i="25"/>
  <c r="L176" i="25" l="1"/>
  <c r="M176" i="25"/>
  <c r="N176" i="25"/>
  <c r="O176" i="25"/>
  <c r="P176" i="25"/>
  <c r="K176" i="25"/>
  <c r="I176" i="25"/>
  <c r="Q176" i="25"/>
  <c r="J176" i="25"/>
  <c r="R176" i="25"/>
  <c r="H176" i="25"/>
  <c r="G176" i="25"/>
  <c r="D176" i="25"/>
  <c r="C176" i="25"/>
  <c r="F176" i="25"/>
  <c r="B177" i="25"/>
  <c r="E176" i="25"/>
  <c r="K177" i="25" l="1"/>
  <c r="J177" i="25"/>
  <c r="L177" i="25"/>
  <c r="R177" i="25"/>
  <c r="M177" i="25"/>
  <c r="N177" i="25"/>
  <c r="O177" i="25"/>
  <c r="P177" i="25"/>
  <c r="I177" i="25"/>
  <c r="Q177" i="25"/>
  <c r="H177" i="25"/>
  <c r="D177" i="25"/>
  <c r="C177" i="25"/>
  <c r="G177" i="25"/>
  <c r="F177" i="25"/>
  <c r="E177" i="25"/>
  <c r="B178" i="25"/>
  <c r="J178" i="25" l="1"/>
  <c r="R178" i="25"/>
  <c r="K178" i="25"/>
  <c r="L178" i="25"/>
  <c r="M178" i="25"/>
  <c r="I178" i="25"/>
  <c r="N178" i="25"/>
  <c r="O178" i="25"/>
  <c r="Q178" i="25"/>
  <c r="P178" i="25"/>
  <c r="H178" i="25"/>
  <c r="G178" i="25"/>
  <c r="F178" i="25"/>
  <c r="C178" i="25"/>
  <c r="D178" i="25"/>
  <c r="E178" i="25"/>
  <c r="B179" i="25"/>
  <c r="I179" i="25" l="1"/>
  <c r="Q179" i="25"/>
  <c r="J179" i="25"/>
  <c r="R179" i="25"/>
  <c r="P179" i="25"/>
  <c r="K179" i="25"/>
  <c r="L179" i="25"/>
  <c r="M179" i="25"/>
  <c r="N179" i="25"/>
  <c r="O179" i="25"/>
  <c r="H179" i="25"/>
  <c r="F179" i="25"/>
  <c r="E179" i="25"/>
  <c r="B180" i="25"/>
  <c r="G179" i="25"/>
  <c r="D179" i="25"/>
  <c r="C179" i="25"/>
  <c r="P180" i="25" l="1"/>
  <c r="O180" i="25"/>
  <c r="I180" i="25"/>
  <c r="Q180" i="25"/>
  <c r="J180" i="25"/>
  <c r="R180" i="25"/>
  <c r="K180" i="25"/>
  <c r="L180" i="25"/>
  <c r="M180" i="25"/>
  <c r="N180" i="25"/>
  <c r="H180" i="25"/>
  <c r="F180" i="25"/>
  <c r="B181" i="25"/>
  <c r="D180" i="25"/>
  <c r="E180" i="25"/>
  <c r="G180" i="25"/>
  <c r="C180" i="25"/>
  <c r="O181" i="25" l="1"/>
  <c r="P181" i="25"/>
  <c r="I181" i="25"/>
  <c r="Q181" i="25"/>
  <c r="J181" i="25"/>
  <c r="R181" i="25"/>
  <c r="K181" i="25"/>
  <c r="L181" i="25"/>
  <c r="N181" i="25"/>
  <c r="M181" i="25"/>
  <c r="H181" i="25"/>
  <c r="D181" i="25"/>
  <c r="C181" i="25"/>
  <c r="G181" i="25"/>
  <c r="F181" i="25"/>
  <c r="E181" i="25"/>
  <c r="B182" i="25"/>
  <c r="N182" i="25" l="1"/>
  <c r="M182" i="25"/>
  <c r="O182" i="25"/>
  <c r="P182" i="25"/>
  <c r="I182" i="25"/>
  <c r="Q182" i="25"/>
  <c r="J182" i="25"/>
  <c r="R182" i="25"/>
  <c r="K182" i="25"/>
  <c r="L182" i="25"/>
  <c r="H182" i="25"/>
  <c r="G182" i="25"/>
  <c r="F182" i="25"/>
  <c r="D182" i="25"/>
  <c r="E182" i="25"/>
  <c r="B183" i="25"/>
  <c r="C182" i="25"/>
  <c r="M183" i="25" l="1"/>
  <c r="N183" i="25"/>
  <c r="O183" i="25"/>
  <c r="P183" i="25"/>
  <c r="I183" i="25"/>
  <c r="Q183" i="25"/>
  <c r="J183" i="25"/>
  <c r="R183" i="25"/>
  <c r="L183" i="25"/>
  <c r="K183" i="25"/>
  <c r="H183" i="25"/>
  <c r="C183" i="25"/>
  <c r="B184" i="25"/>
  <c r="E183" i="25"/>
  <c r="D183" i="25"/>
  <c r="G183" i="25"/>
  <c r="F183" i="25"/>
  <c r="L184" i="25" l="1"/>
  <c r="M184" i="25"/>
  <c r="N184" i="25"/>
  <c r="O184" i="25"/>
  <c r="P184" i="25"/>
  <c r="K184" i="25"/>
  <c r="I184" i="25"/>
  <c r="Q184" i="25"/>
  <c r="J184" i="25"/>
  <c r="R184" i="25"/>
  <c r="H184" i="25"/>
  <c r="C184" i="25"/>
  <c r="B185" i="25"/>
  <c r="E184" i="25"/>
  <c r="G184" i="25"/>
  <c r="D184" i="25"/>
  <c r="F184" i="25"/>
  <c r="J185" i="25" l="1"/>
  <c r="R185" i="25"/>
  <c r="K185" i="25"/>
  <c r="L185" i="25"/>
  <c r="M185" i="25"/>
  <c r="N185" i="25"/>
  <c r="O185" i="25"/>
  <c r="Q185" i="25"/>
  <c r="P185" i="25"/>
  <c r="I185" i="25"/>
  <c r="H185" i="25"/>
  <c r="E185" i="25"/>
  <c r="F185" i="25"/>
  <c r="G185" i="25"/>
  <c r="D185" i="25"/>
  <c r="C185" i="25"/>
  <c r="B186" i="25"/>
  <c r="I186" i="25" l="1"/>
  <c r="Q186" i="25"/>
  <c r="J186" i="25"/>
  <c r="R186" i="25"/>
  <c r="K186" i="25"/>
  <c r="P186" i="25"/>
  <c r="L186" i="25"/>
  <c r="M186" i="25"/>
  <c r="N186" i="25"/>
  <c r="O186" i="25"/>
  <c r="H186" i="25"/>
  <c r="F186" i="25"/>
  <c r="G186" i="25"/>
  <c r="B187" i="25"/>
  <c r="D186" i="25"/>
  <c r="E186" i="25"/>
  <c r="C186" i="25"/>
  <c r="P187" i="25" l="1"/>
  <c r="O187" i="25"/>
  <c r="I187" i="25"/>
  <c r="Q187" i="25"/>
  <c r="J187" i="25"/>
  <c r="R187" i="25"/>
  <c r="K187" i="25"/>
  <c r="L187" i="25"/>
  <c r="M187" i="25"/>
  <c r="N187" i="25"/>
  <c r="H187" i="25"/>
  <c r="D187" i="25"/>
  <c r="C187" i="25"/>
  <c r="B188" i="25"/>
  <c r="G187" i="25"/>
  <c r="E187" i="25"/>
  <c r="F187" i="25"/>
  <c r="O188" i="25" l="1"/>
  <c r="P188" i="25"/>
  <c r="I188" i="25"/>
  <c r="Q188" i="25"/>
  <c r="J188" i="25"/>
  <c r="R188" i="25"/>
  <c r="K188" i="25"/>
  <c r="L188" i="25"/>
  <c r="M188" i="25"/>
  <c r="N188" i="25"/>
  <c r="G188" i="25"/>
  <c r="D188" i="25"/>
  <c r="C188" i="25"/>
  <c r="F188" i="25"/>
  <c r="H188" i="25"/>
  <c r="B189" i="25"/>
  <c r="E188" i="25"/>
  <c r="N189" i="25" l="1"/>
  <c r="M189" i="25"/>
  <c r="O189" i="25"/>
  <c r="P189" i="25"/>
  <c r="I189" i="25"/>
  <c r="Q189" i="25"/>
  <c r="J189" i="25"/>
  <c r="R189" i="25"/>
  <c r="K189" i="25"/>
  <c r="L189" i="25"/>
  <c r="F189" i="25"/>
  <c r="G189" i="25"/>
  <c r="E189" i="25"/>
  <c r="C189" i="25"/>
  <c r="B190" i="25"/>
  <c r="H189" i="25"/>
  <c r="D189" i="25"/>
  <c r="M190" i="25" l="1"/>
  <c r="N190" i="25"/>
  <c r="O190" i="25"/>
  <c r="P190" i="25"/>
  <c r="L190" i="25"/>
  <c r="I190" i="25"/>
  <c r="Q190" i="25"/>
  <c r="J190" i="25"/>
  <c r="R190" i="25"/>
  <c r="K190" i="25"/>
  <c r="E190" i="25"/>
  <c r="B191" i="25"/>
  <c r="C190" i="25"/>
  <c r="H190" i="25"/>
  <c r="F190" i="25"/>
  <c r="D190" i="25"/>
  <c r="G190" i="25"/>
  <c r="L191" i="25" l="1"/>
  <c r="M191" i="25"/>
  <c r="N191" i="25"/>
  <c r="O191" i="25"/>
  <c r="P191" i="25"/>
  <c r="I191" i="25"/>
  <c r="Q191" i="25"/>
  <c r="J191" i="25"/>
  <c r="R191" i="25"/>
  <c r="K191" i="25"/>
  <c r="D191" i="25"/>
  <c r="G191" i="25"/>
  <c r="H191" i="25"/>
  <c r="C191" i="25"/>
  <c r="E191" i="25"/>
  <c r="B192" i="25"/>
  <c r="F191" i="25"/>
  <c r="K192" i="25" l="1"/>
  <c r="J192" i="25"/>
  <c r="L192" i="25"/>
  <c r="M192" i="25"/>
  <c r="N192" i="25"/>
  <c r="O192" i="25"/>
  <c r="R192" i="25"/>
  <c r="P192" i="25"/>
  <c r="I192" i="25"/>
  <c r="Q192" i="25"/>
  <c r="C192" i="25"/>
  <c r="F192" i="25"/>
  <c r="E192" i="25"/>
  <c r="G192" i="25"/>
  <c r="H192" i="25"/>
  <c r="B193" i="25"/>
  <c r="D192" i="25"/>
  <c r="J193" i="25" l="1"/>
  <c r="R193" i="25"/>
  <c r="K193" i="25"/>
  <c r="L193" i="25"/>
  <c r="Q193" i="25"/>
  <c r="M193" i="25"/>
  <c r="I193" i="25"/>
  <c r="N193" i="25"/>
  <c r="O193" i="25"/>
  <c r="P193" i="25"/>
  <c r="E193" i="25"/>
  <c r="F193" i="25"/>
  <c r="G193" i="25"/>
  <c r="C193" i="25"/>
  <c r="B194" i="25"/>
  <c r="D193" i="25"/>
  <c r="H193" i="25"/>
  <c r="I194" i="25" l="1"/>
  <c r="Q194" i="25"/>
  <c r="J194" i="25"/>
  <c r="R194" i="25"/>
  <c r="K194" i="25"/>
  <c r="L194" i="25"/>
  <c r="M194" i="25"/>
  <c r="N194" i="25"/>
  <c r="O194" i="25"/>
  <c r="P194" i="25"/>
  <c r="B195" i="25"/>
  <c r="D194" i="25"/>
  <c r="E194" i="25"/>
  <c r="F194" i="25"/>
  <c r="H194" i="25"/>
  <c r="C194" i="25"/>
  <c r="G194" i="25"/>
  <c r="I195" i="25" l="1"/>
  <c r="J195" i="25"/>
  <c r="M195" i="25"/>
  <c r="Q195" i="25"/>
  <c r="R195" i="25"/>
  <c r="N195" i="25"/>
  <c r="K195" i="25"/>
  <c r="P195" i="25"/>
  <c r="O195" i="25"/>
  <c r="L195" i="25"/>
  <c r="E195" i="25"/>
  <c r="C195" i="25"/>
  <c r="H195" i="25"/>
  <c r="G195" i="25"/>
  <c r="D195" i="25"/>
  <c r="F195" i="25"/>
  <c r="B196" i="25"/>
  <c r="O196" i="25" l="1"/>
  <c r="I196" i="25"/>
  <c r="P196" i="25"/>
  <c r="K196" i="25"/>
  <c r="Q196" i="25"/>
  <c r="L196" i="25"/>
  <c r="J196" i="25"/>
  <c r="R196" i="25"/>
  <c r="M196" i="25"/>
  <c r="N196" i="25"/>
  <c r="H196" i="25"/>
  <c r="E196" i="25"/>
  <c r="D196" i="25"/>
  <c r="G196" i="25"/>
  <c r="C196" i="25"/>
  <c r="B197" i="25"/>
  <c r="F196" i="25"/>
  <c r="R197" i="25" l="1"/>
  <c r="E197" i="25"/>
  <c r="N197" i="25"/>
  <c r="Q197" i="25"/>
  <c r="M197" i="25"/>
  <c r="D197" i="25"/>
  <c r="I197" i="25"/>
  <c r="B198" i="25"/>
  <c r="G198" i="25" s="1"/>
  <c r="K197" i="25"/>
  <c r="P197" i="25"/>
  <c r="J197" i="25"/>
  <c r="F197" i="25"/>
  <c r="O197" i="25"/>
  <c r="C197" i="25"/>
  <c r="H197" i="25"/>
  <c r="L197" i="25"/>
  <c r="G197" i="25"/>
  <c r="L198" i="25" l="1"/>
  <c r="D198" i="25"/>
  <c r="M198" i="25"/>
  <c r="B199" i="25"/>
  <c r="B200" i="25" s="1"/>
  <c r="J200" i="25" s="1"/>
  <c r="N198" i="25"/>
  <c r="F198" i="25"/>
  <c r="P198" i="25"/>
  <c r="C198" i="25"/>
  <c r="J198" i="25"/>
  <c r="Q198" i="25"/>
  <c r="I198" i="25"/>
  <c r="K198" i="25"/>
  <c r="H198" i="25"/>
  <c r="O198" i="25"/>
  <c r="E198" i="25"/>
  <c r="R198" i="25"/>
  <c r="K199" i="25" l="1"/>
  <c r="Q200" i="25"/>
  <c r="P199" i="25"/>
  <c r="D199" i="25"/>
  <c r="O199" i="25"/>
  <c r="H199" i="25"/>
  <c r="E199" i="25"/>
  <c r="P200" i="25"/>
  <c r="H200" i="25"/>
  <c r="C199" i="25"/>
  <c r="O200" i="25"/>
  <c r="R199" i="25"/>
  <c r="E200" i="25"/>
  <c r="L200" i="25"/>
  <c r="G199" i="25"/>
  <c r="D200" i="25"/>
  <c r="L199" i="25"/>
  <c r="B201" i="25"/>
  <c r="K201" i="25" s="1"/>
  <c r="G200" i="25"/>
  <c r="J199" i="25"/>
  <c r="C200" i="25"/>
  <c r="N200" i="25"/>
  <c r="F200" i="25"/>
  <c r="K200" i="25"/>
  <c r="N199" i="25"/>
  <c r="Q199" i="25"/>
  <c r="F199" i="25"/>
  <c r="R200" i="25"/>
  <c r="M199" i="25"/>
  <c r="I199" i="25"/>
  <c r="I200" i="25"/>
  <c r="M200" i="25"/>
  <c r="F201" i="25" l="1"/>
  <c r="H201" i="25"/>
  <c r="R201" i="25"/>
  <c r="E201" i="25"/>
  <c r="M201" i="25"/>
  <c r="C201" i="25"/>
  <c r="J201" i="25"/>
  <c r="Q201" i="25"/>
  <c r="L201" i="25"/>
  <c r="O201" i="25"/>
  <c r="I201" i="25"/>
  <c r="G201" i="25"/>
  <c r="P201" i="25"/>
  <c r="B202" i="25"/>
  <c r="H202" i="25" s="1"/>
  <c r="D201" i="25"/>
  <c r="N201" i="25"/>
  <c r="N202" i="25" l="1"/>
  <c r="F202" i="25"/>
  <c r="K202" i="25"/>
  <c r="C202" i="25"/>
  <c r="O202" i="25"/>
  <c r="R202" i="25"/>
  <c r="M202" i="25"/>
  <c r="E202" i="25"/>
  <c r="L202" i="25"/>
  <c r="P202" i="25"/>
  <c r="J202" i="25"/>
  <c r="Q202" i="25"/>
  <c r="I202" i="25"/>
  <c r="D202" i="25"/>
  <c r="G202" i="25"/>
  <c r="B203" i="25"/>
  <c r="I203" i="25" s="1"/>
  <c r="F203" i="25" l="1"/>
  <c r="N203" i="25"/>
  <c r="K203" i="25"/>
  <c r="B204" i="25"/>
  <c r="G204" i="25" s="1"/>
  <c r="C203" i="25"/>
  <c r="P203" i="25"/>
  <c r="H203" i="25"/>
  <c r="O203" i="25"/>
  <c r="G203" i="25"/>
  <c r="E203" i="25"/>
  <c r="M203" i="25"/>
  <c r="R203" i="25"/>
  <c r="J203" i="25"/>
  <c r="L203" i="25"/>
  <c r="Q203" i="25"/>
  <c r="D203" i="25"/>
  <c r="L204" i="25" l="1"/>
  <c r="D204" i="25"/>
  <c r="E204" i="25"/>
  <c r="J204" i="25"/>
  <c r="Q204" i="25"/>
  <c r="I204" i="25"/>
  <c r="P204" i="25"/>
  <c r="M204" i="25"/>
  <c r="H204" i="25"/>
  <c r="N204" i="25"/>
  <c r="B205" i="25"/>
  <c r="M205" i="25" s="1"/>
  <c r="O204" i="25"/>
  <c r="K204" i="25"/>
  <c r="R204" i="25"/>
  <c r="F204" i="25"/>
  <c r="C204" i="25"/>
  <c r="L205" i="25" l="1"/>
  <c r="H205" i="25"/>
  <c r="O205" i="25"/>
  <c r="K205" i="25"/>
  <c r="C205" i="25"/>
  <c r="R205" i="25"/>
  <c r="F205" i="25"/>
  <c r="G205" i="25"/>
  <c r="N205" i="25"/>
  <c r="J205" i="25"/>
  <c r="D205" i="25"/>
  <c r="E205" i="25"/>
  <c r="I205" i="25"/>
  <c r="B206" i="25"/>
  <c r="D206" i="25" s="1"/>
  <c r="P205" i="25"/>
  <c r="Q205" i="25"/>
  <c r="C206" i="25" l="1"/>
  <c r="O206" i="25"/>
  <c r="J206" i="25"/>
  <c r="F206" i="25"/>
  <c r="M206" i="25"/>
  <c r="R206" i="25"/>
  <c r="Q206" i="25"/>
  <c r="E206" i="25"/>
  <c r="G206" i="25"/>
  <c r="N206" i="25"/>
  <c r="K206" i="25"/>
  <c r="I206" i="25"/>
  <c r="P206" i="25"/>
  <c r="L206" i="25"/>
  <c r="B207" i="25"/>
  <c r="B208" i="25" s="1"/>
  <c r="H206" i="25"/>
  <c r="Q207" i="25" l="1"/>
  <c r="G207" i="25"/>
  <c r="N207" i="25"/>
  <c r="K207" i="25"/>
  <c r="C207" i="25"/>
  <c r="I207" i="25"/>
  <c r="R207" i="25"/>
  <c r="P207" i="25"/>
  <c r="F207" i="25"/>
  <c r="M207" i="25"/>
  <c r="E207" i="25"/>
  <c r="H207" i="25"/>
  <c r="L207" i="25"/>
  <c r="J207" i="25"/>
  <c r="D207" i="25"/>
  <c r="O207" i="25"/>
  <c r="J208" i="25"/>
  <c r="R208" i="25"/>
  <c r="C208" i="25"/>
  <c r="K208" i="25"/>
  <c r="D208" i="25"/>
  <c r="L208" i="25"/>
  <c r="E208" i="25"/>
  <c r="M208" i="25"/>
  <c r="F208" i="25"/>
  <c r="N208" i="25"/>
  <c r="Q208" i="25"/>
  <c r="G208" i="25"/>
  <c r="O208" i="25"/>
  <c r="H208" i="25"/>
  <c r="P208" i="25"/>
  <c r="I208" i="25"/>
</calcChain>
</file>

<file path=xl/sharedStrings.xml><?xml version="1.0" encoding="utf-8"?>
<sst xmlns="http://schemas.openxmlformats.org/spreadsheetml/2006/main" count="5289" uniqueCount="971">
  <si>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</si>
  <si>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</si>
  <si>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</si>
  <si>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</si>
  <si>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</si>
  <si>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</si>
  <si>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</si>
  <si>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</si>
  <si>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</si>
  <si>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</si>
  <si>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</si>
  <si>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</si>
  <si>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</si>
  <si>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</si>
  <si>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</si>
  <si>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</si>
  <si>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</si>
  <si>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</si>
  <si>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</si>
  <si>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</si>
  <si>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</si>
  <si>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</si>
  <si>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</si>
  <si>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</si>
  <si>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</si>
  <si>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</si>
  <si>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</si>
  <si>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</si>
  <si>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</si>
  <si>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</si>
  <si>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</si>
  <si>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</si>
  <si>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</si>
  <si>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</si>
  <si>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</si>
  <si>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</si>
  <si>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</si>
  <si>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</si>
  <si>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</si>
  <si>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</si>
  <si>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</si>
  <si>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</si>
  <si>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</si>
  <si>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</si>
  <si>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</si>
  <si>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</si>
  <si>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</si>
  <si>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</si>
  <si>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</si>
  <si>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</si>
  <si>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</si>
  <si>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</si>
  <si>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</si>
  <si>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</si>
  <si>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</si>
  <si>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</si>
  <si>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</si>
  <si>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</si>
  <si>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</si>
  <si>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</si>
  <si>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</si>
  <si>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</si>
  <si>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</si>
  <si>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</si>
  <si>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</si>
  <si>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</si>
  <si>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</si>
  <si>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</si>
  <si>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</si>
  <si>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</si>
  <si>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</si>
  <si>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</si>
  <si>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</si>
  <si>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</si>
  <si>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</si>
  <si>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</si>
  <si>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</si>
  <si>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</si>
  <si>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</si>
  <si>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</si>
  <si>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</si>
  <si>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</si>
  <si>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</si>
  <si>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</si>
  <si>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</si>
  <si>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</si>
  <si>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</si>
  <si>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</si>
  <si>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</si>
  <si>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</si>
  <si>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</si>
  <si>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</si>
  <si>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</si>
  <si>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</si>
  <si>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</si>
  <si>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</si>
  <si>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</si>
  <si>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</si>
  <si>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</si>
  <si>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</si>
  <si>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</si>
  <si>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</si>
  <si>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</si>
  <si>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</si>
  <si>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</si>
  <si>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</si>
  <si>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</si>
  <si>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</si>
  <si>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</si>
  <si>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</si>
  <si>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</si>
  <si>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</si>
  <si>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</si>
  <si>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</si>
  <si>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</si>
  <si>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</si>
  <si>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</si>
  <si>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</si>
  <si>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</si>
  <si>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</si>
  <si>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</si>
  <si>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</si>
  <si>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</si>
  <si>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</si>
  <si>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</si>
  <si>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</si>
  <si>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</si>
  <si>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</si>
  <si>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</si>
  <si>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</si>
  <si>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</si>
  <si>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</si>
  <si>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</si>
  <si>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</si>
  <si>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</si>
  <si>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</si>
  <si>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</si>
  <si>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</si>
  <si>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</si>
  <si>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</si>
  <si>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</si>
  <si>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</si>
  <si>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</si>
  <si>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</si>
  <si>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</si>
  <si>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</si>
  <si>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</si>
  <si>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</si>
  <si>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</si>
  <si>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</si>
  <si>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</si>
  <si>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</si>
  <si>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</si>
  <si>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</si>
  <si>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</si>
  <si>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</si>
  <si>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</si>
  <si>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</si>
  <si>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</si>
  <si>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</si>
  <si>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</si>
  <si>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</si>
  <si>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</si>
  <si>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</si>
  <si>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</si>
  <si>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</si>
  <si>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</si>
  <si>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</si>
  <si>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</si>
  <si>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</si>
  <si>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</si>
  <si>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</si>
  <si>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</si>
  <si>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</si>
  <si>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</si>
  <si>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</si>
  <si>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</si>
  <si>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</si>
  <si>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</si>
  <si>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</si>
  <si>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</si>
  <si>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</si>
  <si>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</si>
  <si>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</si>
  <si>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</si>
  <si>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</si>
  <si>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</si>
  <si>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</si>
  <si>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</si>
  <si>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</si>
  <si>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</si>
  <si>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</si>
  <si>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</si>
  <si>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</si>
  <si>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</si>
  <si>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</si>
  <si>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</si>
  <si>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</si>
  <si>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</si>
  <si>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</si>
  <si>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</si>
  <si>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</si>
  <si>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</si>
  <si>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</si>
  <si>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</si>
  <si>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</si>
  <si>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</si>
  <si>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</si>
  <si>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</si>
  <si>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</si>
  <si>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</si>
  <si>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</si>
  <si>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</si>
  <si>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</si>
  <si>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</si>
  <si>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</si>
  <si>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</si>
  <si>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</si>
  <si>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</si>
  <si>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</si>
  <si>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</si>
  <si>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</si>
  <si>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</si>
  <si>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</si>
  <si>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</si>
  <si>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</si>
  <si>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</si>
  <si>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</si>
  <si>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</si>
  <si>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</si>
  <si>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</si>
  <si>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</si>
  <si>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</si>
  <si>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</si>
  <si>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</si>
  <si>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</si>
  <si>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</si>
  <si>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</si>
  <si>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</si>
  <si>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</si>
  <si>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</si>
  <si>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</si>
  <si>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</si>
  <si>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</si>
  <si>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</si>
  <si>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</si>
  <si>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</si>
  <si>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</si>
  <si>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</si>
  <si>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</si>
  <si>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</si>
  <si>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</si>
  <si>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</si>
  <si>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</si>
  <si>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</si>
  <si>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</si>
  <si>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</si>
  <si>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</si>
  <si>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</si>
  <si>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</si>
  <si>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</si>
  <si>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</si>
  <si>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</si>
  <si>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</si>
  <si>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</si>
  <si>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</si>
  <si>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</si>
  <si>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</si>
  <si>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</si>
  <si>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</si>
  <si>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</si>
  <si>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</si>
  <si>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</si>
  <si>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</si>
  <si>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</si>
  <si>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</si>
  <si>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</si>
  <si>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</si>
  <si>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</si>
  <si>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</si>
  <si>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</si>
  <si>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</si>
  <si>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</si>
  <si>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</si>
  <si>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</si>
  <si>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</si>
  <si>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</si>
  <si>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</si>
  <si>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</si>
  <si>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</si>
  <si>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</si>
  <si>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</si>
  <si>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</si>
  <si>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</si>
  <si>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</si>
  <si>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</si>
  <si>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</si>
  <si>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</si>
  <si>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</si>
  <si>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</si>
  <si>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</si>
  <si>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</si>
  <si>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</si>
  <si>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</si>
  <si>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</si>
  <si>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</si>
  <si>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</si>
  <si>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</si>
  <si>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</si>
  <si>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</si>
  <si>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</si>
  <si>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</si>
  <si>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</si>
  <si>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</si>
  <si>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</si>
  <si>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</si>
  <si>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</si>
  <si>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</si>
  <si>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</si>
  <si>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</si>
  <si>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</si>
  <si>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</si>
  <si>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</si>
  <si>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</si>
  <si>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</si>
  <si>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</si>
  <si>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</si>
  <si>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</si>
  <si>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</si>
  <si>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</si>
  <si>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</si>
  <si>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</si>
  <si>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</si>
  <si>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</si>
  <si>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</si>
  <si>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</si>
  <si>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</si>
  <si>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</si>
  <si>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</si>
  <si>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</si>
  <si>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</si>
  <si>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</si>
  <si>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</si>
  <si>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</si>
  <si>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</si>
  <si>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</si>
  <si>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</si>
  <si>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</si>
  <si>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</si>
  <si>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</si>
  <si>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</si>
  <si>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</si>
  <si>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</si>
  <si>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</si>
  <si>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</si>
  <si>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</si>
  <si>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</si>
  <si>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</si>
  <si>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</si>
  <si>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</si>
  <si>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</si>
  <si>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</si>
  <si>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</si>
  <si>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</si>
  <si>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</si>
  <si>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</si>
  <si>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</si>
  <si>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</si>
  <si>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</si>
  <si>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</si>
  <si>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</si>
  <si>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</si>
  <si>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</si>
  <si>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</si>
  <si>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</si>
  <si>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</si>
  <si>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</si>
  <si>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</si>
  <si>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</si>
  <si>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</si>
  <si>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</si>
  <si>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</si>
  <si>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</si>
  <si>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</si>
  <si>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</si>
  <si>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</si>
  <si>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</si>
  <si>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</si>
  <si>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</si>
  <si>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</si>
  <si>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</si>
  <si>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</si>
  <si>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</si>
  <si>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</si>
  <si>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</si>
  <si>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</si>
  <si>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</si>
  <si>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</si>
  <si>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</si>
  <si>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</si>
  <si>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</si>
  <si>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</si>
  <si>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</si>
  <si>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</si>
  <si>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</si>
  <si>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</si>
  <si>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</si>
  <si>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</si>
  <si>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</si>
  <si>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</si>
  <si>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</si>
  <si>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</si>
  <si>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</si>
  <si>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</si>
  <si>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</si>
  <si>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</si>
  <si>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</si>
  <si>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</si>
  <si>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</si>
  <si>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</si>
  <si>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</si>
  <si>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</si>
  <si>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</si>
  <si>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</si>
  <si>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</si>
  <si>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</si>
  <si>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</si>
  <si>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</si>
  <si>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</si>
  <si>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</si>
  <si>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</si>
  <si>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</si>
  <si>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</si>
  <si>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</si>
  <si>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</si>
  <si>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</si>
  <si>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</si>
  <si>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</si>
  <si>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</si>
  <si>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</si>
  <si>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</si>
  <si>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</si>
  <si>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</si>
  <si>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</si>
  <si>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</si>
  <si>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</si>
  <si>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</si>
  <si>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</si>
  <si>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</si>
  <si>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</si>
  <si>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</si>
  <si>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</si>
  <si>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</si>
  <si>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</si>
  <si>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</si>
  <si>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</si>
  <si>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</si>
  <si>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</si>
  <si>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</si>
  <si>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</si>
  <si>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</si>
  <si>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</si>
  <si>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</si>
  <si>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</si>
  <si>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</si>
  <si>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</si>
  <si>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</si>
  <si>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</si>
  <si>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</si>
  <si>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</si>
  <si>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</si>
  <si>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</si>
  <si>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</si>
  <si>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</si>
  <si>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</si>
  <si>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</si>
  <si>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</si>
  <si>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</si>
  <si>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</si>
  <si>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</si>
  <si>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</si>
  <si>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</si>
  <si>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</si>
  <si>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</si>
  <si>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</si>
  <si>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</si>
  <si>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</si>
  <si>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</si>
  <si>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</si>
  <si>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</si>
  <si>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</si>
  <si>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</si>
  <si>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</si>
  <si>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</si>
  <si>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</si>
  <si>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</si>
  <si>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</si>
  <si>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</si>
  <si>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</si>
  <si>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</si>
  <si>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</si>
  <si>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</si>
  <si>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</si>
  <si>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</si>
  <si>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</si>
  <si>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</si>
  <si>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</si>
  <si>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</si>
  <si>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</si>
  <si>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</si>
  <si>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</si>
  <si>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</si>
  <si>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</si>
  <si>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</si>
  <si>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</si>
  <si>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</si>
  <si>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</si>
  <si>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</si>
  <si>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</si>
  <si>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</si>
  <si>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</si>
  <si>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</si>
  <si>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</si>
  <si>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</si>
  <si>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</si>
  <si>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</si>
  <si>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</si>
  <si>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</si>
  <si>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</si>
  <si>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</si>
  <si>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</si>
  <si>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</si>
  <si>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</si>
  <si>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</si>
  <si>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</si>
  <si>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</si>
  <si>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</si>
  <si>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</si>
  <si>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</si>
  <si>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</si>
  <si>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</si>
  <si>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</si>
  <si>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</si>
  <si>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</si>
  <si>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</si>
  <si>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</si>
  <si>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</si>
  <si>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</si>
  <si>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</si>
  <si>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</si>
  <si>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</si>
  <si>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</si>
  <si>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</si>
  <si>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</si>
  <si>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</si>
  <si>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</si>
  <si>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</si>
  <si>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</si>
  <si>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</si>
  <si>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</si>
  <si>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</si>
  <si>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</si>
  <si>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</si>
  <si>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</si>
  <si>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</si>
  <si>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</si>
  <si>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</si>
  <si>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</si>
  <si>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</si>
  <si>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</si>
  <si>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</si>
  <si>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</si>
  <si>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</si>
  <si>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</si>
  <si>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</si>
  <si>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</si>
  <si>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</si>
  <si>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</si>
  <si>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</si>
  <si>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</si>
  <si>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</si>
  <si>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</si>
  <si>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</si>
  <si>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</si>
  <si>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</si>
  <si>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</si>
  <si>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</si>
  <si>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</si>
  <si>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</si>
  <si>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</si>
  <si>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</si>
  <si>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</si>
  <si>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</si>
  <si>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</si>
  <si>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</si>
  <si>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</si>
  <si>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</si>
  <si>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</si>
  <si>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</si>
  <si>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</si>
  <si>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</si>
  <si>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</si>
  <si>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</si>
  <si>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</si>
  <si>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</si>
  <si>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</si>
  <si>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</si>
  <si>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</si>
  <si>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</si>
  <si>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</si>
  <si>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</si>
  <si>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</si>
  <si>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</si>
  <si>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</si>
  <si>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</si>
  <si>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</si>
  <si>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</si>
  <si>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</si>
  <si>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</si>
  <si>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</si>
  <si>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</si>
  <si>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</si>
  <si>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</si>
  <si>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</si>
  <si>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</si>
  <si>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</si>
  <si>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</si>
  <si>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</si>
  <si>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</si>
  <si>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</si>
  <si>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</si>
  <si>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</si>
  <si>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</si>
  <si>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</si>
  <si>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</si>
  <si>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</si>
  <si>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</si>
  <si>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</si>
  <si>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</si>
  <si>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</si>
  <si>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</si>
  <si>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</si>
  <si>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</si>
  <si>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</si>
  <si>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</si>
  <si>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</si>
  <si>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</si>
  <si>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</si>
  <si>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</si>
  <si>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</si>
  <si>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</si>
  <si>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</si>
  <si>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</si>
  <si>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</si>
  <si>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</si>
  <si>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</si>
  <si>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</si>
  <si>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</si>
  <si>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</si>
  <si>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</si>
  <si>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</si>
  <si>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</si>
  <si>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</si>
  <si>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</si>
  <si>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</si>
  <si>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</si>
  <si>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</si>
  <si>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</si>
  <si>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</si>
  <si>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</si>
  <si>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</si>
  <si>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</si>
  <si>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</si>
  <si>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</si>
  <si>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</si>
  <si>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</si>
  <si>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</si>
  <si>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</si>
  <si>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</si>
  <si>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</si>
  <si>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</si>
  <si>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</si>
  <si>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</si>
  <si>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</si>
  <si>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</si>
  <si>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</si>
  <si>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</si>
  <si>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</si>
  <si>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</si>
  <si>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</si>
  <si>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</si>
  <si>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</si>
  <si>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</si>
  <si>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</si>
  <si>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</si>
  <si>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</si>
  <si>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</si>
  <si>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</si>
  <si>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</si>
  <si>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</si>
  <si>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</si>
  <si>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</si>
  <si>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</si>
  <si>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</si>
  <si>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</si>
  <si>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</si>
  <si>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</si>
  <si>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</si>
  <si>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</si>
  <si>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</si>
  <si>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</si>
  <si>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</si>
  <si>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</si>
  <si>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</si>
  <si>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</si>
  <si>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</si>
  <si>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</si>
  <si>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</si>
  <si>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</si>
  <si>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</si>
  <si>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</si>
  <si>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</si>
  <si>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</si>
  <si>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</si>
  <si>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</si>
  <si>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</si>
  <si>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</si>
  <si>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</si>
  <si>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</si>
  <si>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</si>
  <si>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</si>
  <si>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</si>
  <si>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</si>
  <si>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</si>
  <si>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</si>
  <si>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</si>
  <si>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</si>
  <si>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</si>
  <si>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</si>
  <si>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</si>
  <si>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</si>
  <si>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</si>
  <si>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</si>
  <si>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</si>
  <si>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</si>
  <si>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</si>
  <si>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</si>
  <si>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</si>
  <si>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</si>
  <si>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</si>
  <si>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</si>
  <si>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</si>
  <si>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</si>
  <si>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</si>
  <si>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</si>
  <si>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</si>
  <si>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</si>
  <si>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</si>
  <si>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</si>
  <si>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</si>
  <si>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</si>
  <si>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</si>
  <si>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</si>
  <si>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</si>
  <si>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</si>
  <si>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</si>
  <si>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</si>
  <si>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</si>
  <si>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</si>
  <si>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</si>
  <si>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</si>
  <si>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</si>
  <si>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</si>
  <si>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</si>
  <si>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</si>
  <si>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</si>
  <si>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</si>
  <si>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</si>
  <si>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</si>
  <si>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</si>
  <si>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</si>
  <si>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</si>
  <si>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</si>
  <si>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</si>
  <si>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</si>
  <si>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</si>
  <si>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</si>
  <si>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</si>
  <si>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</si>
  <si>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</si>
  <si>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</si>
  <si>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</si>
  <si>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</si>
  <si>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</si>
  <si>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</si>
  <si>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</si>
  <si>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</si>
  <si>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</si>
  <si>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</si>
  <si>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</si>
  <si>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NewResource</t>
  </si>
  <si>
    <t>Create a resource</t>
  </si>
  <si>
    <t>New Resource</t>
  </si>
  <si>
    <t>Create Resource</t>
  </si>
  <si>
    <t>NewAction</t>
  </si>
  <si>
    <t>Create a resource action</t>
  </si>
  <si>
    <t>Create Action</t>
  </si>
  <si>
    <t>NewForm</t>
  </si>
  <si>
    <t>Create a resource form</t>
  </si>
  <si>
    <t>Create Form</t>
  </si>
  <si>
    <t>NewFormField</t>
  </si>
  <si>
    <t>Create a field for a form</t>
  </si>
  <si>
    <t>Add Field</t>
  </si>
  <si>
    <t>NewFieldAttribute</t>
  </si>
  <si>
    <t>Add attributed to a field</t>
  </si>
  <si>
    <t>Add Attribute</t>
  </si>
  <si>
    <t>NewFieldOption</t>
  </si>
  <si>
    <t>Create options for a field</t>
  </si>
  <si>
    <t>Setup Option</t>
  </si>
  <si>
    <t>NewFieldValidation</t>
  </si>
  <si>
    <t>Add validation rules for a field</t>
  </si>
  <si>
    <t>Add Validation</t>
  </si>
  <si>
    <t>NewResourceList</t>
  </si>
  <si>
    <t>Add a list for a resource</t>
  </si>
  <si>
    <t>Resource List</t>
  </si>
  <si>
    <t>Create List</t>
  </si>
  <si>
    <t>NewResourceScopes</t>
  </si>
  <si>
    <t>Create scopes for a resource</t>
  </si>
  <si>
    <t>Create Scope</t>
  </si>
  <si>
    <t>NewResourceData</t>
  </si>
  <si>
    <t>Create a data view for a resource</t>
  </si>
  <si>
    <t>Create Data View</t>
  </si>
  <si>
    <t>NewListLayout</t>
  </si>
  <si>
    <t>Create layout for a list</t>
  </si>
  <si>
    <t>Add Layout</t>
  </si>
  <si>
    <t>NewResourceRelation</t>
  </si>
  <si>
    <t>Add a relation of a resource</t>
  </si>
  <si>
    <t>Add Relation</t>
  </si>
  <si>
    <t>NewDataViewSection</t>
  </si>
  <si>
    <t>Add a section to a data view</t>
  </si>
  <si>
    <t>Add Data View Section</t>
  </si>
  <si>
    <t>NewDataViewSectionItem</t>
  </si>
  <si>
    <t>Add an item to a data view section</t>
  </si>
  <si>
    <t>Add Data View Section Item</t>
  </si>
  <si>
    <t>AddFormCollection</t>
  </si>
  <si>
    <t>Make a form to collection form</t>
  </si>
  <si>
    <t>Add Details</t>
  </si>
  <si>
    <t>AddListSearch</t>
  </si>
  <si>
    <t>Add searchable fields for a list</t>
  </si>
  <si>
    <t>CreateFormDependent</t>
  </si>
  <si>
    <t>Add Dependent Details</t>
  </si>
  <si>
    <t>CreateDashboard</t>
  </si>
  <si>
    <t>Create a resource dashboard</t>
  </si>
  <si>
    <t>Create Dashboard</t>
  </si>
  <si>
    <t>CreateDashboardSection</t>
  </si>
  <si>
    <t>Add a section to a dashboard</t>
  </si>
  <si>
    <t>Add Section</t>
  </si>
  <si>
    <t>AddDashboardSectionItem</t>
  </si>
  <si>
    <t>Add an item to a dashboard section</t>
  </si>
  <si>
    <t>Add Item</t>
  </si>
  <si>
    <t>CreateResourceMetrics</t>
  </si>
  <si>
    <t>Setup a metric for a resource</t>
  </si>
  <si>
    <t>Add Metric</t>
  </si>
  <si>
    <t>AddDynamicField</t>
  </si>
  <si>
    <t>Alter a fields nature depending upon another field</t>
  </si>
  <si>
    <t>Add Dynamic Details</t>
  </si>
  <si>
    <t>Icon Type</t>
  </si>
  <si>
    <t>Menu Title</t>
  </si>
  <si>
    <t>Confirmation Text</t>
  </si>
  <si>
    <t>method_type</t>
  </si>
  <si>
    <t>icon_type</t>
  </si>
  <si>
    <t>Method Type</t>
  </si>
  <si>
    <t>Type ID 1</t>
  </si>
  <si>
    <t>Type ID 2</t>
  </si>
  <si>
    <t>Button Text</t>
  </si>
  <si>
    <t>Label/Caption</t>
  </si>
  <si>
    <t>Nest Relation 1</t>
  </si>
  <si>
    <t>DB Field</t>
  </si>
  <si>
    <t>Attribute Name</t>
  </si>
  <si>
    <t>Attribute Value</t>
  </si>
  <si>
    <t>List ID</t>
  </si>
  <si>
    <t>Value Attribute</t>
  </si>
  <si>
    <t>Label Attribute</t>
  </si>
  <si>
    <t>Preload</t>
  </si>
  <si>
    <t>Rule</t>
  </si>
  <si>
    <t>Message</t>
  </si>
  <si>
    <t>Argument 1, If any</t>
  </si>
  <si>
    <t>Argument 2, If any</t>
  </si>
  <si>
    <t>Argument 3, If any</t>
  </si>
  <si>
    <t>Argument 4, If any</t>
  </si>
  <si>
    <t>Argument 5, If any</t>
  </si>
  <si>
    <t>Items Per Page</t>
  </si>
  <si>
    <t>Relation, If any</t>
  </si>
  <si>
    <t>Nest Relation 1, if any</t>
  </si>
  <si>
    <t>resource_scope</t>
  </si>
  <si>
    <t>Method, if any</t>
  </si>
  <si>
    <t>Relation Type</t>
  </si>
  <si>
    <t>Title Field</t>
  </si>
  <si>
    <t>Colspan/Bootstrap Size</t>
  </si>
  <si>
    <t>Data Section</t>
  </si>
  <si>
    <t>Database Column</t>
  </si>
  <si>
    <t>Primary Form</t>
  </si>
  <si>
    <t>Foreign Field</t>
  </si>
  <si>
    <t>Nest Relation 2, if any</t>
  </si>
  <si>
    <t>Dependend Field</t>
  </si>
  <si>
    <t>Compare Operator</t>
  </si>
  <si>
    <t>Compare Method</t>
  </si>
  <si>
    <t>Value Compare DB Field</t>
  </si>
  <si>
    <t>Ignore if NULL</t>
  </si>
  <si>
    <t>Section Height in px</t>
  </si>
  <si>
    <t>Size (Bootstrap col size)</t>
  </si>
  <si>
    <t>Item Type</t>
  </si>
  <si>
    <t>Item ID</t>
  </si>
  <si>
    <t>Item ID 2</t>
  </si>
  <si>
    <t>Aggregate</t>
  </si>
  <si>
    <t>Metric Type</t>
  </si>
  <si>
    <t>Aggregate Field</t>
  </si>
  <si>
    <t>Aggregate Distinct</t>
  </si>
  <si>
    <t>Database Column 2</t>
  </si>
  <si>
    <t>Cache for Minutes</t>
  </si>
  <si>
    <t>Value</t>
  </si>
  <si>
    <t>Values</t>
  </si>
  <si>
    <t>Alter type</t>
  </si>
  <si>
    <t>Depend on Field</t>
  </si>
  <si>
    <t>Alter Nature On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</si>
  <si>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</si>
  <si>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</si>
  <si>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</si>
  <si>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</si>
  <si>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</si>
  <si>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</si>
  <si>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NewListRelation</t>
  </si>
  <si>
    <t>Add relations to be loaded for a list</t>
  </si>
  <si>
    <t>NewDataRelation</t>
  </si>
  <si>
    <t>Add relations to be loaded for a data view</t>
  </si>
  <si>
    <t>Nest Relation 1, If any</t>
  </si>
  <si>
    <t>Nest Relation 2, If any</t>
  </si>
  <si>
    <t>Nest Relation 3, If any</t>
  </si>
  <si>
    <t>Nest Relation 4, If any</t>
  </si>
  <si>
    <t>Nest Relation 5, If any</t>
  </si>
  <si>
    <t>Add details of a field whose value depends on another fields value</t>
  </si>
  <si>
    <t>New Resource Form</t>
  </si>
  <si>
    <t>New Form Field</t>
  </si>
  <si>
    <t>New Field Attribute</t>
  </si>
  <si>
    <t>New Field Options</t>
  </si>
  <si>
    <t>New Validation</t>
  </si>
  <si>
    <t>New Resource List</t>
  </si>
  <si>
    <t>New Resource Scope</t>
  </si>
  <si>
    <t>New Resource Data</t>
  </si>
  <si>
    <t>New List Layout</t>
  </si>
  <si>
    <t>New Resource Relation</t>
  </si>
  <si>
    <t>New Data View Section</t>
  </si>
  <si>
    <t>New Data View Section Item</t>
  </si>
  <si>
    <t>New Collection Form</t>
  </si>
  <si>
    <t>New Search Fields</t>
  </si>
  <si>
    <t>New Dependent Fields</t>
  </si>
  <si>
    <t>New Resource Dashboard</t>
  </si>
  <si>
    <t>New Dashboard Section</t>
  </si>
  <si>
    <t>New Dashboard Section Item</t>
  </si>
  <si>
    <t>New Resource Metric</t>
  </si>
  <si>
    <t>New Dynamic Field</t>
  </si>
  <si>
    <t>New List Relation</t>
  </si>
  <si>
    <t>New Data Relation</t>
  </si>
  <si>
    <t>New Resource Action</t>
  </si>
  <si>
    <t>Foreign</t>
  </si>
  <si>
    <t>Enum</t>
  </si>
  <si>
    <t>New Form</t>
  </si>
  <si>
    <t>FormWithData,ListRelation</t>
  </si>
  <si>
    <t>hidden-visible</t>
  </si>
  <si>
    <t>=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</si>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</sst>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3" totalsRowShown="0" dataDxfId="123">
  <autoFilter ref="A1:J43"/>
  <tableColumns count="10">
    <tableColumn id="2" name="Name" dataDxfId="122"/>
    <tableColumn id="10" name="Table" dataDxfId="121">
      <calculatedColumnFormula>"__"&amp;Tables[Name]</calculatedColumnFormula>
    </tableColumn>
    <tableColumn id="5" name="Singular Name" dataDxfId="12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SUBSTITUTE(PROPER(Tables[Singular Name]),"_","")</calculatedColumnFormula>
    </tableColumn>
    <tableColumn id="1" name="Migration Artisan" dataDxfId="117">
      <calculatedColumnFormula>"php artisan make:migration create_"&amp;Tables[Table]&amp;"_table --create=__"&amp;Tables[Name]</calculatedColumnFormula>
    </tableColumn>
    <tableColumn id="6" name="Model Artisan" dataDxfId="116">
      <calculatedColumnFormula>"php artisan make:model "&amp;Tables[Class Name]</calculatedColumnFormula>
    </tableColumn>
    <tableColumn id="3" name="Model Statement" dataDxfId="115">
      <calculatedColumnFormula>"protected $table = '"&amp;Tables[Table]&amp;"';"</calculatedColumnFormula>
    </tableColumn>
    <tableColumn id="7" name="Seeder Artisan" dataDxfId="114">
      <calculatedColumnFormula>"php artisan make:seed "&amp;Tables[Class Name]&amp;"TableSeeder"</calculatedColumnFormula>
    </tableColumn>
    <tableColumn id="9" name="Seeder Class" dataDxfId="11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VLOOKUP(ResourceActions[Resource],CHOOSE({1,2},ResourceTable[Name],ResourceTable[No]),2,0)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05">
  <autoFilter ref="A1:I166"/>
  <tableColumns count="9">
    <tableColumn id="1" name="Column" dataDxfId="104"/>
    <tableColumn id="2" name="Type" dataDxfId="103"/>
    <tableColumn id="3" name="Name" dataDxfId="102"/>
    <tableColumn id="4" name="Length/Enum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95">
  <autoFilter ref="A1:K384">
    <filterColumn colId="0">
      <filters>
        <filter val="resource_action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VLOOKUP(TableFields[Field],Columns[],2,0)&amp;"("</calculatedColumnFormula>
    </tableColumn>
    <tableColumn id="4" name="Name" dataDxfId="91">
      <calculatedColumnFormula>IF(VLOOKUP(TableFields[Field],Columns[],3,0)&lt;&gt;"","'"&amp;VLOOKUP(TableFields[Field],Columns[],3,0)&amp;"'","")</calculatedColumnFormula>
    </tableColumn>
    <tableColumn id="6" name="Arg2" dataDxfId="90">
      <calculatedColumnFormula>IF(VLOOKUP(TableFields[Field],Columns[],4,0)&lt;&gt;0,", "&amp;VLOOKUP(TableFields[Field],Columns[],4,0)&amp;")",")")</calculatedColumnFormula>
    </tableColumn>
    <tableColumn id="7" name="Method1" dataDxfId="89">
      <calculatedColumnFormula>IF(VLOOKUP(TableFields[Field],Columns[],5,0)=0,"","-&gt;"&amp;VLOOKUP(TableFields[Field],Columns[],5,0))</calculatedColumnFormula>
    </tableColumn>
    <tableColumn id="8" name="Method2" dataDxfId="88">
      <calculatedColumnFormula>IF(VLOOKUP(TableFields[Field],Columns[],6,0)=0,"","-&gt;"&amp;VLOOKUP(TableFields[Field],Columns[],6,0))</calculatedColumnFormula>
    </tableColumn>
    <tableColumn id="9" name="Method3" dataDxfId="87">
      <calculatedColumnFormula>IF(VLOOKUP(TableFields[Field],Columns[],7,0)=0,"","-&gt;"&amp;VLOOKUP(TableFields[Field],Columns[],7,0))</calculatedColumnFormula>
    </tableColumn>
    <tableColumn id="10" name="Method4" dataDxfId="86">
      <calculatedColumnFormula>IF(VLOOKUP(TableFields[Field],Columns[],8,0)=0,"","-&gt;"&amp;VLOOKUP(TableFields[Field],Columns[],8,0))</calculatedColumnFormula>
    </tableColumn>
    <tableColumn id="11" name="Method5" dataDxfId="85">
      <calculatedColumnFormula>IF(VLOOKUP(TableFields[Field],Columns[],9,0)=0,"","-&gt;"&amp;VLOOKUP(TableFields[Field],Columns[],9,0))</calculatedColumnFormula>
    </tableColumn>
    <tableColumn id="12" name="Statement" dataDxfId="8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78" totalsRowShown="0" headerRowDxfId="83" dataDxfId="82">
  <autoFilter ref="A1:R778">
    <filterColumn colId="1">
      <filters>
        <filter val="Field Options"/>
      </filters>
    </filterColumn>
  </autoFilter>
  <tableColumns count="18">
    <tableColumn id="19" name="TRCode" dataDxfId="81">
      <calculatedColumnFormula>TableData[Table Name]&amp;"-"&amp;TableData[Record No]</calculatedColumnFormula>
    </tableColumn>
    <tableColumn id="1" name="Table Name" dataDxfId="80"/>
    <tableColumn id="2" name="Record No" dataDxfId="79">
      <calculatedColumnFormula>COUNTIF($B$1:$B1,TableData[Table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63">
  <autoFilter ref="A1:E37"/>
  <tableColumns count="5">
    <tableColumn id="1" name="Name" dataDxfId="62"/>
    <tableColumn id="3" name="FW Table Name" dataDxfId="61"/>
    <tableColumn id="20" name="NS" dataDxfId="60">
      <calculatedColumnFormula>VLOOKUP(SeedMap[FW Table Name],Tables[],4,0)</calculatedColumnFormula>
    </tableColumn>
    <tableColumn id="21" name="Model" dataDxfId="59">
      <calculatedColumnFormula>VLOOKUP(SeedMap[FW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57">
  <autoFilter ref="A1:I38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4" totalsRowShown="0" dataDxfId="47">
  <autoFilter ref="A1:I54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VLOOKUP(RelationTable[Resource],CHOOSE({1,2},ResourceTable[Name],ResourceTable[No]),2,0)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VLOOKUP(RelationTable[Relate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VLOOKUP(ResourceForms[Resource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VLOOKUP(FormFields[Form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FormFields[Name]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8" workbookViewId="0">
      <selection activeCell="F23" sqref="F23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 x14ac:dyDescent="0.25">
      <c r="A2" s="5" t="s">
        <v>178</v>
      </c>
      <c r="B2" s="6" t="s">
        <v>178</v>
      </c>
      <c r="C2" s="8" t="str">
        <f>IF(RIGHT(Tables[Name],3)="ies",MID(Tables[Name],1,LEN(Tables[Name])-3)&amp;"y",IF(RIGHT(Tables[Name],1)="s",MID(Tables[Name],1,LEN(Tables[Name])-1),Tables[Name]))</f>
        <v>user</v>
      </c>
      <c r="D2" s="8" t="str">
        <f t="shared" ref="D2:D43" si="0">"Milestone\Appframe\Model"</f>
        <v>Milestone\Appframe\Model</v>
      </c>
      <c r="E2" s="8" t="str">
        <f>SUBSTITUTE(PROPER(Tables[Singular Name]),"_","")</f>
        <v>User</v>
      </c>
      <c r="F2" s="8" t="str">
        <f>"php artisan make:migration create_"&amp;Tables[Table]&amp;"_table --create=__"&amp;Tables[Name]</f>
        <v>php artisan make:migration create_users_table --create=__users</v>
      </c>
      <c r="G2" s="8" t="str">
        <f>"php artisan make:model "&amp;Tables[Class Name]</f>
        <v>php artisan make:model User</v>
      </c>
      <c r="H2" s="8" t="str">
        <f>"protected $table = '"&amp;Tables[Table]&amp;"';"</f>
        <v>protected $table = 'users';</v>
      </c>
      <c r="I2" s="8" t="str">
        <f>"php artisan make:seed "&amp;Tables[Class Name]&amp;"TableSeeder"</f>
        <v>php artisan make:seed UserTableSeeder</v>
      </c>
      <c r="J2" s="8" t="str">
        <f>Tables[Class Name]&amp;"TableSeeder"&amp;"::class,"</f>
        <v>UserTableSeeder::class,</v>
      </c>
    </row>
    <row r="3" spans="1:10" x14ac:dyDescent="0.25">
      <c r="A3" s="5" t="s">
        <v>137</v>
      </c>
      <c r="B3" s="8" t="str">
        <f>"__"&amp;Tables[Name]</f>
        <v>__groups</v>
      </c>
      <c r="C3" s="8" t="str">
        <f>IF(RIGHT(Tables[Name],3)="ies",MID(Tables[Name],1,LEN(Tables[Name])-3)&amp;"y",IF(RIGHT(Tables[Name],1)="s",MID(Tables[Name],1,LEN(Tables[Name])-1),Tables[Name]))</f>
        <v>group</v>
      </c>
      <c r="D3" s="8" t="str">
        <f t="shared" si="0"/>
        <v>Milestone\Appframe\Model</v>
      </c>
      <c r="E3" s="8" t="str">
        <f>SUBSTITUTE(PROPER(Tables[Singular Name]),"_","")</f>
        <v>Group</v>
      </c>
      <c r="F3" s="8" t="str">
        <f>"php artisan make:migration create_"&amp;Tables[Table]&amp;"_table --create=__"&amp;Tables[Name]</f>
        <v>php artisan make:migration create___groups_table --create=__groups</v>
      </c>
      <c r="G3" s="8" t="str">
        <f>"php artisan make:model "&amp;Tables[Class Name]</f>
        <v>php artisan make:model Group</v>
      </c>
      <c r="H3" s="8" t="str">
        <f>"protected $table = '"&amp;Tables[Table]&amp;"';"</f>
        <v>protected $table = '__groups';</v>
      </c>
      <c r="I3" s="8" t="str">
        <f>"php artisan make:seed "&amp;Tables[Class Name]&amp;"TableSeeder"</f>
        <v>php artisan make:seed GroupTableSeeder</v>
      </c>
      <c r="J3" s="8" t="str">
        <f>Tables[Class Name]&amp;"TableSeeder"&amp;"::class,"</f>
        <v>GroupTableSeeder::class,</v>
      </c>
    </row>
    <row r="4" spans="1:10" x14ac:dyDescent="0.25">
      <c r="A4" s="5" t="s">
        <v>138</v>
      </c>
      <c r="B4" s="8" t="str">
        <f>"__"&amp;Tables[Name]</f>
        <v>__group_users</v>
      </c>
      <c r="C4" s="8" t="str">
        <f>IF(RIGHT(Tables[Name],3)="ies",MID(Tables[Name],1,LEN(Tables[Name])-3)&amp;"y",IF(RIGHT(Tables[Name],1)="s",MID(Tables[Name],1,LEN(Tables[Name])-1),Tables[Name]))</f>
        <v>group_user</v>
      </c>
      <c r="D4" s="8" t="str">
        <f t="shared" si="0"/>
        <v>Milestone\Appframe\Model</v>
      </c>
      <c r="E4" s="8" t="str">
        <f>SUBSTITUTE(PROPER(Tables[Singular Name]),"_","")</f>
        <v>GroupUser</v>
      </c>
      <c r="F4" s="8" t="str">
        <f>"php artisan make:migration create_"&amp;Tables[Table]&amp;"_table --create=__"&amp;Tables[Name]</f>
        <v>php artisan make:migration create___group_users_table --create=__group_users</v>
      </c>
      <c r="G4" s="8" t="str">
        <f>"php artisan make:model "&amp;Tables[Class Name]</f>
        <v>php artisan make:model GroupUser</v>
      </c>
      <c r="H4" s="8" t="str">
        <f>"protected $table = '"&amp;Tables[Table]&amp;"';"</f>
        <v>protected $table = '__group_users';</v>
      </c>
      <c r="I4" s="8" t="str">
        <f>"php artisan make:seed "&amp;Tables[Class Name]&amp;"TableSeeder"</f>
        <v>php artisan make:seed GroupUserTableSeeder</v>
      </c>
      <c r="J4" s="8" t="str">
        <f>Tables[Class Name]&amp;"TableSeeder"&amp;"::class,"</f>
        <v>GroupUserTableSeeder::class,</v>
      </c>
    </row>
    <row r="5" spans="1:10" x14ac:dyDescent="0.25">
      <c r="A5" s="5" t="s">
        <v>139</v>
      </c>
      <c r="B5" s="8" t="str">
        <f>"__"&amp;Tables[Name]</f>
        <v>__roles</v>
      </c>
      <c r="C5" s="8" t="str">
        <f>IF(RIGHT(Tables[Name],3)="ies",MID(Tables[Name],1,LEN(Tables[Name])-3)&amp;"y",IF(RIGHT(Tables[Name],1)="s",MID(Tables[Name],1,LEN(Tables[Name])-1),Tables[Name]))</f>
        <v>role</v>
      </c>
      <c r="D5" s="8" t="str">
        <f t="shared" si="0"/>
        <v>Milestone\Appframe\Model</v>
      </c>
      <c r="E5" s="8" t="str">
        <f>SUBSTITUTE(PROPER(Tables[Singular Name]),"_","")</f>
        <v>Role</v>
      </c>
      <c r="F5" s="8" t="str">
        <f>"php artisan make:migration create_"&amp;Tables[Table]&amp;"_table --create=__"&amp;Tables[Name]</f>
        <v>php artisan make:migration create___roles_table --create=__roles</v>
      </c>
      <c r="G5" s="8" t="str">
        <f>"php artisan make:model "&amp;Tables[Class Name]</f>
        <v>php artisan make:model Role</v>
      </c>
      <c r="H5" s="8" t="str">
        <f>"protected $table = '"&amp;Tables[Table]&amp;"';"</f>
        <v>protected $table = '__roles';</v>
      </c>
      <c r="I5" s="8" t="str">
        <f>"php artisan make:seed "&amp;Tables[Class Name]&amp;"TableSeeder"</f>
        <v>php artisan make:seed RoleTableSeeder</v>
      </c>
      <c r="J5" s="8" t="str">
        <f>Tables[Class Name]&amp;"TableSeeder"&amp;"::class,"</f>
        <v>RoleTableSeeder::class,</v>
      </c>
    </row>
    <row r="6" spans="1:10" x14ac:dyDescent="0.25">
      <c r="A6" s="5" t="s">
        <v>140</v>
      </c>
      <c r="B6" s="8" t="str">
        <f>"__"&amp;Tables[Name]</f>
        <v>__group_roles</v>
      </c>
      <c r="C6" s="8" t="str">
        <f>IF(RIGHT(Tables[Name],3)="ies",MID(Tables[Name],1,LEN(Tables[Name])-3)&amp;"y",IF(RIGHT(Tables[Name],1)="s",MID(Tables[Name],1,LEN(Tables[Name])-1),Tables[Name]))</f>
        <v>group_role</v>
      </c>
      <c r="D6" s="8" t="str">
        <f t="shared" si="0"/>
        <v>Milestone\Appframe\Model</v>
      </c>
      <c r="E6" s="8" t="str">
        <f>SUBSTITUTE(PROPER(Tables[Singular Name]),"_","")</f>
        <v>GroupRole</v>
      </c>
      <c r="F6" s="8" t="str">
        <f>"php artisan make:migration create_"&amp;Tables[Table]&amp;"_table --create=__"&amp;Tables[Name]</f>
        <v>php artisan make:migration create___group_roles_table --create=__group_roles</v>
      </c>
      <c r="G6" s="8" t="str">
        <f>"php artisan make:model "&amp;Tables[Class Name]</f>
        <v>php artisan make:model GroupRole</v>
      </c>
      <c r="H6" s="8" t="str">
        <f>"protected $table = '"&amp;Tables[Table]&amp;"';"</f>
        <v>protected $table = '__group_roles';</v>
      </c>
      <c r="I6" s="8" t="str">
        <f>"php artisan make:seed "&amp;Tables[Class Name]&amp;"TableSeeder"</f>
        <v>php artisan make:seed GroupRoleTableSeeder</v>
      </c>
      <c r="J6" s="8" t="str">
        <f>Tables[Class Name]&amp;"TableSeeder"&amp;"::class,"</f>
        <v>GroupRoleTableSeeder::class,</v>
      </c>
    </row>
    <row r="7" spans="1:10" x14ac:dyDescent="0.25">
      <c r="A7" s="1" t="s">
        <v>2</v>
      </c>
      <c r="B7" s="6" t="str">
        <f>"__"&amp;Tables[Name]</f>
        <v>__resources</v>
      </c>
      <c r="C7" s="6" t="str">
        <f>IF(RIGHT(Tables[Name],3)="ies",MID(Tables[Name],1,LEN(Tables[Name])-3)&amp;"y",IF(RIGHT(Tables[Name],1)="s",MID(Tables[Name],1,LEN(Tables[Name])-1),Tables[Name]))</f>
        <v>resource</v>
      </c>
      <c r="D7" s="6" t="str">
        <f t="shared" si="0"/>
        <v>Milestone\Appframe\Model</v>
      </c>
      <c r="E7" s="8" t="str">
        <f>SUBSTITUTE(PROPER(Tables[Singular Name]),"_","")</f>
        <v>Resource</v>
      </c>
      <c r="F7" s="8" t="str">
        <f>"php artisan make:migration create_"&amp;Tables[Table]&amp;"_table --create=__"&amp;Tables[Name]</f>
        <v>php artisan make:migration create___resources_table --create=__resources</v>
      </c>
      <c r="G7" s="8" t="str">
        <f>"php artisan make:model "&amp;Tables[Class Name]</f>
        <v>php artisan make:model Resource</v>
      </c>
      <c r="H7" s="8" t="str">
        <f>"protected $table = '"&amp;Tables[Table]&amp;"';"</f>
        <v>protected $table = '__resources';</v>
      </c>
      <c r="I7" s="8" t="str">
        <f>"php artisan make:seed "&amp;Tables[Class Name]&amp;"TableSeeder"</f>
        <v>php artisan make:seed ResourceTableSeeder</v>
      </c>
      <c r="J7" s="8" t="str">
        <f>Tables[Class Name]&amp;"TableSeeder"&amp;"::class,"</f>
        <v>ResourceTableSeeder::class,</v>
      </c>
    </row>
    <row r="8" spans="1:10" x14ac:dyDescent="0.25">
      <c r="A8" s="2" t="s">
        <v>0</v>
      </c>
      <c r="B8" s="9" t="str">
        <f>"__"&amp;Tables[Name]</f>
        <v>__resource_scopes</v>
      </c>
      <c r="C8" s="9" t="str">
        <f>IF(RIGHT(Tables[Name],3)="ies",MID(Tables[Name],1,LEN(Tables[Name])-3)&amp;"y",IF(RIGHT(Tables[Name],1)="s",MID(Tables[Name],1,LEN(Tables[Name])-1),Tables[Name]))</f>
        <v>resource_scope</v>
      </c>
      <c r="D8" s="9" t="str">
        <f t="shared" si="0"/>
        <v>Milestone\Appframe\Model</v>
      </c>
      <c r="E8" s="8" t="str">
        <f>SUBSTITUTE(PROPER(Tables[Singular Name]),"_","")</f>
        <v>ResourceScope</v>
      </c>
      <c r="F8" s="8" t="str">
        <f>"php artisan make:migration create_"&amp;Tables[Table]&amp;"_table --create=__"&amp;Tables[Name]</f>
        <v>php artisan make:migration create___resource_scopes_table --create=__resource_scopes</v>
      </c>
      <c r="G8" s="8" t="str">
        <f>"php artisan make:model "&amp;Tables[Class Name]</f>
        <v>php artisan make:model ResourceScope</v>
      </c>
      <c r="H8" s="8" t="str">
        <f>"protected $table = '"&amp;Tables[Table]&amp;"';"</f>
        <v>protected $table = '__resource_scopes';</v>
      </c>
      <c r="I8" s="8" t="str">
        <f>"php artisan make:seed "&amp;Tables[Class Name]&amp;"TableSeeder"</f>
        <v>php artisan make:seed ResourceScopeTableSeeder</v>
      </c>
      <c r="J8" s="8" t="str">
        <f>Tables[Class Name]&amp;"TableSeeder"&amp;"::class,"</f>
        <v>ResourceScopeTableSeeder::class,</v>
      </c>
    </row>
    <row r="9" spans="1:10" x14ac:dyDescent="0.25">
      <c r="A9" s="2" t="s">
        <v>3</v>
      </c>
      <c r="B9" s="9" t="str">
        <f>"__"&amp;Tables[Name]</f>
        <v>__resource_relations</v>
      </c>
      <c r="C9" s="9" t="str">
        <f>IF(RIGHT(Tables[Name],3)="ies",MID(Tables[Name],1,LEN(Tables[Name])-3)&amp;"y",IF(RIGHT(Tables[Name],1)="s",MID(Tables[Name],1,LEN(Tables[Name])-1),Tables[Name]))</f>
        <v>resource_relation</v>
      </c>
      <c r="D9" s="9" t="str">
        <f t="shared" si="0"/>
        <v>Milestone\Appframe\Model</v>
      </c>
      <c r="E9" s="8" t="str">
        <f>SUBSTITUTE(PROPER(Tables[Singular Name]),"_","")</f>
        <v>ResourceRelation</v>
      </c>
      <c r="F9" s="8" t="str">
        <f>"php artisan make:migration create_"&amp;Tables[Table]&amp;"_table --create=__"&amp;Tables[Name]</f>
        <v>php artisan make:migration create___resource_relations_table --create=__resource_relations</v>
      </c>
      <c r="G9" s="8" t="str">
        <f>"php artisan make:model "&amp;Tables[Class Name]</f>
        <v>php artisan make:model ResourceRelation</v>
      </c>
      <c r="H9" s="8" t="str">
        <f>"protected $table = '"&amp;Tables[Table]&amp;"';"</f>
        <v>protected $table = '__resource_relations';</v>
      </c>
      <c r="I9" s="8" t="str">
        <f>"php artisan make:seed "&amp;Tables[Class Name]&amp;"TableSeeder"</f>
        <v>php artisan make:seed ResourceRelationTableSeeder</v>
      </c>
      <c r="J9" s="8" t="str">
        <f>Tables[Class Name]&amp;"TableSeeder"&amp;"::class,"</f>
        <v>ResourceRelationTableSeeder::class,</v>
      </c>
    </row>
    <row r="10" spans="1:10" x14ac:dyDescent="0.25">
      <c r="A10" s="2" t="s">
        <v>4</v>
      </c>
      <c r="B10" s="9" t="str">
        <f>"__"&amp;Tables[Name]</f>
        <v>__resource_data</v>
      </c>
      <c r="C10" s="9" t="str">
        <f>IF(RIGHT(Tables[Name],3)="ies",MID(Tables[Name],1,LEN(Tables[Name])-3)&amp;"y",IF(RIGHT(Tables[Name],1)="s",MID(Tables[Name],1,LEN(Tables[Name])-1),Tables[Name]))</f>
        <v>resource_data</v>
      </c>
      <c r="D10" s="9" t="str">
        <f t="shared" si="0"/>
        <v>Milestone\Appframe\Model</v>
      </c>
      <c r="E10" s="8" t="str">
        <f>SUBSTITUTE(PROPER(Tables[Singular Name]),"_","")</f>
        <v>ResourceData</v>
      </c>
      <c r="F10" s="8" t="str">
        <f>"php artisan make:migration create_"&amp;Tables[Table]&amp;"_table --create=__"&amp;Tables[Name]</f>
        <v>php artisan make:migration create___resource_data_table --create=__resource_data</v>
      </c>
      <c r="G10" s="8" t="str">
        <f>"php artisan make:model "&amp;Tables[Class Name]</f>
        <v>php artisan make:model ResourceData</v>
      </c>
      <c r="H10" s="8" t="str">
        <f>"protected $table = '"&amp;Tables[Table]&amp;"';"</f>
        <v>protected $table = '__resource_data';</v>
      </c>
      <c r="I10" s="8" t="str">
        <f>"php artisan make:seed "&amp;Tables[Class Name]&amp;"TableSeeder"</f>
        <v>php artisan make:seed ResourceDataTableSeeder</v>
      </c>
      <c r="J10" s="8" t="str">
        <f>Tables[Class Name]&amp;"TableSeeder"&amp;"::class,"</f>
        <v>ResourceDataTableSeeder::class,</v>
      </c>
    </row>
    <row r="11" spans="1:10" x14ac:dyDescent="0.25">
      <c r="A11" s="4" t="s">
        <v>9</v>
      </c>
      <c r="B11" s="7" t="str">
        <f>"__"&amp;Tables[Name]</f>
        <v>__resource_data_relations</v>
      </c>
      <c r="C11" s="7" t="str">
        <f>IF(RIGHT(Tables[Name],3)="ies",MID(Tables[Name],1,LEN(Tables[Name])-3)&amp;"y",IF(RIGHT(Tables[Name],1)="s",MID(Tables[Name],1,LEN(Tables[Name])-1),Tables[Name]))</f>
        <v>resource_data_relation</v>
      </c>
      <c r="D11" s="7" t="str">
        <f t="shared" si="0"/>
        <v>Milestone\Appframe\Model</v>
      </c>
      <c r="E11" s="8" t="str">
        <f>SUBSTITUTE(PROPER(Tables[Singular Name]),"_","")</f>
        <v>ResourceDataRelation</v>
      </c>
      <c r="F11" s="8" t="str">
        <f>"php artisan make:migration create_"&amp;Tables[Table]&amp;"_table --create=__"&amp;Tables[Name]</f>
        <v>php artisan make:migration create___resource_data_relations_table --create=__resource_data_relations</v>
      </c>
      <c r="G11" s="8" t="str">
        <f>"php artisan make:model "&amp;Tables[Class Name]</f>
        <v>php artisan make:model ResourceDataRelation</v>
      </c>
      <c r="H11" s="8" t="str">
        <f>"protected $table = '"&amp;Tables[Table]&amp;"';"</f>
        <v>protected $table = '__resource_data_relations';</v>
      </c>
      <c r="I11" s="8" t="str">
        <f>"php artisan make:seed "&amp;Tables[Class Name]&amp;"TableSeeder"</f>
        <v>php artisan make:seed ResourceDataRelationTableSeeder</v>
      </c>
      <c r="J11" s="8" t="str">
        <f>Tables[Class Name]&amp;"TableSeeder"&amp;"::class,"</f>
        <v>ResourceDataRelationTableSeeder::class,</v>
      </c>
    </row>
    <row r="12" spans="1:10" x14ac:dyDescent="0.25">
      <c r="A12" s="4" t="s">
        <v>567</v>
      </c>
      <c r="B12" s="7" t="str">
        <f>"__"&amp;Tables[Name]</f>
        <v>__resource_data_scopes</v>
      </c>
      <c r="C12" s="7" t="str">
        <f>IF(RIGHT(Tables[Name],3)="ies",MID(Tables[Name],1,LEN(Tables[Name])-3)&amp;"y",IF(RIGHT(Tables[Name],1)="s",MID(Tables[Name],1,LEN(Tables[Name])-1),Tables[Name]))</f>
        <v>resource_data_scope</v>
      </c>
      <c r="D12" s="7" t="str">
        <f>"Milestone\Appframe\Model"</f>
        <v>Milestone\Appframe\Model</v>
      </c>
      <c r="E12" s="8" t="str">
        <f>SUBSTITUTE(PROPER(Tables[Singular Name]),"_","")</f>
        <v>ResourceDataScope</v>
      </c>
      <c r="F12" s="8" t="str">
        <f>"php artisan make:migration create_"&amp;Tables[Table]&amp;"_table --create=__"&amp;Tables[Name]</f>
        <v>php artisan make:migration create___resource_data_scopes_table --create=__resource_data_scopes</v>
      </c>
      <c r="G12" s="8" t="str">
        <f>"php artisan make:model "&amp;Tables[Class Name]</f>
        <v>php artisan make:model ResourceDataScope</v>
      </c>
      <c r="H12" s="8" t="str">
        <f>"protected $table = '"&amp;Tables[Table]&amp;"';"</f>
        <v>protected $table = '__resource_data_scopes';</v>
      </c>
      <c r="I12" s="8" t="str">
        <f>"php artisan make:seed "&amp;Tables[Class Name]&amp;"TableSeeder"</f>
        <v>php artisan make:seed ResourceDataScopeTableSeeder</v>
      </c>
      <c r="J12" s="8" t="str">
        <f>Tables[Class Name]&amp;"TableSeeder"&amp;"::class,"</f>
        <v>ResourceDataScopeTableSeeder::class,</v>
      </c>
    </row>
    <row r="13" spans="1:10" x14ac:dyDescent="0.25">
      <c r="A13" s="4" t="s">
        <v>599</v>
      </c>
      <c r="B13" s="7" t="str">
        <f>"__"&amp;Tables[Name]</f>
        <v>__resource_data_view_sections</v>
      </c>
      <c r="C13" s="7" t="str">
        <f>IF(RIGHT(Tables[Name],3)="ies",MID(Tables[Name],1,LEN(Tables[Name])-3)&amp;"y",IF(RIGHT(Tables[Name],1)="s",MID(Tables[Name],1,LEN(Tables[Name])-1),Tables[Name]))</f>
        <v>resource_data_view_section</v>
      </c>
      <c r="D13" s="7" t="str">
        <f>"Milestone\Appframe\Model"</f>
        <v>Milestone\Appframe\Model</v>
      </c>
      <c r="E13" s="8" t="str">
        <f>SUBSTITUTE(PROPER(Tables[Singular Name]),"_","")</f>
        <v>ResourceDataViewSection</v>
      </c>
      <c r="F13" s="8" t="str">
        <f>"php artisan make:migration create_"&amp;Tables[Table]&amp;"_table --create=__"&amp;Tables[Name]</f>
        <v>php artisan make:migration create___resource_data_view_sections_table --create=__resource_data_view_sections</v>
      </c>
      <c r="G13" s="8" t="str">
        <f>"php artisan make:model "&amp;Tables[Class Name]</f>
        <v>php artisan make:model ResourceDataViewSection</v>
      </c>
      <c r="H13" s="8" t="str">
        <f>"protected $table = '"&amp;Tables[Table]&amp;"';"</f>
        <v>protected $table = '__resource_data_view_sections';</v>
      </c>
      <c r="I13" s="8" t="str">
        <f>"php artisan make:seed "&amp;Tables[Class Name]&amp;"TableSeeder"</f>
        <v>php artisan make:seed ResourceDataViewSectionTableSeeder</v>
      </c>
      <c r="J13" s="8" t="str">
        <f>Tables[Class Name]&amp;"TableSeeder"&amp;"::class,"</f>
        <v>ResourceDataViewSectionTableSeeder::class,</v>
      </c>
    </row>
    <row r="14" spans="1:10" x14ac:dyDescent="0.25">
      <c r="A14" s="4" t="s">
        <v>600</v>
      </c>
      <c r="B14" s="7" t="str">
        <f>"__"&amp;Tables[Name]</f>
        <v>__resource_data_view_section_items</v>
      </c>
      <c r="C14" s="7" t="str">
        <f>IF(RIGHT(Tables[Name],3)="ies",MID(Tables[Name],1,LEN(Tables[Name])-3)&amp;"y",IF(RIGHT(Tables[Name],1)="s",MID(Tables[Name],1,LEN(Tables[Name])-1),Tables[Name]))</f>
        <v>resource_data_view_section_item</v>
      </c>
      <c r="D14" s="7" t="str">
        <f>"Milestone\Appframe\Model"</f>
        <v>Milestone\Appframe\Model</v>
      </c>
      <c r="E14" s="8" t="str">
        <f>SUBSTITUTE(PROPER(Tables[Singular Name]),"_","")</f>
        <v>ResourceDataViewSectionItem</v>
      </c>
      <c r="F14" s="8" t="str">
        <f>"php artisan make:migration create_"&amp;Tables[Table]&amp;"_table --create=__"&amp;Tables[Name]</f>
        <v>php artisan make:migration create___resource_data_view_section_items_table --create=__resource_data_view_section_items</v>
      </c>
      <c r="G14" s="8" t="str">
        <f>"php artisan make:model "&amp;Tables[Class Name]</f>
        <v>php artisan make:model ResourceDataViewSectionItem</v>
      </c>
      <c r="H14" s="8" t="str">
        <f>"protected $table = '"&amp;Tables[Table]&amp;"';"</f>
        <v>protected $table = '__resource_data_view_section_items';</v>
      </c>
      <c r="I14" s="8" t="str">
        <f>"php artisan make:seed "&amp;Tables[Class Name]&amp;"TableSeeder"</f>
        <v>php artisan make:seed ResourceDataViewSectionItemTableSeeder</v>
      </c>
      <c r="J14" s="8" t="str">
        <f>Tables[Class Name]&amp;"TableSeeder"&amp;"::class,"</f>
        <v>ResourceDataViewSectionItemTableSeeder::class,</v>
      </c>
    </row>
    <row r="15" spans="1:10" x14ac:dyDescent="0.25">
      <c r="A15" s="2" t="s">
        <v>5</v>
      </c>
      <c r="B15" s="9" t="str">
        <f>"__"&amp;Tables[Name]</f>
        <v>__resource_lists</v>
      </c>
      <c r="C15" s="9" t="str">
        <f>IF(RIGHT(Tables[Name],3)="ies",MID(Tables[Name],1,LEN(Tables[Name])-3)&amp;"y",IF(RIGHT(Tables[Name],1)="s",MID(Tables[Name],1,LEN(Tables[Name])-1),Tables[Name]))</f>
        <v>resource_list</v>
      </c>
      <c r="D15" s="9" t="str">
        <f t="shared" si="0"/>
        <v>Milestone\Appframe\Model</v>
      </c>
      <c r="E15" s="8" t="str">
        <f>SUBSTITUTE(PROPER(Tables[Singular Name]),"_","")</f>
        <v>ResourceList</v>
      </c>
      <c r="F15" s="8" t="str">
        <f>"php artisan make:migration create_"&amp;Tables[Table]&amp;"_table --create=__"&amp;Tables[Name]</f>
        <v>php artisan make:migration create___resource_lists_table --create=__resource_lists</v>
      </c>
      <c r="G15" s="8" t="str">
        <f>"php artisan make:model "&amp;Tables[Class Name]</f>
        <v>php artisan make:model ResourceList</v>
      </c>
      <c r="H15" s="8" t="str">
        <f>"protected $table = '"&amp;Tables[Table]&amp;"';"</f>
        <v>protected $table = '__resource_lists';</v>
      </c>
      <c r="I15" s="8" t="str">
        <f>"php artisan make:seed "&amp;Tables[Class Name]&amp;"TableSeeder"</f>
        <v>php artisan make:seed ResourceListTableSeeder</v>
      </c>
      <c r="J15" s="8" t="str">
        <f>Tables[Class Name]&amp;"TableSeeder"&amp;"::class,"</f>
        <v>ResourceListTableSeeder::class,</v>
      </c>
    </row>
    <row r="16" spans="1:10" x14ac:dyDescent="0.25">
      <c r="A16" s="4" t="s">
        <v>10</v>
      </c>
      <c r="B16" s="7" t="str">
        <f>"__"&amp;Tables[Name]</f>
        <v>__resource_list_relations</v>
      </c>
      <c r="C16" s="7" t="str">
        <f>IF(RIGHT(Tables[Name],3)="ies",MID(Tables[Name],1,LEN(Tables[Name])-3)&amp;"y",IF(RIGHT(Tables[Name],1)="s",MID(Tables[Name],1,LEN(Tables[Name])-1),Tables[Name]))</f>
        <v>resource_list_relation</v>
      </c>
      <c r="D16" s="7" t="str">
        <f t="shared" si="0"/>
        <v>Milestone\Appframe\Model</v>
      </c>
      <c r="E16" s="8" t="str">
        <f>SUBSTITUTE(PROPER(Tables[Singular Name]),"_","")</f>
        <v>ResourceListRelation</v>
      </c>
      <c r="F16" s="8" t="str">
        <f>"php artisan make:migration create_"&amp;Tables[Table]&amp;"_table --create=__"&amp;Tables[Name]</f>
        <v>php artisan make:migration create___resource_list_relations_table --create=__resource_list_relations</v>
      </c>
      <c r="G16" s="8" t="str">
        <f>"php artisan make:model "&amp;Tables[Class Name]</f>
        <v>php artisan make:model ResourceListRelation</v>
      </c>
      <c r="H16" s="8" t="str">
        <f>"protected $table = '"&amp;Tables[Table]&amp;"';"</f>
        <v>protected $table = '__resource_list_relations';</v>
      </c>
      <c r="I16" s="8" t="str">
        <f>"php artisan make:seed "&amp;Tables[Class Name]&amp;"TableSeeder"</f>
        <v>php artisan make:seed ResourceListRelationTableSeeder</v>
      </c>
      <c r="J16" s="8" t="str">
        <f>Tables[Class Name]&amp;"TableSeeder"&amp;"::class,"</f>
        <v>ResourceListRelationTableSeeder::class,</v>
      </c>
    </row>
    <row r="17" spans="1:10" x14ac:dyDescent="0.25">
      <c r="A17" s="4" t="s">
        <v>11</v>
      </c>
      <c r="B17" s="7" t="str">
        <f>"__"&amp;Tables[Name]</f>
        <v>__resource_list_scopes</v>
      </c>
      <c r="C17" s="7" t="str">
        <f>IF(RIGHT(Tables[Name],3)="ies",MID(Tables[Name],1,LEN(Tables[Name])-3)&amp;"y",IF(RIGHT(Tables[Name],1)="s",MID(Tables[Name],1,LEN(Tables[Name])-1),Tables[Name]))</f>
        <v>resource_list_scope</v>
      </c>
      <c r="D17" s="7" t="str">
        <f t="shared" si="0"/>
        <v>Milestone\Appframe\Model</v>
      </c>
      <c r="E17" s="8" t="str">
        <f>SUBSTITUTE(PROPER(Tables[Singular Name]),"_","")</f>
        <v>ResourceListScope</v>
      </c>
      <c r="F17" s="8" t="str">
        <f>"php artisan make:migration create_"&amp;Tables[Table]&amp;"_table --create=__"&amp;Tables[Name]</f>
        <v>php artisan make:migration create___resource_list_scopes_table --create=__resource_list_scopes</v>
      </c>
      <c r="G17" s="8" t="str">
        <f>"php artisan make:model "&amp;Tables[Class Name]</f>
        <v>php artisan make:model ResourceListScope</v>
      </c>
      <c r="H17" s="8" t="str">
        <f>"protected $table = '"&amp;Tables[Table]&amp;"';"</f>
        <v>protected $table = '__resource_list_scopes';</v>
      </c>
      <c r="I17" s="8" t="str">
        <f>"php artisan make:seed "&amp;Tables[Class Name]&amp;"TableSeeder"</f>
        <v>php artisan make:seed ResourceListScopeTableSeeder</v>
      </c>
      <c r="J17" s="8" t="str">
        <f>Tables[Class Name]&amp;"TableSeeder"&amp;"::class,"</f>
        <v>ResourceListScopeTableSeeder::class,</v>
      </c>
    </row>
    <row r="18" spans="1:10" x14ac:dyDescent="0.25">
      <c r="A18" s="4" t="s">
        <v>559</v>
      </c>
      <c r="B18" s="7" t="str">
        <f>"__"&amp;Tables[Name]</f>
        <v>__resource_list_layout</v>
      </c>
      <c r="C18" s="7" t="str">
        <f>IF(RIGHT(Tables[Name],3)="ies",MID(Tables[Name],1,LEN(Tables[Name])-3)&amp;"y",IF(RIGHT(Tables[Name],1)="s",MID(Tables[Name],1,LEN(Tables[Name])-1),Tables[Name]))</f>
        <v>resource_list_layout</v>
      </c>
      <c r="D18" s="7" t="str">
        <f>"Milestone\Appframe\Model"</f>
        <v>Milestone\Appframe\Model</v>
      </c>
      <c r="E18" s="8" t="str">
        <f>SUBSTITUTE(PROPER(Tables[Singular Name]),"_","")</f>
        <v>ResourceListLayout</v>
      </c>
      <c r="F18" s="8" t="str">
        <f>"php artisan make:migration create_"&amp;Tables[Table]&amp;"_table --create=__"&amp;Tables[Name]</f>
        <v>php artisan make:migration create___resource_list_layout_table --create=__resource_list_layout</v>
      </c>
      <c r="G18" s="8" t="str">
        <f>"php artisan make:model "&amp;Tables[Class Name]</f>
        <v>php artisan make:model ResourceListLayout</v>
      </c>
      <c r="H18" s="8" t="str">
        <f>"protected $table = '"&amp;Tables[Table]&amp;"';"</f>
        <v>protected $table = '__resource_list_layout';</v>
      </c>
      <c r="I18" s="8" t="str">
        <f>"php artisan make:seed "&amp;Tables[Class Name]&amp;"TableSeeder"</f>
        <v>php artisan make:seed ResourceListLayoutTableSeeder</v>
      </c>
      <c r="J18" s="8" t="str">
        <f>Tables[Class Name]&amp;"TableSeeder"&amp;"::class,"</f>
        <v>ResourceListLayoutTableSeeder::class,</v>
      </c>
    </row>
    <row r="19" spans="1:10" x14ac:dyDescent="0.25">
      <c r="A19" s="4" t="s">
        <v>670</v>
      </c>
      <c r="B19" s="7" t="str">
        <f>"__"&amp;Tables[Name]</f>
        <v>__resource_list_search</v>
      </c>
      <c r="C19" s="7" t="str">
        <f>IF(RIGHT(Tables[Name],3)="ies",MID(Tables[Name],1,LEN(Tables[Name])-3)&amp;"y",IF(RIGHT(Tables[Name],1)="s",MID(Tables[Name],1,LEN(Tables[Name])-1),Tables[Name]))</f>
        <v>resource_list_search</v>
      </c>
      <c r="D19" s="7" t="str">
        <f>"Milestone\Appframe\Model"</f>
        <v>Milestone\Appframe\Model</v>
      </c>
      <c r="E19" s="8" t="str">
        <f>SUBSTITUTE(PROPER(Tables[Singular Name]),"_","")</f>
        <v>ResourceListSearch</v>
      </c>
      <c r="F19" s="8" t="str">
        <f>"php artisan make:migration create_"&amp;Tables[Table]&amp;"_table --create=__"&amp;Tables[Name]</f>
        <v>php artisan make:migration create___resource_list_search_table --create=__resource_list_search</v>
      </c>
      <c r="G19" s="8" t="str">
        <f>"php artisan make:model "&amp;Tables[Class Name]</f>
        <v>php artisan make:model ResourceListSearch</v>
      </c>
      <c r="H19" s="8" t="str">
        <f>"protected $table = '"&amp;Tables[Table]&amp;"';"</f>
        <v>protected $table = '__resource_list_search';</v>
      </c>
      <c r="I19" s="8" t="str">
        <f>"php artisan make:seed "&amp;Tables[Class Name]&amp;"TableSeeder"</f>
        <v>php artisan make:seed ResourceListSearchTableSeeder</v>
      </c>
      <c r="J19" s="8" t="str">
        <f>Tables[Class Name]&amp;"TableSeeder"&amp;"::class,"</f>
        <v>ResourceListSearchTableSeeder::class,</v>
      </c>
    </row>
    <row r="20" spans="1:10" x14ac:dyDescent="0.25">
      <c r="A20" s="2" t="s">
        <v>6</v>
      </c>
      <c r="B20" s="9" t="str">
        <f>"__"&amp;Tables[Name]</f>
        <v>__resource_forms</v>
      </c>
      <c r="C20" s="9" t="str">
        <f>IF(RIGHT(Tables[Name],3)="ies",MID(Tables[Name],1,LEN(Tables[Name])-3)&amp;"y",IF(RIGHT(Tables[Name],1)="s",MID(Tables[Name],1,LEN(Tables[Name])-1),Tables[Name]))</f>
        <v>resource_form</v>
      </c>
      <c r="D20" s="9" t="str">
        <f t="shared" si="0"/>
        <v>Milestone\Appframe\Model</v>
      </c>
      <c r="E20" s="8" t="str">
        <f>SUBSTITUTE(PROPER(Tables[Singular Name]),"_","")</f>
        <v>ResourceForm</v>
      </c>
      <c r="F20" s="8" t="str">
        <f>"php artisan make:migration create_"&amp;Tables[Table]&amp;"_table --create=__"&amp;Tables[Name]</f>
        <v>php artisan make:migration create___resource_forms_table --create=__resource_forms</v>
      </c>
      <c r="G20" s="8" t="str">
        <f>"php artisan make:model "&amp;Tables[Class Name]</f>
        <v>php artisan make:model ResourceForm</v>
      </c>
      <c r="H20" s="8" t="str">
        <f>"protected $table = '"&amp;Tables[Table]&amp;"';"</f>
        <v>protected $table = '__resource_forms';</v>
      </c>
      <c r="I20" s="8" t="str">
        <f>"php artisan make:seed "&amp;Tables[Class Name]&amp;"TableSeeder"</f>
        <v>php artisan make:seed ResourceFormTableSeeder</v>
      </c>
      <c r="J20" s="8" t="str">
        <f>Tables[Class Name]&amp;"TableSeeder"&amp;"::class,"</f>
        <v>ResourceFormTableSeeder::class,</v>
      </c>
    </row>
    <row r="21" spans="1:10" x14ac:dyDescent="0.25">
      <c r="A21" s="2" t="s">
        <v>150</v>
      </c>
      <c r="B21" s="9" t="str">
        <f>"__"&amp;Tables[Name]</f>
        <v>__resource_form_defaults</v>
      </c>
      <c r="C21" s="7" t="str">
        <f>IF(RIGHT(Tables[Name],3)="ies",MID(Tables[Name],1,LEN(Tables[Name])-3)&amp;"y",IF(RIGHT(Tables[Name],1)="s",MID(Tables[Name],1,LEN(Tables[Name])-1),Tables[Name]))</f>
        <v>resource_form_default</v>
      </c>
      <c r="D21" s="7" t="str">
        <f t="shared" si="0"/>
        <v>Milestone\Appframe\Model</v>
      </c>
      <c r="E21" s="8" t="str">
        <f>SUBSTITUTE(PROPER(Tables[Singular Name]),"_","")</f>
        <v>ResourceFormDefault</v>
      </c>
      <c r="F21" s="8" t="str">
        <f>"php artisan make:migration create_"&amp;Tables[Table]&amp;"_table --create=__"&amp;Tables[Name]</f>
        <v>php artisan make:migration create___resource_form_defaults_table --create=__resource_form_defaults</v>
      </c>
      <c r="G21" s="8" t="str">
        <f>"php artisan make:model "&amp;Tables[Class Name]</f>
        <v>php artisan make:model ResourceFormDefault</v>
      </c>
      <c r="H21" s="8" t="str">
        <f>"protected $table = '"&amp;Tables[Table]&amp;"';"</f>
        <v>protected $table = '__resource_form_defaults';</v>
      </c>
      <c r="I21" s="8" t="str">
        <f>"php artisan make:seed "&amp;Tables[Class Name]&amp;"TableSeeder"</f>
        <v>php artisan make:seed ResourceFormDefaultTableSeeder</v>
      </c>
      <c r="J21" s="8" t="str">
        <f>Tables[Class Name]&amp;"TableSeeder"&amp;"::class,"</f>
        <v>ResourceFormDefaultTableSeeder::class,</v>
      </c>
    </row>
    <row r="22" spans="1:10" x14ac:dyDescent="0.25">
      <c r="A22" s="2" t="s">
        <v>7</v>
      </c>
      <c r="B22" s="9" t="str">
        <f>"__"&amp;Tables[Name]</f>
        <v>__resource_defaults</v>
      </c>
      <c r="C22" s="9" t="str">
        <f>IF(RIGHT(Tables[Name],3)="ies",MID(Tables[Name],1,LEN(Tables[Name])-3)&amp;"y",IF(RIGHT(Tables[Name],1)="s",MID(Tables[Name],1,LEN(Tables[Name])-1),Tables[Name]))</f>
        <v>resource_default</v>
      </c>
      <c r="D22" s="9" t="str">
        <f t="shared" si="0"/>
        <v>Milestone\Appframe\Model</v>
      </c>
      <c r="E22" s="8" t="str">
        <f>SUBSTITUTE(PROPER(Tables[Singular Name]),"_","")</f>
        <v>ResourceDefault</v>
      </c>
      <c r="F22" s="8" t="str">
        <f>"php artisan make:migration create_"&amp;Tables[Table]&amp;"_table --create=__"&amp;Tables[Name]</f>
        <v>php artisan make:migration create___resource_defaults_table --create=__resource_defaults</v>
      </c>
      <c r="G22" s="8" t="str">
        <f>"php artisan make:model "&amp;Tables[Class Name]</f>
        <v>php artisan make:model ResourceDefault</v>
      </c>
      <c r="H22" s="8" t="str">
        <f>"protected $table = '"&amp;Tables[Table]&amp;"';"</f>
        <v>protected $table = '__resource_defaults';</v>
      </c>
      <c r="I22" s="8" t="str">
        <f>"php artisan make:seed "&amp;Tables[Class Name]&amp;"TableSeeder"</f>
        <v>php artisan make:seed ResourceDefaultTableSeeder</v>
      </c>
      <c r="J22" s="8" t="str">
        <f>Tables[Class Name]&amp;"TableSeeder"&amp;"::class,"</f>
        <v>ResourceDefaultTableSeeder::class,</v>
      </c>
    </row>
    <row r="23" spans="1:10" x14ac:dyDescent="0.25">
      <c r="A23" s="2" t="s">
        <v>8</v>
      </c>
      <c r="B23" s="9" t="str">
        <f>"__"&amp;Tables[Name]</f>
        <v>__resource_actions</v>
      </c>
      <c r="C23" s="9" t="str">
        <f>IF(RIGHT(Tables[Name],3)="ies",MID(Tables[Name],1,LEN(Tables[Name])-3)&amp;"y",IF(RIGHT(Tables[Name],1)="s",MID(Tables[Name],1,LEN(Tables[Name])-1),Tables[Name]))</f>
        <v>resource_action</v>
      </c>
      <c r="D23" s="9" t="str">
        <f t="shared" si="0"/>
        <v>Milestone\Appframe\Model</v>
      </c>
      <c r="E23" s="8" t="str">
        <f>SUBSTITUTE(PROPER(Tables[Singular Name]),"_","")</f>
        <v>ResourceAction</v>
      </c>
      <c r="F23" s="8" t="str">
        <f>"php artisan make:migration create_"&amp;Tables[Table]&amp;"_table --create=__"&amp;Tables[Name]</f>
        <v>php artisan make:migration create___resource_actions_table --create=__resource_actions</v>
      </c>
      <c r="G23" s="8" t="str">
        <f>"php artisan make:model "&amp;Tables[Class Name]</f>
        <v>php artisan make:model ResourceAction</v>
      </c>
      <c r="H23" s="8" t="str">
        <f>"protected $table = '"&amp;Tables[Table]&amp;"';"</f>
        <v>protected $table = '__resource_actions';</v>
      </c>
      <c r="I23" s="8" t="str">
        <f>"php artisan make:seed "&amp;Tables[Class Name]&amp;"TableSeeder"</f>
        <v>php artisan make:seed ResourceActionTableSeeder</v>
      </c>
      <c r="J23" s="8" t="str">
        <f>Tables[Class Name]&amp;"TableSeeder"&amp;"::class,"</f>
        <v>ResourceActionTableSeeder::class,</v>
      </c>
    </row>
    <row r="24" spans="1:10" x14ac:dyDescent="0.25">
      <c r="A24" s="2" t="s">
        <v>100</v>
      </c>
      <c r="B24" s="9" t="str">
        <f>"__"&amp;Tables[Name]</f>
        <v>__resource_action_attrs</v>
      </c>
      <c r="C24" s="9" t="str">
        <f>IF(RIGHT(Tables[Name],3)="ies",MID(Tables[Name],1,LEN(Tables[Name])-3)&amp;"y",IF(RIGHT(Tables[Name],1)="s",MID(Tables[Name],1,LEN(Tables[Name])-1),Tables[Name]))</f>
        <v>resource_action_attr</v>
      </c>
      <c r="D24" s="9" t="str">
        <f t="shared" si="0"/>
        <v>Milestone\Appframe\Model</v>
      </c>
      <c r="E24" s="8" t="str">
        <f>SUBSTITUTE(PROPER(Tables[Singular Name]),"_","")</f>
        <v>ResourceActionAttr</v>
      </c>
      <c r="F24" s="8" t="str">
        <f>"php artisan make:migration create_"&amp;Tables[Table]&amp;"_table --create=__"&amp;Tables[Name]</f>
        <v>php artisan make:migration create___resource_action_attrs_table --create=__resource_action_attrs</v>
      </c>
      <c r="G24" s="8" t="str">
        <f>"php artisan make:model "&amp;Tables[Class Name]</f>
        <v>php artisan make:model ResourceActionAttr</v>
      </c>
      <c r="H24" s="8" t="str">
        <f>"protected $table = '"&amp;Tables[Table]&amp;"';"</f>
        <v>protected $table = '__resource_action_attrs';</v>
      </c>
      <c r="I24" s="8" t="str">
        <f>"php artisan make:seed "&amp;Tables[Class Name]&amp;"TableSeeder"</f>
        <v>php artisan make:seed ResourceActionAttrTableSeeder</v>
      </c>
      <c r="J24" s="8" t="str">
        <f>Tables[Class Name]&amp;"TableSeeder"&amp;"::class,"</f>
        <v>ResourceActionAttrTableSeeder::class,</v>
      </c>
    </row>
    <row r="25" spans="1:10" x14ac:dyDescent="0.25">
      <c r="A25" s="2" t="s">
        <v>101</v>
      </c>
      <c r="B25" s="9" t="str">
        <f>"__"&amp;Tables[Name]</f>
        <v>__resource_action_methods</v>
      </c>
      <c r="C25" s="9" t="str">
        <f>IF(RIGHT(Tables[Name],3)="ies",MID(Tables[Name],1,LEN(Tables[Name])-3)&amp;"y",IF(RIGHT(Tables[Name],1)="s",MID(Tables[Name],1,LEN(Tables[Name])-1),Tables[Name]))</f>
        <v>resource_action_method</v>
      </c>
      <c r="D25" s="9" t="str">
        <f t="shared" si="0"/>
        <v>Milestone\Appframe\Model</v>
      </c>
      <c r="E25" s="8" t="str">
        <f>SUBSTITUTE(PROPER(Tables[Singular Name]),"_","")</f>
        <v>ResourceActionMethod</v>
      </c>
      <c r="F25" s="8" t="str">
        <f>"php artisan make:migration create_"&amp;Tables[Table]&amp;"_table --create=__"&amp;Tables[Name]</f>
        <v>php artisan make:migration create___resource_action_methods_table --create=__resource_action_methods</v>
      </c>
      <c r="G25" s="8" t="str">
        <f>"php artisan make:model "&amp;Tables[Class Name]</f>
        <v>php artisan make:model ResourceActionMethod</v>
      </c>
      <c r="H25" s="8" t="str">
        <f>"protected $table = '"&amp;Tables[Table]&amp;"';"</f>
        <v>protected $table = '__resource_action_methods';</v>
      </c>
      <c r="I25" s="8" t="str">
        <f>"php artisan make:seed "&amp;Tables[Class Name]&amp;"TableSeeder"</f>
        <v>php artisan make:seed ResourceActionMethodTableSeeder</v>
      </c>
      <c r="J25" s="8" t="str">
        <f>Tables[Class Name]&amp;"TableSeeder"&amp;"::class,"</f>
        <v>ResourceActionMethodTableSeeder::class,</v>
      </c>
    </row>
    <row r="26" spans="1:10" x14ac:dyDescent="0.25">
      <c r="A26" s="4" t="s">
        <v>135</v>
      </c>
      <c r="B26" s="7" t="str">
        <f>"__"&amp;Tables[Name]</f>
        <v>__resource_action_lists</v>
      </c>
      <c r="C26" s="7" t="str">
        <f>IF(RIGHT(Tables[Name],3)="ies",MID(Tables[Name],1,LEN(Tables[Name])-3)&amp;"y",IF(RIGHT(Tables[Name],1)="s",MID(Tables[Name],1,LEN(Tables[Name])-1),Tables[Name]))</f>
        <v>resource_action_list</v>
      </c>
      <c r="D26" s="7" t="str">
        <f t="shared" si="0"/>
        <v>Milestone\Appframe\Model</v>
      </c>
      <c r="E26" s="8" t="str">
        <f>SUBSTITUTE(PROPER(Tables[Singular Name]),"_","")</f>
        <v>ResourceActionList</v>
      </c>
      <c r="F26" s="8" t="str">
        <f>"php artisan make:migration create_"&amp;Tables[Table]&amp;"_table --create=__"&amp;Tables[Name]</f>
        <v>php artisan make:migration create___resource_action_lists_table --create=__resource_action_lists</v>
      </c>
      <c r="G26" s="8" t="str">
        <f>"php artisan make:model "&amp;Tables[Class Name]</f>
        <v>php artisan make:model ResourceActionList</v>
      </c>
      <c r="H26" s="8" t="str">
        <f>"protected $table = '"&amp;Tables[Table]&amp;"';"</f>
        <v>protected $table = '__resource_action_lists';</v>
      </c>
      <c r="I26" s="8" t="str">
        <f>"php artisan make:seed "&amp;Tables[Class Name]&amp;"TableSeeder"</f>
        <v>php artisan make:seed ResourceActionListTableSeeder</v>
      </c>
      <c r="J26" s="8" t="str">
        <f>Tables[Class Name]&amp;"TableSeeder"&amp;"::class,"</f>
        <v>ResourceActionListTableSeeder::class,</v>
      </c>
    </row>
    <row r="27" spans="1:10" x14ac:dyDescent="0.25">
      <c r="A27" s="4" t="s">
        <v>136</v>
      </c>
      <c r="B27" s="7" t="str">
        <f>"__"&amp;Tables[Name]</f>
        <v>__resource_action_data</v>
      </c>
      <c r="C27" s="7" t="str">
        <f>IF(RIGHT(Tables[Name],3)="ies",MID(Tables[Name],1,LEN(Tables[Name])-3)&amp;"y",IF(RIGHT(Tables[Name],1)="s",MID(Tables[Name],1,LEN(Tables[Name])-1),Tables[Name]))</f>
        <v>resource_action_data</v>
      </c>
      <c r="D27" s="7" t="str">
        <f t="shared" si="0"/>
        <v>Milestone\Appframe\Model</v>
      </c>
      <c r="E27" s="8" t="str">
        <f>SUBSTITUTE(PROPER(Tables[Singular Name]),"_","")</f>
        <v>ResourceActionData</v>
      </c>
      <c r="F27" s="8" t="str">
        <f>"php artisan make:migration create_"&amp;Tables[Table]&amp;"_table --create=__"&amp;Tables[Name]</f>
        <v>php artisan make:migration create___resource_action_data_table --create=__resource_action_data</v>
      </c>
      <c r="G27" s="8" t="str">
        <f>"php artisan make:model "&amp;Tables[Class Name]</f>
        <v>php artisan make:model ResourceActionData</v>
      </c>
      <c r="H27" s="8" t="str">
        <f>"protected $table = '"&amp;Tables[Table]&amp;"';"</f>
        <v>protected $table = '__resource_action_data';</v>
      </c>
      <c r="I27" s="8" t="str">
        <f>"php artisan make:seed "&amp;Tables[Class Name]&amp;"TableSeeder"</f>
        <v>php artisan make:seed ResourceActionDataTableSeeder</v>
      </c>
      <c r="J27" s="8" t="str">
        <f>Tables[Class Name]&amp;"TableSeeder"&amp;"::class,"</f>
        <v>ResourceActionDataTableSeeder::class,</v>
      </c>
    </row>
    <row r="28" spans="1:10" x14ac:dyDescent="0.25">
      <c r="A28" s="5" t="s">
        <v>212</v>
      </c>
      <c r="B28" s="8" t="str">
        <f>"__"&amp;Tables[Name]</f>
        <v>__resource_roles</v>
      </c>
      <c r="C28" s="8" t="str">
        <f>IF(RIGHT(Tables[Name],3)="ies",MID(Tables[Name],1,LEN(Tables[Name])-3)&amp;"y",IF(RIGHT(Tables[Name],1)="s",MID(Tables[Name],1,LEN(Tables[Name])-1),Tables[Name]))</f>
        <v>resource_role</v>
      </c>
      <c r="D28" s="8" t="str">
        <f t="shared" si="0"/>
        <v>Milestone\Appframe\Model</v>
      </c>
      <c r="E28" s="8" t="str">
        <f>SUBSTITUTE(PROPER(Tables[Singular Name]),"_","")</f>
        <v>ResourceRole</v>
      </c>
      <c r="F28" s="8" t="str">
        <f>"php artisan make:migration create_"&amp;Tables[Table]&amp;"_table --create=__"&amp;Tables[Name]</f>
        <v>php artisan make:migration create___resource_roles_table --create=__resource_roles</v>
      </c>
      <c r="G28" s="8" t="str">
        <f>"php artisan make:model "&amp;Tables[Class Name]</f>
        <v>php artisan make:model ResourceRole</v>
      </c>
      <c r="H28" s="8" t="str">
        <f>"protected $table = '"&amp;Tables[Table]&amp;"';"</f>
        <v>protected $table = '__resource_roles';</v>
      </c>
      <c r="I28" s="8" t="str">
        <f>"php artisan make:seed "&amp;Tables[Class Name]&amp;"TableSeeder"</f>
        <v>php artisan make:seed ResourceRoleTableSeeder</v>
      </c>
      <c r="J28" s="8" t="str">
        <f>Tables[Class Name]&amp;"TableSeeder"&amp;"::class,"</f>
        <v>ResourceRoleTableSeeder::class,</v>
      </c>
    </row>
    <row r="29" spans="1:10" x14ac:dyDescent="0.25">
      <c r="A29" s="2" t="s">
        <v>102</v>
      </c>
      <c r="B29" s="9" t="str">
        <f>"__"&amp;Tables[Name]</f>
        <v>__resource_form_fields</v>
      </c>
      <c r="C29" s="9" t="str">
        <f>IF(RIGHT(Tables[Name],3)="ies",MID(Tables[Name],1,LEN(Tables[Name])-3)&amp;"y",IF(RIGHT(Tables[Name],1)="s",MID(Tables[Name],1,LEN(Tables[Name])-1),Tables[Name]))</f>
        <v>resource_form_field</v>
      </c>
      <c r="D29" s="9" t="str">
        <f t="shared" si="0"/>
        <v>Milestone\Appframe\Model</v>
      </c>
      <c r="E29" s="8" t="str">
        <f>SUBSTITUTE(PROPER(Tables[Singular Name]),"_","")</f>
        <v>ResourceFormField</v>
      </c>
      <c r="F29" s="8" t="str">
        <f>"php artisan make:migration create_"&amp;Tables[Table]&amp;"_table --create=__"&amp;Tables[Name]</f>
        <v>php artisan make:migration create___resource_form_fields_table --create=__resource_form_fields</v>
      </c>
      <c r="G29" s="8" t="str">
        <f>"php artisan make:model "&amp;Tables[Class Name]</f>
        <v>php artisan make:model ResourceFormField</v>
      </c>
      <c r="H29" s="8" t="str">
        <f>"protected $table = '"&amp;Tables[Table]&amp;"';"</f>
        <v>protected $table = '__resource_form_fields';</v>
      </c>
      <c r="I29" s="8" t="str">
        <f>"php artisan make:seed "&amp;Tables[Class Name]&amp;"TableSeeder"</f>
        <v>php artisan make:seed ResourceFormFieldTableSeeder</v>
      </c>
      <c r="J29" s="8" t="str">
        <f>Tables[Class Name]&amp;"TableSeeder"&amp;"::class,"</f>
        <v>ResourceFormFieldTableSeeder::class,</v>
      </c>
    </row>
    <row r="30" spans="1:10" x14ac:dyDescent="0.25">
      <c r="A30" s="2" t="s">
        <v>103</v>
      </c>
      <c r="B30" s="9" t="str">
        <f>"__"&amp;Tables[Name]</f>
        <v>__resource_form_field_attrs</v>
      </c>
      <c r="C30" s="9" t="str">
        <f>IF(RIGHT(Tables[Name],3)="ies",MID(Tables[Name],1,LEN(Tables[Name])-3)&amp;"y",IF(RIGHT(Tables[Name],1)="s",MID(Tables[Name],1,LEN(Tables[Name])-1),Tables[Name]))</f>
        <v>resource_form_field_attr</v>
      </c>
      <c r="D30" s="9" t="str">
        <f t="shared" si="0"/>
        <v>Milestone\Appframe\Model</v>
      </c>
      <c r="E30" s="8" t="str">
        <f>SUBSTITUTE(PROPER(Tables[Singular Name]),"_","")</f>
        <v>ResourceFormFieldAttr</v>
      </c>
      <c r="F30" s="8" t="str">
        <f>"php artisan make:migration create_"&amp;Tables[Table]&amp;"_table --create=__"&amp;Tables[Name]</f>
        <v>php artisan make:migration create___resource_form_field_attrs_table --create=__resource_form_field_attrs</v>
      </c>
      <c r="G30" s="8" t="str">
        <f>"php artisan make:model "&amp;Tables[Class Name]</f>
        <v>php artisan make:model ResourceFormFieldAttr</v>
      </c>
      <c r="H30" s="8" t="str">
        <f>"protected $table = '"&amp;Tables[Table]&amp;"';"</f>
        <v>protected $table = '__resource_form_field_attrs';</v>
      </c>
      <c r="I30" s="8" t="str">
        <f>"php artisan make:seed "&amp;Tables[Class Name]&amp;"TableSeeder"</f>
        <v>php artisan make:seed ResourceFormFieldAttrTableSeeder</v>
      </c>
      <c r="J30" s="8" t="str">
        <f>Tables[Class Name]&amp;"TableSeeder"&amp;"::class,"</f>
        <v>ResourceFormFieldAttrTableSeeder::class,</v>
      </c>
    </row>
    <row r="31" spans="1:10" x14ac:dyDescent="0.25">
      <c r="A31" s="2" t="s">
        <v>104</v>
      </c>
      <c r="B31" s="9" t="str">
        <f>"__"&amp;Tables[Name]</f>
        <v>__resource_form_field_data</v>
      </c>
      <c r="C31" s="9" t="str">
        <f>IF(RIGHT(Tables[Name],3)="ies",MID(Tables[Name],1,LEN(Tables[Name])-3)&amp;"y",IF(RIGHT(Tables[Name],1)="s",MID(Tables[Name],1,LEN(Tables[Name])-1),Tables[Name]))</f>
        <v>resource_form_field_data</v>
      </c>
      <c r="D31" s="9" t="str">
        <f t="shared" si="0"/>
        <v>Milestone\Appframe\Model</v>
      </c>
      <c r="E31" s="8" t="str">
        <f>SUBSTITUTE(PROPER(Tables[Singular Name]),"_","")</f>
        <v>ResourceFormFieldData</v>
      </c>
      <c r="F31" s="8" t="str">
        <f>"php artisan make:migration create_"&amp;Tables[Table]&amp;"_table --create=__"&amp;Tables[Name]</f>
        <v>php artisan make:migration create___resource_form_field_data_table --create=__resource_form_field_data</v>
      </c>
      <c r="G31" s="8" t="str">
        <f>"php artisan make:model "&amp;Tables[Class Name]</f>
        <v>php artisan make:model ResourceFormFieldData</v>
      </c>
      <c r="H31" s="8" t="str">
        <f>"protected $table = '"&amp;Tables[Table]&amp;"';"</f>
        <v>protected $table = '__resource_form_field_data';</v>
      </c>
      <c r="I31" s="8" t="str">
        <f>"php artisan make:seed "&amp;Tables[Class Name]&amp;"TableSeeder"</f>
        <v>php artisan make:seed ResourceFormFieldDataTableSeeder</v>
      </c>
      <c r="J31" s="8" t="str">
        <f>Tables[Class Name]&amp;"TableSeeder"&amp;"::class,"</f>
        <v>ResourceFormFieldDataTableSeeder::class,</v>
      </c>
    </row>
    <row r="32" spans="1:10" x14ac:dyDescent="0.25">
      <c r="A32" s="2" t="s">
        <v>105</v>
      </c>
      <c r="B32" s="9" t="str">
        <f>"__"&amp;Tables[Name]</f>
        <v>__resource_form_field_validations</v>
      </c>
      <c r="C32" s="9" t="str">
        <f>IF(RIGHT(Tables[Name],3)="ies",MID(Tables[Name],1,LEN(Tables[Name])-3)&amp;"y",IF(RIGHT(Tables[Name],1)="s",MID(Tables[Name],1,LEN(Tables[Name])-1),Tables[Name]))</f>
        <v>resource_form_field_validation</v>
      </c>
      <c r="D32" s="9" t="str">
        <f t="shared" si="0"/>
        <v>Milestone\Appframe\Model</v>
      </c>
      <c r="E32" s="8" t="str">
        <f>SUBSTITUTE(PROPER(Tables[Singular Name]),"_","")</f>
        <v>ResourceFormFieldValidation</v>
      </c>
      <c r="F32" s="8" t="str">
        <f>"php artisan make:migration create_"&amp;Tables[Table]&amp;"_table --create=__"&amp;Tables[Name]</f>
        <v>php artisan make:migration create___resource_form_field_validations_table --create=__resource_form_field_validations</v>
      </c>
      <c r="G32" s="8" t="str">
        <f>"php artisan make:model "&amp;Tables[Class Name]</f>
        <v>php artisan make:model ResourceFormFieldValidation</v>
      </c>
      <c r="H32" s="8" t="str">
        <f>"protected $table = '"&amp;Tables[Table]&amp;"';"</f>
        <v>protected $table = '__resource_form_field_validations';</v>
      </c>
      <c r="I32" s="8" t="str">
        <f>"php artisan make:seed "&amp;Tables[Class Name]&amp;"TableSeeder"</f>
        <v>php artisan make:seed ResourceFormFieldValidationTableSeeder</v>
      </c>
      <c r="J32" s="8" t="str">
        <f>Tables[Class Name]&amp;"TableSeeder"&amp;"::class,"</f>
        <v>ResourceFormFieldValidationTableSeeder::class,</v>
      </c>
    </row>
    <row r="33" spans="1:10" x14ac:dyDescent="0.25">
      <c r="A33" s="2" t="s">
        <v>453</v>
      </c>
      <c r="B33" s="7" t="str">
        <f>"__"&amp;Tables[Name]</f>
        <v>__resource_form_field_options</v>
      </c>
      <c r="C33" s="7" t="str">
        <f>IF(RIGHT(Tables[Name],3)="ies",MID(Tables[Name],1,LEN(Tables[Name])-3)&amp;"y",IF(RIGHT(Tables[Name],1)="s",MID(Tables[Name],1,LEN(Tables[Name])-1),Tables[Name]))</f>
        <v>resource_form_field_option</v>
      </c>
      <c r="D33" s="7" t="str">
        <f t="shared" si="0"/>
        <v>Milestone\Appframe\Model</v>
      </c>
      <c r="E33" s="8" t="str">
        <f>SUBSTITUTE(PROPER(Tables[Singular Name]),"_","")</f>
        <v>ResourceFormFieldOption</v>
      </c>
      <c r="F33" s="8" t="str">
        <f>"php artisan make:migration create_"&amp;Tables[Table]&amp;"_table --create=__"&amp;Tables[Name]</f>
        <v>php artisan make:migration create___resource_form_field_options_table --create=__resource_form_field_options</v>
      </c>
      <c r="G33" s="8" t="str">
        <f>"php artisan make:model "&amp;Tables[Class Name]</f>
        <v>php artisan make:model ResourceFormFieldOption</v>
      </c>
      <c r="H33" s="8" t="str">
        <f>"protected $table = '"&amp;Tables[Table]&amp;"';"</f>
        <v>protected $table = '__resource_form_field_options';</v>
      </c>
      <c r="I33" s="8" t="str">
        <f>"php artisan make:seed "&amp;Tables[Class Name]&amp;"TableSeeder"</f>
        <v>php artisan make:seed ResourceFormFieldOptionTableSeeder</v>
      </c>
      <c r="J33" s="8" t="str">
        <f>Tables[Class Name]&amp;"TableSeeder"&amp;"::class,"</f>
        <v>ResourceFormFieldOptionTableSeeder::class,</v>
      </c>
    </row>
    <row r="34" spans="1:10" x14ac:dyDescent="0.25">
      <c r="A34" s="2" t="s">
        <v>678</v>
      </c>
      <c r="B34" s="7" t="str">
        <f>"__"&amp;Tables[Name]</f>
        <v>__resource_form_field_depends</v>
      </c>
      <c r="C34" s="7" t="str">
        <f>IF(RIGHT(Tables[Name],3)="ies",MID(Tables[Name],1,LEN(Tables[Name])-3)&amp;"y",IF(RIGHT(Tables[Name],1)="s",MID(Tables[Name],1,LEN(Tables[Name])-1),Tables[Name]))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SUBSTITUTE(PROPER(Tables[Singular Name]),"_","")</f>
        <v>ResourceFormFieldDepend</v>
      </c>
      <c r="F34" s="8" t="str">
        <f>"php artisan make:migration create_"&amp;Tables[Table]&amp;"_table --create=__"&amp;Tables[Name]</f>
        <v>php artisan make:migration create___resource_form_field_depends_table --create=__resource_form_field_depends</v>
      </c>
      <c r="G34" s="8" t="str">
        <f>"php artisan make:model "&amp;Tables[Class Name]</f>
        <v>php artisan make:model ResourceFormFieldDepend</v>
      </c>
      <c r="H34" s="8" t="str">
        <f>"protected $table = '"&amp;Tables[Table]&amp;"';"</f>
        <v>protected $table = '__resource_form_field_depends';</v>
      </c>
      <c r="I34" s="8" t="str">
        <f>"php artisan make:seed "&amp;Tables[Class Name]&amp;"TableSeeder"</f>
        <v>php artisan make:seed ResourceFormFieldDependTableSeeder</v>
      </c>
      <c r="J34" s="8" t="str">
        <f>Tables[Class Name]&amp;"TableSeeder"&amp;"::class,"</f>
        <v>ResourceFormFieldDependTableSeeder::class,</v>
      </c>
    </row>
    <row r="35" spans="1:10" x14ac:dyDescent="0.25">
      <c r="A35" s="2" t="s">
        <v>778</v>
      </c>
      <c r="B35" s="7" t="str">
        <f>"__"&amp;Tables[Name]</f>
        <v>__resource_form_field_dynamic</v>
      </c>
      <c r="C35" s="7" t="str">
        <f>IF(RIGHT(Tables[Name],3)="ies",MID(Tables[Name],1,LEN(Tables[Name])-3)&amp;"y",IF(RIGHT(Tables[Name],1)="s",MID(Tables[Name],1,LEN(Tables[Name])-1),Tables[Name]))</f>
        <v>resource_form_field_dynamic</v>
      </c>
      <c r="D35" s="7" t="str">
        <f>"Milestone\Appframe\Model"</f>
        <v>Milestone\Appframe\Model</v>
      </c>
      <c r="E35" s="8" t="str">
        <f>SUBSTITUTE(PROPER(Tables[Singular Name]),"_","")</f>
        <v>ResourceFormFieldDynamic</v>
      </c>
      <c r="F35" s="8" t="str">
        <f>"php artisan make:migration create_"&amp;Tables[Table]&amp;"_table --create=__"&amp;Tables[Name]</f>
        <v>php artisan make:migration create___resource_form_field_dynamic_table --create=__resource_form_field_dynamic</v>
      </c>
      <c r="G35" s="8" t="str">
        <f>"php artisan make:model "&amp;Tables[Class Name]</f>
        <v>php artisan make:model ResourceFormFieldDynamic</v>
      </c>
      <c r="H35" s="8" t="str">
        <f>"protected $table = '"&amp;Tables[Table]&amp;"';"</f>
        <v>protected $table = '__resource_form_field_dynamic';</v>
      </c>
      <c r="I35" s="8" t="str">
        <f>"php artisan make:seed "&amp;Tables[Class Name]&amp;"TableSeeder"</f>
        <v>php artisan make:seed ResourceFormFieldDynamicTableSeeder</v>
      </c>
      <c r="J35" s="8" t="str">
        <f>Tables[Class Name]&amp;"TableSeeder"&amp;"::class,"</f>
        <v>ResourceFormFieldDynamicTableSeeder::class,</v>
      </c>
    </row>
    <row r="36" spans="1:10" x14ac:dyDescent="0.25">
      <c r="A36" s="2" t="s">
        <v>589</v>
      </c>
      <c r="B36" s="7" t="str">
        <f>"__"&amp;Tables[Name]</f>
        <v>__resource_form_layout</v>
      </c>
      <c r="C36" s="7" t="str">
        <f>IF(RIGHT(Tables[Name],3)="ies",MID(Tables[Name],1,LEN(Tables[Name])-3)&amp;"y",IF(RIGHT(Tables[Name],1)="s",MID(Tables[Name],1,LEN(Tables[Name])-1),Tables[Name]))</f>
        <v>resource_form_layout</v>
      </c>
      <c r="D36" s="7" t="str">
        <f t="shared" si="1"/>
        <v>Milestone\Appframe\Model</v>
      </c>
      <c r="E36" s="8" t="str">
        <f>SUBSTITUTE(PROPER(Tables[Singular Name]),"_","")</f>
        <v>ResourceFormLayout</v>
      </c>
      <c r="F36" s="8" t="str">
        <f>"php artisan make:migration create_"&amp;Tables[Table]&amp;"_table --create=__"&amp;Tables[Name]</f>
        <v>php artisan make:migration create___resource_form_layout_table --create=__resource_form_layout</v>
      </c>
      <c r="G36" s="8" t="str">
        <f>"php artisan make:model "&amp;Tables[Class Name]</f>
        <v>php artisan make:model ResourceFormLayout</v>
      </c>
      <c r="H36" s="8" t="str">
        <f>"protected $table = '"&amp;Tables[Table]&amp;"';"</f>
        <v>protected $table = '__resource_form_layout';</v>
      </c>
      <c r="I36" s="8" t="str">
        <f>"php artisan make:seed "&amp;Tables[Class Name]&amp;"TableSeeder"</f>
        <v>php artisan make:seed ResourceFormLayoutTableSeeder</v>
      </c>
      <c r="J36" s="8" t="str">
        <f>Tables[Class Name]&amp;"TableSeeder"&amp;"::class,"</f>
        <v>ResourceFormLayoutTableSeeder::class,</v>
      </c>
    </row>
    <row r="37" spans="1:10" x14ac:dyDescent="0.25">
      <c r="A37" s="2" t="s">
        <v>646</v>
      </c>
      <c r="B37" s="7" t="str">
        <f>"__"&amp;Tables[Name]</f>
        <v>__resource_form_collection</v>
      </c>
      <c r="C37" s="7" t="str">
        <f>IF(RIGHT(Tables[Name],3)="ies",MID(Tables[Name],1,LEN(Tables[Name])-3)&amp;"y",IF(RIGHT(Tables[Name],1)="s",MID(Tables[Name],1,LEN(Tables[Name])-1),Tables[Name]))</f>
        <v>resource_form_collection</v>
      </c>
      <c r="D37" s="7" t="str">
        <f t="shared" si="1"/>
        <v>Milestone\Appframe\Model</v>
      </c>
      <c r="E37" s="8" t="str">
        <f>SUBSTITUTE(PROPER(Tables[Singular Name]),"_","")</f>
        <v>ResourceFormCollection</v>
      </c>
      <c r="F37" s="8" t="str">
        <f>"php artisan make:migration create_"&amp;Tables[Table]&amp;"_table --create=__"&amp;Tables[Name]</f>
        <v>php artisan make:migration create___resource_form_collection_table --create=__resource_form_collection</v>
      </c>
      <c r="G37" s="8" t="str">
        <f>"php artisan make:model "&amp;Tables[Class Name]</f>
        <v>php artisan make:model ResourceFormCollection</v>
      </c>
      <c r="H37" s="8" t="str">
        <f>"protected $table = '"&amp;Tables[Table]&amp;"';"</f>
        <v>protected $table = '__resource_form_collection';</v>
      </c>
      <c r="I37" s="8" t="str">
        <f>"php artisan make:seed "&amp;Tables[Class Name]&amp;"TableSeeder"</f>
        <v>php artisan make:seed ResourceFormCollectionTableSeeder</v>
      </c>
      <c r="J37" s="8" t="str">
        <f>Tables[Class Name]&amp;"TableSeeder"&amp;"::class,"</f>
        <v>ResourceFormCollectionTableSeeder::class,</v>
      </c>
    </row>
    <row r="38" spans="1:10" x14ac:dyDescent="0.25">
      <c r="A38" s="4" t="s">
        <v>723</v>
      </c>
      <c r="B38" s="7" t="str">
        <f>"__"&amp;Tables[Name]</f>
        <v>__resource_dashboard</v>
      </c>
      <c r="C38" s="7" t="str">
        <f>IF(RIGHT(Tables[Name],3)="ies",MID(Tables[Name],1,LEN(Tables[Name])-3)&amp;"y",IF(RIGHT(Tables[Name],1)="s",MID(Tables[Name],1,LEN(Tables[Name])-1),Tables[Name]))</f>
        <v>resource_dashboard</v>
      </c>
      <c r="D38" s="7" t="str">
        <f t="shared" si="1"/>
        <v>Milestone\Appframe\Model</v>
      </c>
      <c r="E38" s="8" t="str">
        <f>SUBSTITUTE(PROPER(Tables[Singular Name]),"_","")</f>
        <v>ResourceDashboard</v>
      </c>
      <c r="F38" s="8" t="str">
        <f>"php artisan make:migration create_"&amp;Tables[Table]&amp;"_table --create=__"&amp;Tables[Name]</f>
        <v>php artisan make:migration create___resource_dashboard_table --create=__resource_dashboard</v>
      </c>
      <c r="G38" s="8" t="str">
        <f>"php artisan make:model "&amp;Tables[Class Name]</f>
        <v>php artisan make:model ResourceDashboard</v>
      </c>
      <c r="H38" s="8" t="str">
        <f>"protected $table = '"&amp;Tables[Table]&amp;"';"</f>
        <v>protected $table = '__resource_dashboard';</v>
      </c>
      <c r="I38" s="8" t="str">
        <f>"php artisan make:seed "&amp;Tables[Class Name]&amp;"TableSeeder"</f>
        <v>php artisan make:seed ResourceDashboardTableSeeder</v>
      </c>
      <c r="J38" s="8" t="str">
        <f>Tables[Class Name]&amp;"TableSeeder"&amp;"::class,"</f>
        <v>ResourceDashboardTableSeeder::class,</v>
      </c>
    </row>
    <row r="39" spans="1:10" x14ac:dyDescent="0.25">
      <c r="A39" s="4" t="s">
        <v>724</v>
      </c>
      <c r="B39" s="7" t="str">
        <f>"__"&amp;Tables[Name]</f>
        <v>__resource_dashboard_sections</v>
      </c>
      <c r="C39" s="7" t="str">
        <f>IF(RIGHT(Tables[Name],3)="ies",MID(Tables[Name],1,LEN(Tables[Name])-3)&amp;"y",IF(RIGHT(Tables[Name],1)="s",MID(Tables[Name],1,LEN(Tables[Name])-1),Tables[Name]))</f>
        <v>resource_dashboard_section</v>
      </c>
      <c r="D39" s="7" t="str">
        <f t="shared" si="1"/>
        <v>Milestone\Appframe\Model</v>
      </c>
      <c r="E39" s="8" t="str">
        <f>SUBSTITUTE(PROPER(Tables[Singular Name]),"_","")</f>
        <v>ResourceDashboardSection</v>
      </c>
      <c r="F39" s="8" t="str">
        <f>"php artisan make:migration create_"&amp;Tables[Table]&amp;"_table --create=__"&amp;Tables[Name]</f>
        <v>php artisan make:migration create___resource_dashboard_sections_table --create=__resource_dashboard_sections</v>
      </c>
      <c r="G39" s="8" t="str">
        <f>"php artisan make:model "&amp;Tables[Class Name]</f>
        <v>php artisan make:model ResourceDashboardSection</v>
      </c>
      <c r="H39" s="8" t="str">
        <f>"protected $table = '"&amp;Tables[Table]&amp;"';"</f>
        <v>protected $table = '__resource_dashboard_sections';</v>
      </c>
      <c r="I39" s="8" t="str">
        <f>"php artisan make:seed "&amp;Tables[Class Name]&amp;"TableSeeder"</f>
        <v>php artisan make:seed ResourceDashboardSectionTableSeeder</v>
      </c>
      <c r="J39" s="8" t="str">
        <f>Tables[Class Name]&amp;"TableSeeder"&amp;"::class,"</f>
        <v>ResourceDashboardSectionTableSeeder::class,</v>
      </c>
    </row>
    <row r="40" spans="1:10" x14ac:dyDescent="0.25">
      <c r="A40" s="4" t="s">
        <v>730</v>
      </c>
      <c r="B40" s="7" t="str">
        <f>"__"&amp;Tables[Name]</f>
        <v>__resource_dashboard_section_items</v>
      </c>
      <c r="C40" s="7" t="str">
        <f>IF(RIGHT(Tables[Name],3)="ies",MID(Tables[Name],1,LEN(Tables[Name])-3)&amp;"y",IF(RIGHT(Tables[Name],1)="s",MID(Tables[Name],1,LEN(Tables[Name])-1),Tables[Name]))</f>
        <v>resource_dashboard_section_item</v>
      </c>
      <c r="D40" s="7" t="str">
        <f t="shared" si="1"/>
        <v>Milestone\Appframe\Model</v>
      </c>
      <c r="E40" s="8" t="str">
        <f>SUBSTITUTE(PROPER(Tables[Singular Name]),"_","")</f>
        <v>ResourceDashboardSectionItem</v>
      </c>
      <c r="F40" s="8" t="str">
        <f>"php artisan make:migration create_"&amp;Tables[Table]&amp;"_table --create=__"&amp;Tables[Name]</f>
        <v>php artisan make:migration create___resource_dashboard_section_items_table --create=__resource_dashboard_section_items</v>
      </c>
      <c r="G40" s="8" t="str">
        <f>"php artisan make:model "&amp;Tables[Class Name]</f>
        <v>php artisan make:model ResourceDashboardSectionItem</v>
      </c>
      <c r="H40" s="8" t="str">
        <f>"protected $table = '"&amp;Tables[Table]&amp;"';"</f>
        <v>protected $table = '__resource_dashboard_section_items';</v>
      </c>
      <c r="I40" s="8" t="str">
        <f>"php artisan make:seed "&amp;Tables[Class Name]&amp;"TableSeeder"</f>
        <v>php artisan make:seed ResourceDashboardSectionItemTableSeeder</v>
      </c>
      <c r="J40" s="8" t="str">
        <f>Tables[Class Name]&amp;"TableSeeder"&amp;"::class,"</f>
        <v>ResourceDashboardSectionItemTableSeeder::class,</v>
      </c>
    </row>
    <row r="41" spans="1:10" x14ac:dyDescent="0.25">
      <c r="A41" s="4" t="s">
        <v>701</v>
      </c>
      <c r="B41" s="7" t="str">
        <f>"__"&amp;Tables[Name]</f>
        <v>__resource_metrics</v>
      </c>
      <c r="C41" s="7" t="str">
        <f>IF(RIGHT(Tables[Name],3)="ies",MID(Tables[Name],1,LEN(Tables[Name])-3)&amp;"y",IF(RIGHT(Tables[Name],1)="s",MID(Tables[Name],1,LEN(Tables[Name])-1),Tables[Name]))</f>
        <v>resource_metric</v>
      </c>
      <c r="D41" s="7" t="str">
        <f t="shared" si="1"/>
        <v>Milestone\Appframe\Model</v>
      </c>
      <c r="E41" s="8" t="str">
        <f>SUBSTITUTE(PROPER(Tables[Singular Name]),"_","")</f>
        <v>ResourceMetric</v>
      </c>
      <c r="F41" s="8" t="str">
        <f>"php artisan make:migration create_"&amp;Tables[Table]&amp;"_table --create=__"&amp;Tables[Name]</f>
        <v>php artisan make:migration create___resource_metrics_table --create=__resource_metrics</v>
      </c>
      <c r="G41" s="8" t="str">
        <f>"php artisan make:model "&amp;Tables[Class Name]</f>
        <v>php artisan make:model ResourceMetric</v>
      </c>
      <c r="H41" s="8" t="str">
        <f>"protected $table = '"&amp;Tables[Table]&amp;"';"</f>
        <v>protected $table = '__resource_metrics';</v>
      </c>
      <c r="I41" s="8" t="str">
        <f>"php artisan make:seed "&amp;Tables[Class Name]&amp;"TableSeeder"</f>
        <v>php artisan make:seed ResourceMetricTableSeeder</v>
      </c>
      <c r="J41" s="8" t="str">
        <f>Tables[Class Name]&amp;"TableSeeder"&amp;"::class,"</f>
        <v>ResourceMetricTableSeeder::class,</v>
      </c>
    </row>
    <row r="42" spans="1:10" x14ac:dyDescent="0.25">
      <c r="A42" s="2" t="s">
        <v>188</v>
      </c>
      <c r="B42" s="9" t="str">
        <f>"__"&amp;Tables[Name]</f>
        <v>__organisation</v>
      </c>
      <c r="C42" s="9" t="str">
        <f>IF(RIGHT(Tables[Name],3)="ies",MID(Tables[Name],1,LEN(Tables[Name])-3)&amp;"y",IF(RIGHT(Tables[Name],1)="s",MID(Tables[Name],1,LEN(Tables[Name])-1),Tables[Name]))</f>
        <v>organisation</v>
      </c>
      <c r="D42" s="9" t="str">
        <f t="shared" si="0"/>
        <v>Milestone\Appframe\Model</v>
      </c>
      <c r="E42" s="9" t="str">
        <f>SUBSTITUTE(PROPER(Tables[Singular Name]),"_","")</f>
        <v>Organisation</v>
      </c>
      <c r="F42" s="9" t="str">
        <f>"php artisan make:migration create_"&amp;Tables[Table]&amp;"_table --create=__"&amp;Tables[Name]</f>
        <v>php artisan make:migration create___organisation_table --create=__organisation</v>
      </c>
      <c r="G42" s="9" t="str">
        <f>"php artisan make:model "&amp;Tables[Class Name]</f>
        <v>php artisan make:model Organisation</v>
      </c>
      <c r="H42" s="9" t="str">
        <f>"protected $table = '"&amp;Tables[Table]&amp;"';"</f>
        <v>protected $table = '__organisation';</v>
      </c>
      <c r="I42" s="9" t="str">
        <f>"php artisan make:seed "&amp;Tables[Class Name]&amp;"TableSeeder"</f>
        <v>php artisan make:seed OrganisationTableSeeder</v>
      </c>
      <c r="J42" s="9" t="str">
        <f>Tables[Class Name]&amp;"TableSeeder"&amp;"::class,"</f>
        <v>OrganisationTableSeeder::class,</v>
      </c>
    </row>
    <row r="43" spans="1:10" x14ac:dyDescent="0.25">
      <c r="A43" s="2" t="s">
        <v>193</v>
      </c>
      <c r="B43" s="9" t="str">
        <f>"__"&amp;Tables[Name]</f>
        <v>__organisation_contacts</v>
      </c>
      <c r="C43" s="9" t="str">
        <f>IF(RIGHT(Tables[Name],3)="ies",MID(Tables[Name],1,LEN(Tables[Name])-3)&amp;"y",IF(RIGHT(Tables[Name],1)="s",MID(Tables[Name],1,LEN(Tables[Name])-1),Tables[Name]))</f>
        <v>organisation_contact</v>
      </c>
      <c r="D43" s="9" t="str">
        <f t="shared" si="0"/>
        <v>Milestone\Appframe\Model</v>
      </c>
      <c r="E43" s="9" t="str">
        <f>SUBSTITUTE(PROPER(Tables[Singular Name]),"_","")</f>
        <v>OrganisationContact</v>
      </c>
      <c r="F43" s="9" t="str">
        <f>"php artisan make:migration create_"&amp;Tables[Table]&amp;"_table --create=__"&amp;Tables[Name]</f>
        <v>php artisan make:migration create___organisation_contacts_table --create=__organisation_contacts</v>
      </c>
      <c r="G43" s="9" t="str">
        <f>"php artisan make:model "&amp;Tables[Class Name]</f>
        <v>php artisan make:model OrganisationContact</v>
      </c>
      <c r="H43" s="9" t="str">
        <f>"protected $table = '"&amp;Tables[Table]&amp;"';"</f>
        <v>protected $table = '__organisation_contacts';</v>
      </c>
      <c r="I43" s="9" t="str">
        <f>"php artisan make:seed "&amp;Tables[Class Name]&amp;"TableSeeder"</f>
        <v>php artisan make:seed OrganisationContactTableSeeder</v>
      </c>
      <c r="J43" s="9" t="str">
        <f>Tables[Class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7" sqref="F7"/>
    </sheetView>
  </sheetViews>
  <sheetFormatPr defaultRowHeight="15" x14ac:dyDescent="0.2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 x14ac:dyDescent="0.25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 x14ac:dyDescent="0.25">
      <c r="A2" s="3">
        <f t="shared" ref="A2:A6" si="0">IFERROR($A1+1,1)</f>
        <v>1</v>
      </c>
      <c r="B2" s="11">
        <v>1</v>
      </c>
      <c r="C2" s="18" t="str">
        <f>VLOOKUP(FormFields[Form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FormFields[Name]</f>
        <v>name</v>
      </c>
      <c r="I2" s="6"/>
      <c r="J2" s="6"/>
      <c r="K2" s="6"/>
      <c r="L2" s="6"/>
    </row>
    <row r="3" spans="1:12" x14ac:dyDescent="0.25">
      <c r="A3" s="13">
        <f t="shared" si="0"/>
        <v>2</v>
      </c>
      <c r="B3" s="12">
        <v>1</v>
      </c>
      <c r="C3" s="19" t="str">
        <f>VLOOKUP(FormFields[Form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FormFields[Name]</f>
        <v>email</v>
      </c>
      <c r="I3" s="6"/>
      <c r="J3" s="6"/>
      <c r="K3" s="6"/>
      <c r="L3" s="6"/>
    </row>
    <row r="4" spans="1:12" x14ac:dyDescent="0.25">
      <c r="A4" s="13">
        <f t="shared" si="0"/>
        <v>3</v>
      </c>
      <c r="B4" s="12">
        <v>1</v>
      </c>
      <c r="C4" s="19" t="str">
        <f>VLOOKUP(FormFields[Form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FormFields[Name]</f>
        <v>group</v>
      </c>
      <c r="I4" s="6">
        <v>1</v>
      </c>
      <c r="J4" s="6"/>
      <c r="K4" s="6"/>
      <c r="L4" s="6"/>
    </row>
    <row r="5" spans="1:12" x14ac:dyDescent="0.25">
      <c r="A5" s="13">
        <f t="shared" si="0"/>
        <v>4</v>
      </c>
      <c r="B5" s="12">
        <v>2</v>
      </c>
      <c r="C5" s="19" t="str">
        <f>VLOOKUP(FormFields[Form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FormFields[Name]</f>
        <v>name</v>
      </c>
      <c r="I5" s="6"/>
      <c r="J5" s="6"/>
      <c r="K5" s="6"/>
      <c r="L5" s="6"/>
    </row>
    <row r="6" spans="1:12" x14ac:dyDescent="0.25">
      <c r="A6" s="13">
        <f t="shared" si="0"/>
        <v>5</v>
      </c>
      <c r="B6" s="12">
        <v>2</v>
      </c>
      <c r="C6" s="19" t="str">
        <f>VLOOKUP(FormFields[Form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FormFields[Name]</f>
        <v>email</v>
      </c>
      <c r="I6" s="6"/>
      <c r="J6" s="6"/>
      <c r="K6" s="6"/>
      <c r="L6" s="6"/>
    </row>
    <row r="7" spans="1:12" x14ac:dyDescent="0.25">
      <c r="A7" s="21">
        <f>IFERROR($A6+1,1)</f>
        <v>6</v>
      </c>
      <c r="B7" s="20">
        <v>2</v>
      </c>
      <c r="C7" s="22" t="str">
        <f>VLOOKUP(FormFields[Form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FormFields[Name]</f>
        <v>password</v>
      </c>
      <c r="I7" s="8"/>
      <c r="J7" s="8"/>
      <c r="K7" s="8"/>
      <c r="L7" s="8"/>
    </row>
    <row r="8" spans="1:12" x14ac:dyDescent="0.25">
      <c r="A8" s="21">
        <f t="shared" ref="A8:A33" si="1">IFERROR($A7+1,1)</f>
        <v>7</v>
      </c>
      <c r="B8" s="12">
        <v>3</v>
      </c>
      <c r="C8" s="19" t="str">
        <f>VLOOKUP(FormFields[Form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FormFields[Name]</f>
        <v>name</v>
      </c>
      <c r="I8" s="6"/>
      <c r="J8" s="6"/>
      <c r="K8" s="6"/>
      <c r="L8" s="6"/>
    </row>
    <row r="9" spans="1:12" x14ac:dyDescent="0.25">
      <c r="A9" s="21">
        <f t="shared" si="1"/>
        <v>8</v>
      </c>
      <c r="B9" s="12">
        <v>3</v>
      </c>
      <c r="C9" s="19" t="str">
        <f>VLOOKUP(FormFields[Form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FormFields[Name]</f>
        <v>email</v>
      </c>
      <c r="I9" s="6"/>
      <c r="J9" s="6"/>
      <c r="K9" s="6"/>
      <c r="L9" s="6"/>
    </row>
    <row r="10" spans="1:12" x14ac:dyDescent="0.25">
      <c r="A10" s="21">
        <f t="shared" si="1"/>
        <v>9</v>
      </c>
      <c r="B10" s="12">
        <v>4</v>
      </c>
      <c r="C10" s="19" t="str">
        <f>VLOOKUP(FormFields[Form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FormFields[Name]</f>
        <v>name</v>
      </c>
      <c r="I10" s="6"/>
      <c r="J10" s="6"/>
      <c r="K10" s="6"/>
      <c r="L10" s="6"/>
    </row>
    <row r="11" spans="1:12" x14ac:dyDescent="0.25">
      <c r="A11" s="21">
        <f t="shared" si="1"/>
        <v>10</v>
      </c>
      <c r="B11" s="12">
        <v>4</v>
      </c>
      <c r="C11" s="19" t="str">
        <f>VLOOKUP(FormFields[Form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FormFields[Name]</f>
        <v>description</v>
      </c>
      <c r="I11" s="6"/>
      <c r="J11" s="6"/>
      <c r="K11" s="6"/>
      <c r="L11" s="6"/>
    </row>
    <row r="12" spans="1:12" x14ac:dyDescent="0.25">
      <c r="A12" s="21">
        <f t="shared" si="1"/>
        <v>11</v>
      </c>
      <c r="B12" s="12">
        <v>4</v>
      </c>
      <c r="C12" s="19" t="str">
        <f>VLOOKUP(FormFields[Form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FormFields[Name]</f>
        <v>title</v>
      </c>
      <c r="I12" s="6"/>
      <c r="J12" s="6"/>
      <c r="K12" s="6"/>
      <c r="L12" s="6"/>
    </row>
    <row r="13" spans="1:12" x14ac:dyDescent="0.25">
      <c r="A13" s="21">
        <f t="shared" si="1"/>
        <v>12</v>
      </c>
      <c r="B13" s="12">
        <v>5</v>
      </c>
      <c r="C13" s="19" t="str">
        <f>VLOOKUP(FormFields[Form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FormFields[Name]</f>
        <v>name</v>
      </c>
      <c r="I13" s="6"/>
      <c r="J13" s="6"/>
      <c r="K13" s="6"/>
      <c r="L13" s="6"/>
    </row>
    <row r="14" spans="1:12" x14ac:dyDescent="0.25">
      <c r="A14" s="21">
        <f t="shared" si="1"/>
        <v>13</v>
      </c>
      <c r="B14" s="12">
        <v>5</v>
      </c>
      <c r="C14" s="19" t="str">
        <f>VLOOKUP(FormFields[Form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FormFields[Name]</f>
        <v>description</v>
      </c>
      <c r="I14" s="6"/>
      <c r="J14" s="6"/>
      <c r="K14" s="6"/>
      <c r="L14" s="6"/>
    </row>
    <row r="15" spans="1:12" x14ac:dyDescent="0.25">
      <c r="A15" s="21">
        <f t="shared" si="1"/>
        <v>14</v>
      </c>
      <c r="B15" s="12">
        <v>5</v>
      </c>
      <c r="C15" s="19" t="str">
        <f>VLOOKUP(FormFields[Form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FormFields[Name]</f>
        <v>title</v>
      </c>
      <c r="I15" s="6"/>
      <c r="J15" s="6"/>
      <c r="K15" s="6"/>
      <c r="L15" s="6"/>
    </row>
    <row r="16" spans="1:12" x14ac:dyDescent="0.25">
      <c r="A16" s="21">
        <f t="shared" si="1"/>
        <v>15</v>
      </c>
      <c r="B16" s="12">
        <v>6</v>
      </c>
      <c r="C16" s="19" t="str">
        <f>VLOOKUP(FormFields[Form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FormFields[Name]</f>
        <v>name</v>
      </c>
      <c r="I16" s="6"/>
      <c r="J16" s="6"/>
      <c r="K16" s="6"/>
      <c r="L16" s="6"/>
    </row>
    <row r="17" spans="1:12" x14ac:dyDescent="0.25">
      <c r="A17" s="21">
        <f t="shared" si="1"/>
        <v>16</v>
      </c>
      <c r="B17" s="12">
        <v>6</v>
      </c>
      <c r="C17" s="19" t="str">
        <f>VLOOKUP(FormFields[Form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FormFields[Name]</f>
        <v>description</v>
      </c>
      <c r="I17" s="6"/>
      <c r="J17" s="6"/>
      <c r="K17" s="6"/>
      <c r="L17" s="6"/>
    </row>
    <row r="18" spans="1:12" x14ac:dyDescent="0.25">
      <c r="A18" s="21">
        <f t="shared" si="1"/>
        <v>17</v>
      </c>
      <c r="B18" s="12">
        <v>6</v>
      </c>
      <c r="C18" s="19" t="str">
        <f>VLOOKUP(FormFields[Form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FormFields[Name]</f>
        <v>title</v>
      </c>
      <c r="I18" s="6"/>
      <c r="J18" s="6"/>
      <c r="K18" s="6"/>
      <c r="L18" s="6"/>
    </row>
    <row r="19" spans="1:12" x14ac:dyDescent="0.25">
      <c r="A19" s="21">
        <f t="shared" si="1"/>
        <v>18</v>
      </c>
      <c r="B19" s="12">
        <v>6</v>
      </c>
      <c r="C19" s="19" t="str">
        <f>VLOOKUP(FormFields[Form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FormFields[Name]</f>
        <v>namespace</v>
      </c>
      <c r="I19" s="6"/>
      <c r="J19" s="6"/>
      <c r="K19" s="6"/>
      <c r="L19" s="6"/>
    </row>
    <row r="20" spans="1:12" x14ac:dyDescent="0.25">
      <c r="A20" s="21">
        <f t="shared" si="1"/>
        <v>19</v>
      </c>
      <c r="B20" s="12">
        <v>6</v>
      </c>
      <c r="C20" s="19" t="str">
        <f>VLOOKUP(FormFields[Form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FormFields[Name]</f>
        <v>table</v>
      </c>
      <c r="I20" s="6"/>
      <c r="J20" s="6"/>
      <c r="K20" s="6"/>
      <c r="L20" s="6"/>
    </row>
    <row r="21" spans="1:12" x14ac:dyDescent="0.25">
      <c r="A21" s="21">
        <f t="shared" si="1"/>
        <v>20</v>
      </c>
      <c r="B21" s="12">
        <v>6</v>
      </c>
      <c r="C21" s="19" t="str">
        <f>VLOOKUP(FormFields[Form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FormFields[Name]</f>
        <v>key</v>
      </c>
      <c r="I21" s="6"/>
      <c r="J21" s="6"/>
      <c r="K21" s="6"/>
      <c r="L21" s="6"/>
    </row>
    <row r="22" spans="1:12" x14ac:dyDescent="0.25">
      <c r="A22" s="21">
        <f t="shared" si="1"/>
        <v>21</v>
      </c>
      <c r="B22" s="12">
        <v>6</v>
      </c>
      <c r="C22" s="19" t="str">
        <f>VLOOKUP(FormFields[Form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FormFields[Name]</f>
        <v>controller</v>
      </c>
      <c r="I22" s="6"/>
      <c r="J22" s="6"/>
      <c r="K22" s="6"/>
      <c r="L22" s="6"/>
    </row>
    <row r="23" spans="1:12" x14ac:dyDescent="0.25">
      <c r="A23" s="21">
        <f t="shared" si="1"/>
        <v>22</v>
      </c>
      <c r="B23" s="12">
        <v>6</v>
      </c>
      <c r="C23" s="19" t="str">
        <f>VLOOKUP(FormFields[Form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FormFields[Name]</f>
        <v>controller_namespace</v>
      </c>
      <c r="I23" s="6"/>
      <c r="J23" s="6"/>
      <c r="K23" s="6"/>
      <c r="L23" s="6"/>
    </row>
    <row r="24" spans="1:12" x14ac:dyDescent="0.25">
      <c r="A24" s="21">
        <f t="shared" si="1"/>
        <v>23</v>
      </c>
      <c r="B24" s="12">
        <v>7</v>
      </c>
      <c r="C24" s="19" t="str">
        <f>VLOOKUP(FormFields[Form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FormFields[Name]</f>
        <v>name</v>
      </c>
      <c r="I24" s="6"/>
      <c r="J24" s="6"/>
      <c r="K24" s="6"/>
      <c r="L24" s="6"/>
    </row>
    <row r="25" spans="1:12" x14ac:dyDescent="0.25">
      <c r="A25" s="21">
        <f t="shared" si="1"/>
        <v>24</v>
      </c>
      <c r="B25" s="12">
        <v>7</v>
      </c>
      <c r="C25" s="19" t="str">
        <f>VLOOKUP(FormFields[Form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FormFields[Name]</f>
        <v>name_short</v>
      </c>
      <c r="I25" s="6"/>
      <c r="J25" s="6"/>
      <c r="K25" s="6"/>
      <c r="L25" s="6"/>
    </row>
    <row r="26" spans="1:12" x14ac:dyDescent="0.25">
      <c r="A26" s="21">
        <f t="shared" si="1"/>
        <v>25</v>
      </c>
      <c r="B26" s="12">
        <v>7</v>
      </c>
      <c r="C26" s="19" t="str">
        <f>VLOOKUP(FormFields[Form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FormFields[Name]</f>
        <v>name_long</v>
      </c>
      <c r="I26" s="6"/>
      <c r="J26" s="6"/>
      <c r="K26" s="6"/>
      <c r="L26" s="6"/>
    </row>
    <row r="27" spans="1:12" x14ac:dyDescent="0.25">
      <c r="A27" s="21">
        <f t="shared" si="1"/>
        <v>26</v>
      </c>
      <c r="B27" s="12">
        <v>7</v>
      </c>
      <c r="C27" s="19" t="str">
        <f>VLOOKUP(FormFields[Form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FormFields[Name]</f>
        <v>address_line1</v>
      </c>
      <c r="I27" s="6"/>
      <c r="J27" s="6"/>
      <c r="K27" s="6"/>
      <c r="L27" s="6"/>
    </row>
    <row r="28" spans="1:12" x14ac:dyDescent="0.25">
      <c r="A28" s="21">
        <f t="shared" si="1"/>
        <v>27</v>
      </c>
      <c r="B28" s="12">
        <v>7</v>
      </c>
      <c r="C28" s="19" t="str">
        <f>VLOOKUP(FormFields[Form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FormFields[Name]</f>
        <v>address_line2</v>
      </c>
      <c r="I28" s="6"/>
      <c r="J28" s="6"/>
      <c r="K28" s="6"/>
      <c r="L28" s="6"/>
    </row>
    <row r="29" spans="1:12" x14ac:dyDescent="0.25">
      <c r="A29" s="21">
        <f t="shared" si="1"/>
        <v>28</v>
      </c>
      <c r="B29" s="12">
        <v>7</v>
      </c>
      <c r="C29" s="19" t="str">
        <f>VLOOKUP(FormFields[Form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FormFields[Name]</f>
        <v>address_short</v>
      </c>
      <c r="I29" s="6"/>
      <c r="J29" s="6"/>
      <c r="K29" s="6"/>
      <c r="L29" s="6"/>
    </row>
    <row r="30" spans="1:12" x14ac:dyDescent="0.25">
      <c r="A30" s="21">
        <f t="shared" si="1"/>
        <v>29</v>
      </c>
      <c r="B30" s="12">
        <v>7</v>
      </c>
      <c r="C30" s="19" t="str">
        <f>VLOOKUP(FormFields[Form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FormFields[Name]</f>
        <v>address_long</v>
      </c>
      <c r="I30" s="6"/>
      <c r="J30" s="6"/>
      <c r="K30" s="6"/>
      <c r="L30" s="6"/>
    </row>
    <row r="31" spans="1:12" x14ac:dyDescent="0.25">
      <c r="A31" s="21">
        <f t="shared" si="1"/>
        <v>30</v>
      </c>
      <c r="B31" s="12">
        <v>7</v>
      </c>
      <c r="C31" s="19" t="str">
        <f>VLOOKUP(FormFields[Form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FormFields[Name]</f>
        <v>type</v>
      </c>
      <c r="I31" s="6">
        <v>6</v>
      </c>
      <c r="J31" s="6"/>
      <c r="K31" s="6"/>
      <c r="L31" s="6"/>
    </row>
    <row r="32" spans="1:12" x14ac:dyDescent="0.25">
      <c r="A32" s="21">
        <f t="shared" si="1"/>
        <v>31</v>
      </c>
      <c r="B32" s="12">
        <v>7</v>
      </c>
      <c r="C32" s="19" t="str">
        <f>VLOOKUP(FormFields[Form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FormFields[Name]</f>
        <v>type_name</v>
      </c>
      <c r="I32" s="6">
        <v>6</v>
      </c>
      <c r="J32" s="6"/>
      <c r="K32" s="6"/>
      <c r="L32" s="6"/>
    </row>
    <row r="33" spans="1:12" x14ac:dyDescent="0.25">
      <c r="A33" s="21">
        <f t="shared" si="1"/>
        <v>32</v>
      </c>
      <c r="B33" s="12">
        <v>7</v>
      </c>
      <c r="C33" s="19" t="str">
        <f>VLOOKUP(FormFields[Form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FormFields[Name]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0" sqref="B10"/>
    </sheetView>
  </sheetViews>
  <sheetFormatPr defaultRowHeight="15" x14ac:dyDescent="0.2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 x14ac:dyDescent="0.25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 x14ac:dyDescent="0.25">
      <c r="A2" s="11">
        <f t="shared" ref="A2:A7" si="0">IFERROR($A1+1,1)</f>
        <v>1</v>
      </c>
      <c r="B2" s="1" t="s">
        <v>177</v>
      </c>
      <c r="C2" s="3">
        <f>VLOOKUP(ResourceActions[Resource],CHOOSE({1,2},ResourceTable[Name],ResourceTable[No]),2,0)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 x14ac:dyDescent="0.25">
      <c r="A3" s="12">
        <f t="shared" si="0"/>
        <v>2</v>
      </c>
      <c r="B3" s="1" t="s">
        <v>177</v>
      </c>
      <c r="C3" s="3">
        <f>VLOOKUP(ResourceActions[Resource],CHOOSE({1,2},ResourceTable[Name],ResourceTable[No]),2,0)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 x14ac:dyDescent="0.25">
      <c r="A4" s="12">
        <f t="shared" si="0"/>
        <v>3</v>
      </c>
      <c r="B4" s="2" t="s">
        <v>177</v>
      </c>
      <c r="C4" s="13">
        <f>VLOOKUP(ResourceActions[Resource],CHOOSE({1,2},ResourceTable[Name],ResourceTable[No]),2,0)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 x14ac:dyDescent="0.25">
      <c r="A5" s="12">
        <f t="shared" si="0"/>
        <v>4</v>
      </c>
      <c r="B5" s="2" t="s">
        <v>177</v>
      </c>
      <c r="C5" s="13">
        <f>VLOOKUP(ResourceActions[Resource],CHOOSE({1,2},ResourceTable[Name],ResourceTable[No]),2,0)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 x14ac:dyDescent="0.25">
      <c r="A6" s="12">
        <f t="shared" si="0"/>
        <v>5</v>
      </c>
      <c r="B6" s="2" t="s">
        <v>177</v>
      </c>
      <c r="C6" s="13">
        <f>VLOOKUP(ResourceActions[Resource],CHOOSE({1,2},ResourceTable[Name],ResourceTable[No]),2,0)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 x14ac:dyDescent="0.25">
      <c r="A7" s="12">
        <f t="shared" si="0"/>
        <v>6</v>
      </c>
      <c r="B7" s="2" t="s">
        <v>177</v>
      </c>
      <c r="C7" s="13">
        <f>VLOOKUP(ResourceActions[Resource],CHOOSE({1,2},ResourceTable[Name],ResourceTable[No]),2,0)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 x14ac:dyDescent="0.25">
      <c r="A8" s="20">
        <f>IFERROR($A7+1,1)</f>
        <v>7</v>
      </c>
      <c r="B8" s="2" t="s">
        <v>177</v>
      </c>
      <c r="C8" s="21">
        <f>VLOOKUP(ResourceActions[Resource],CHOOSE({1,2},ResourceTable[Name],ResourceTable[No]),2,0)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 x14ac:dyDescent="0.25">
      <c r="A9" s="20">
        <f>IFERROR($A8+1,1)</f>
        <v>8</v>
      </c>
      <c r="B9" s="2" t="s">
        <v>177</v>
      </c>
      <c r="C9" s="21">
        <f>VLOOKUP(ResourceActions[Resource],CHOOSE({1,2},ResourceTable[Name],ResourceTable[No]),2,0)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22" workbookViewId="0">
      <selection activeCell="D48" sqref="D48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 x14ac:dyDescent="0.25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 x14ac:dyDescent="0.25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 x14ac:dyDescent="0.25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 x14ac:dyDescent="0.25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 x14ac:dyDescent="0.25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 x14ac:dyDescent="0.25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 x14ac:dyDescent="0.25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 x14ac:dyDescent="0.25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 x14ac:dyDescent="0.25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 x14ac:dyDescent="0.25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 x14ac:dyDescent="0.25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 x14ac:dyDescent="0.25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 x14ac:dyDescent="0.25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 x14ac:dyDescent="0.25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 x14ac:dyDescent="0.25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 x14ac:dyDescent="0.25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 x14ac:dyDescent="0.25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 x14ac:dyDescent="0.25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 x14ac:dyDescent="0.25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 x14ac:dyDescent="0.25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 x14ac:dyDescent="0.25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 x14ac:dyDescent="0.25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 x14ac:dyDescent="0.25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 x14ac:dyDescent="0.25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 x14ac:dyDescent="0.25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 x14ac:dyDescent="0.25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 x14ac:dyDescent="0.25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 x14ac:dyDescent="0.25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 x14ac:dyDescent="0.25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 x14ac:dyDescent="0.25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 x14ac:dyDescent="0.25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 x14ac:dyDescent="0.25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 x14ac:dyDescent="0.25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 x14ac:dyDescent="0.25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 x14ac:dyDescent="0.25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 x14ac:dyDescent="0.25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 x14ac:dyDescent="0.25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 x14ac:dyDescent="0.25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 x14ac:dyDescent="0.25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 x14ac:dyDescent="0.25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 x14ac:dyDescent="0.25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 x14ac:dyDescent="0.25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 x14ac:dyDescent="0.25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 x14ac:dyDescent="0.25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 x14ac:dyDescent="0.25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 x14ac:dyDescent="0.25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 x14ac:dyDescent="0.25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 x14ac:dyDescent="0.25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 x14ac:dyDescent="0.25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 x14ac:dyDescent="0.25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 x14ac:dyDescent="0.25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 x14ac:dyDescent="0.25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 x14ac:dyDescent="0.25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 x14ac:dyDescent="0.25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 x14ac:dyDescent="0.25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 x14ac:dyDescent="0.25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 x14ac:dyDescent="0.25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 x14ac:dyDescent="0.25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 x14ac:dyDescent="0.25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 x14ac:dyDescent="0.25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 x14ac:dyDescent="0.25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 x14ac:dyDescent="0.25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 x14ac:dyDescent="0.25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 x14ac:dyDescent="0.25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 x14ac:dyDescent="0.25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 x14ac:dyDescent="0.25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 x14ac:dyDescent="0.25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 x14ac:dyDescent="0.25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 x14ac:dyDescent="0.25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 x14ac:dyDescent="0.25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 x14ac:dyDescent="0.25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 x14ac:dyDescent="0.25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 x14ac:dyDescent="0.25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 x14ac:dyDescent="0.25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 x14ac:dyDescent="0.25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 x14ac:dyDescent="0.25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 x14ac:dyDescent="0.25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 x14ac:dyDescent="0.25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 x14ac:dyDescent="0.25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 x14ac:dyDescent="0.25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 x14ac:dyDescent="0.25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 x14ac:dyDescent="0.25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 x14ac:dyDescent="0.25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 x14ac:dyDescent="0.25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 x14ac:dyDescent="0.25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 x14ac:dyDescent="0.25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 x14ac:dyDescent="0.25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 x14ac:dyDescent="0.25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 x14ac:dyDescent="0.25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 x14ac:dyDescent="0.25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 x14ac:dyDescent="0.25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 x14ac:dyDescent="0.25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 x14ac:dyDescent="0.25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 x14ac:dyDescent="0.25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 x14ac:dyDescent="0.25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 x14ac:dyDescent="0.25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 x14ac:dyDescent="0.25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 x14ac:dyDescent="0.25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 x14ac:dyDescent="0.25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 x14ac:dyDescent="0.25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 x14ac:dyDescent="0.25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 x14ac:dyDescent="0.25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 x14ac:dyDescent="0.25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 x14ac:dyDescent="0.25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 x14ac:dyDescent="0.25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 x14ac:dyDescent="0.25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 x14ac:dyDescent="0.25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 x14ac:dyDescent="0.25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 x14ac:dyDescent="0.25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 x14ac:dyDescent="0.25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 x14ac:dyDescent="0.25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 x14ac:dyDescent="0.25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 x14ac:dyDescent="0.25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 x14ac:dyDescent="0.25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 x14ac:dyDescent="0.25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 x14ac:dyDescent="0.25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 x14ac:dyDescent="0.25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 x14ac:dyDescent="0.25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 x14ac:dyDescent="0.25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 x14ac:dyDescent="0.25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 x14ac:dyDescent="0.25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 x14ac:dyDescent="0.25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 x14ac:dyDescent="0.25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 x14ac:dyDescent="0.25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 x14ac:dyDescent="0.25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 x14ac:dyDescent="0.25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 x14ac:dyDescent="0.25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 x14ac:dyDescent="0.25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 x14ac:dyDescent="0.25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 x14ac:dyDescent="0.25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 x14ac:dyDescent="0.25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 x14ac:dyDescent="0.25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 x14ac:dyDescent="0.25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 x14ac:dyDescent="0.25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 x14ac:dyDescent="0.25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 x14ac:dyDescent="0.25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 x14ac:dyDescent="0.25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 x14ac:dyDescent="0.25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 x14ac:dyDescent="0.25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 x14ac:dyDescent="0.25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 x14ac:dyDescent="0.25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 x14ac:dyDescent="0.25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 x14ac:dyDescent="0.25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 x14ac:dyDescent="0.25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 x14ac:dyDescent="0.25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 x14ac:dyDescent="0.25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 x14ac:dyDescent="0.25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 x14ac:dyDescent="0.25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 x14ac:dyDescent="0.25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 x14ac:dyDescent="0.25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 x14ac:dyDescent="0.25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 x14ac:dyDescent="0.25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 x14ac:dyDescent="0.25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 x14ac:dyDescent="0.25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 x14ac:dyDescent="0.25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 x14ac:dyDescent="0.25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 x14ac:dyDescent="0.25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 x14ac:dyDescent="0.25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 x14ac:dyDescent="0.25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 x14ac:dyDescent="0.25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 x14ac:dyDescent="0.25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 x14ac:dyDescent="0.25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 x14ac:dyDescent="0.25">
      <c r="A165" s="4" t="s">
        <v>787</v>
      </c>
      <c r="B165" s="4" t="s">
        <v>27</v>
      </c>
      <c r="C165" s="4" t="s">
        <v>799</v>
      </c>
      <c r="D165" s="4">
        <v>1024</v>
      </c>
      <c r="E165" s="4" t="s">
        <v>29</v>
      </c>
      <c r="F165" s="4"/>
      <c r="G165" s="4"/>
      <c r="H165" s="4"/>
      <c r="I165" s="4"/>
    </row>
    <row r="166" spans="1:9" x14ac:dyDescent="0.25">
      <c r="A166" s="4" t="s">
        <v>788</v>
      </c>
      <c r="B166" s="4" t="s">
        <v>48</v>
      </c>
      <c r="C166" s="4" t="s">
        <v>789</v>
      </c>
      <c r="D166" s="4" t="s">
        <v>790</v>
      </c>
      <c r="E166" s="4" t="s">
        <v>791</v>
      </c>
      <c r="F166" s="4"/>
      <c r="G166" s="4"/>
      <c r="H166" s="4"/>
      <c r="I166" s="4"/>
    </row>
  </sheetData>
  <conditionalFormatting sqref="A43:A46">
    <cfRule type="duplicateValues" dxfId="112" priority="6"/>
  </conditionalFormatting>
  <conditionalFormatting sqref="A56:A59">
    <cfRule type="duplicateValues" dxfId="111" priority="5"/>
  </conditionalFormatting>
  <conditionalFormatting sqref="A2:A166">
    <cfRule type="duplicateValues" dxfId="110" priority="25"/>
  </conditionalFormatting>
  <conditionalFormatting sqref="A128:A129">
    <cfRule type="duplicateValues" dxfId="109" priority="4"/>
  </conditionalFormatting>
  <conditionalFormatting sqref="A128:A129">
    <cfRule type="duplicateValues" dxfId="108" priority="3"/>
  </conditionalFormatting>
  <conditionalFormatting sqref="A130:A131">
    <cfRule type="duplicateValues" dxfId="107" priority="2"/>
  </conditionalFormatting>
  <conditionalFormatting sqref="A152:A153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4"/>
  <sheetViews>
    <sheetView workbookViewId="0">
      <selection activeCell="B388" sqref="B388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 x14ac:dyDescent="0.25">
      <c r="A2" s="1" t="s">
        <v>2</v>
      </c>
      <c r="B2" s="1" t="s">
        <v>21</v>
      </c>
      <c r="C2" s="1" t="str">
        <f>VLOOKUP(TableFields[Field],Columns[],2,0)&amp;"("</f>
        <v>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"&amp;VLOOKUP(TableFields[Field],Columns[],4,0)&amp;")",")")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" spans="1:11" hidden="1" x14ac:dyDescent="0.25">
      <c r="A3" s="2" t="s">
        <v>2</v>
      </c>
      <c r="B3" s="4" t="s">
        <v>26</v>
      </c>
      <c r="C3" s="4" t="str">
        <f>VLOOKUP(TableFields[Field],Columns[],2,0)&amp;"("</f>
        <v>string(</v>
      </c>
      <c r="D3" s="4" t="str">
        <f>IF(VLOOKUP(TableFields[Field],Columns[],3,0)&lt;&gt;"","'"&amp;VLOOKUP(TableFields[Field],Columns[],3,0)&amp;"'","")</f>
        <v>'name'</v>
      </c>
      <c r="E3" s="7" t="str">
        <f>IF(VLOOKUP(TableFields[Field],Columns[],4,0)&lt;&gt;0,", "&amp;VLOOKUP(TableFields[Field],Columns[],4,0)&amp;")",")")</f>
        <v>, 64)</v>
      </c>
      <c r="F3" s="4" t="str">
        <f>IF(VLOOKUP(TableFields[Field],Columns[],5,0)=0,"","-&gt;"&amp;VLOOKUP(TableFields[Field],Columns[],5,0))</f>
        <v>-&gt;index()</v>
      </c>
      <c r="G3" s="4" t="str">
        <f>IF(VLOOKUP(TableFields[Field],Columns[],6,0)=0,"","-&gt;"&amp;VLOOKUP(TableFields[Field],Columns[],6,0))</f>
        <v/>
      </c>
      <c r="H3" s="4" t="str">
        <f>IF(VLOOKUP(TableFields[Field],Columns[],7,0)=0,"","-&gt;"&amp;VLOOKUP(TableFields[Field],Columns[],7,0))</f>
        <v/>
      </c>
      <c r="I3" s="4" t="str">
        <f>IF(VLOOKUP(TableFields[Field],Columns[],8,0)=0,"","-&gt;"&amp;VLOOKUP(TableFields[Field],Columns[],8,0))</f>
        <v/>
      </c>
      <c r="J3" s="4" t="str">
        <f>IF(VLOOKUP(TableFields[Field],Columns[],9,0)=0,"","-&gt;"&amp;VLOOKUP(TableFields[Field],Columns[],9,0))</f>
        <v/>
      </c>
      <c r="K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4" spans="1:11" hidden="1" x14ac:dyDescent="0.25">
      <c r="A4" s="2" t="s">
        <v>2</v>
      </c>
      <c r="B4" s="4" t="s">
        <v>28</v>
      </c>
      <c r="C4" s="4" t="str">
        <f>VLOOKUP(TableFields[Field],Columns[],2,0)&amp;"("</f>
        <v>string(</v>
      </c>
      <c r="D4" s="4" t="str">
        <f>IF(VLOOKUP(TableFields[Field],Columns[],3,0)&lt;&gt;"","'"&amp;VLOOKUP(TableFields[Field],Columns[],3,0)&amp;"'","")</f>
        <v>'description'</v>
      </c>
      <c r="E4" s="7" t="str">
        <f>IF(VLOOKUP(TableFields[Field],Columns[],4,0)&lt;&gt;0,", "&amp;VLOOKUP(TableFields[Field],Columns[],4,0)&amp;")",")")</f>
        <v>, 1024)</v>
      </c>
      <c r="F4" s="4" t="str">
        <f>IF(VLOOKUP(TableFields[Field],Columns[],5,0)=0,"","-&gt;"&amp;VLOOKUP(TableFields[Field],Columns[],5,0))</f>
        <v>-&gt;nullable()</v>
      </c>
      <c r="G4" s="4" t="str">
        <f>IF(VLOOKUP(TableFields[Field],Columns[],6,0)=0,"","-&gt;"&amp;VLOOKUP(TableFields[Field],Columns[],6,0))</f>
        <v/>
      </c>
      <c r="H4" s="4" t="str">
        <f>IF(VLOOKUP(TableFields[Field],Columns[],7,0)=0,"","-&gt;"&amp;VLOOKUP(TableFields[Field],Columns[],7,0))</f>
        <v/>
      </c>
      <c r="I4" s="4" t="str">
        <f>IF(VLOOKUP(TableFields[Field],Columns[],8,0)=0,"","-&gt;"&amp;VLOOKUP(TableFields[Field],Columns[],8,0))</f>
        <v/>
      </c>
      <c r="J4" s="4" t="str">
        <f>IF(VLOOKUP(TableFields[Field],Columns[],9,0)=0,"","-&gt;"&amp;VLOOKUP(TableFields[Field],Columns[],9,0))</f>
        <v/>
      </c>
      <c r="K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5" spans="1:11" hidden="1" x14ac:dyDescent="0.25">
      <c r="A5" s="2" t="s">
        <v>2</v>
      </c>
      <c r="B5" s="4" t="s">
        <v>30</v>
      </c>
      <c r="C5" s="4" t="str">
        <f>VLOOKUP(TableFields[Field],Columns[],2,0)&amp;"("</f>
        <v>string(</v>
      </c>
      <c r="D5" s="4" t="str">
        <f>IF(VLOOKUP(TableFields[Field],Columns[],3,0)&lt;&gt;"","'"&amp;VLOOKUP(TableFields[Field],Columns[],3,0)&amp;"'","")</f>
        <v>'title'</v>
      </c>
      <c r="E5" s="7" t="str">
        <f>IF(VLOOKUP(TableFields[Field],Columns[],4,0)&lt;&gt;0,", "&amp;VLOOKUP(TableFields[Field],Columns[],4,0)&amp;")",")")</f>
        <v>, 128)</v>
      </c>
      <c r="F5" s="4" t="str">
        <f>IF(VLOOKUP(TableFields[Field],Columns[],5,0)=0,"","-&gt;"&amp;VLOOKUP(TableFields[Field],Columns[],5,0))</f>
        <v>-&gt;nullable()</v>
      </c>
      <c r="G5" s="4" t="str">
        <f>IF(VLOOKUP(TableFields[Field],Columns[],6,0)=0,"","-&gt;"&amp;VLOOKUP(TableFields[Field],Columns[],6,0))</f>
        <v/>
      </c>
      <c r="H5" s="4" t="str">
        <f>IF(VLOOKUP(TableFields[Field],Columns[],7,0)=0,"","-&gt;"&amp;VLOOKUP(TableFields[Field],Columns[],7,0))</f>
        <v/>
      </c>
      <c r="I5" s="4" t="str">
        <f>IF(VLOOKUP(TableFields[Field],Columns[],8,0)=0,"","-&gt;"&amp;VLOOKUP(TableFields[Field],Columns[],8,0))</f>
        <v/>
      </c>
      <c r="J5" s="4" t="str">
        <f>IF(VLOOKUP(TableFields[Field],Columns[],9,0)=0,"","-&gt;"&amp;VLOOKUP(TableFields[Field],Columns[],9,0))</f>
        <v/>
      </c>
      <c r="K5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" spans="1:11" hidden="1" x14ac:dyDescent="0.25">
      <c r="A6" s="2" t="s">
        <v>2</v>
      </c>
      <c r="B6" s="4" t="s">
        <v>31</v>
      </c>
      <c r="C6" s="4" t="str">
        <f>VLOOKUP(TableFields[Field],Columns[],2,0)&amp;"("</f>
        <v>string(</v>
      </c>
      <c r="D6" s="4" t="str">
        <f>IF(VLOOKUP(TableFields[Field],Columns[],3,0)&lt;&gt;"","'"&amp;VLOOKUP(TableFields[Field],Columns[],3,0)&amp;"'","")</f>
        <v>'namespace'</v>
      </c>
      <c r="E6" s="7" t="str">
        <f>IF(VLOOKUP(TableFields[Field],Columns[],4,0)&lt;&gt;0,", "&amp;VLOOKUP(TableFields[Field],Columns[],4,0)&amp;")",")")</f>
        <v>, 512)</v>
      </c>
      <c r="F6" s="4" t="str">
        <f>IF(VLOOKUP(TableFields[Field],Columns[],5,0)=0,"","-&gt;"&amp;VLOOKUP(TableFields[Field],Columns[],5,0))</f>
        <v>-&gt;nullable()</v>
      </c>
      <c r="G6" s="4" t="str">
        <f>IF(VLOOKUP(TableFields[Field],Columns[],6,0)=0,"","-&gt;"&amp;VLOOKUP(TableFields[Field],Columns[],6,0))</f>
        <v>-&gt;default('Milestone\Appframe')</v>
      </c>
      <c r="H6" s="4" t="str">
        <f>IF(VLOOKUP(TableFields[Field],Columns[],7,0)=0,"","-&gt;"&amp;VLOOKUP(TableFields[Field],Columns[],7,0))</f>
        <v/>
      </c>
      <c r="I6" s="4" t="str">
        <f>IF(VLOOKUP(TableFields[Field],Columns[],8,0)=0,"","-&gt;"&amp;VLOOKUP(TableFields[Field],Columns[],8,0))</f>
        <v/>
      </c>
      <c r="J6" s="4" t="str">
        <f>IF(VLOOKUP(TableFields[Field],Columns[],9,0)=0,"","-&gt;"&amp;VLOOKUP(TableFields[Field],Columns[],9,0))</f>
        <v/>
      </c>
      <c r="K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$table-&gt;string('namespace', 512)-&gt;nullable()-&gt;default('Milestone\Appframe');</v>
      </c>
    </row>
    <row r="7" spans="1:11" hidden="1" x14ac:dyDescent="0.25">
      <c r="A7" s="2" t="s">
        <v>2</v>
      </c>
      <c r="B7" s="4" t="s">
        <v>32</v>
      </c>
      <c r="C7" s="4" t="str">
        <f>VLOOKUP(TableFields[Field],Columns[],2,0)&amp;"("</f>
        <v>string(</v>
      </c>
      <c r="D7" s="4" t="str">
        <f>IF(VLOOKUP(TableFields[Field],Columns[],3,0)&lt;&gt;"","'"&amp;VLOOKUP(TableFields[Field],Columns[],3,0)&amp;"'","")</f>
        <v>'table'</v>
      </c>
      <c r="E7" s="7" t="str">
        <f>IF(VLOOKUP(TableFields[Field],Columns[],4,0)&lt;&gt;0,", "&amp;VLOOKUP(TableFields[Field],Columns[],4,0)&amp;")",")")</f>
        <v>, 64)</v>
      </c>
      <c r="F7" s="4" t="str">
        <f>IF(VLOOKUP(TableFields[Field],Columns[],5,0)=0,"","-&gt;"&amp;VLOOKUP(TableFields[Field],Columns[],5,0))</f>
        <v>-&gt;nullable()</v>
      </c>
      <c r="G7" s="4" t="str">
        <f>IF(VLOOKUP(TableFields[Field],Columns[],6,0)=0,"","-&gt;"&amp;VLOOKUP(TableFields[Field],Columns[],6,0))</f>
        <v/>
      </c>
      <c r="H7" s="4" t="str">
        <f>IF(VLOOKUP(TableFields[Field],Columns[],7,0)=0,"","-&gt;"&amp;VLOOKUP(TableFields[Field],Columns[],7,0))</f>
        <v/>
      </c>
      <c r="I7" s="4" t="str">
        <f>IF(VLOOKUP(TableFields[Field],Columns[],8,0)=0,"","-&gt;"&amp;VLOOKUP(TableFields[Field],Columns[],8,0))</f>
        <v/>
      </c>
      <c r="J7" s="4" t="str">
        <f>IF(VLOOKUP(TableFields[Field],Columns[],9,0)=0,"","-&gt;"&amp;VLOOKUP(TableFields[Field],Columns[],9,0))</f>
        <v/>
      </c>
      <c r="K7" s="4" t="str">
        <f>"$table-&gt;"&amp;TableFields[Type]&amp;TableFields[Name]&amp;TableFields[Arg2]&amp;TableFields[Method1]&amp;TableFields[Method2]&amp;TableFields[Method3]&amp;TableFields[Method4]&amp;TableFields[Method5]&amp;";"</f>
        <v>$table-&gt;string('table', 64)-&gt;nullable();</v>
      </c>
    </row>
    <row r="8" spans="1:11" hidden="1" x14ac:dyDescent="0.25">
      <c r="A8" s="2" t="s">
        <v>2</v>
      </c>
      <c r="B8" s="4" t="s">
        <v>33</v>
      </c>
      <c r="C8" s="4" t="str">
        <f>VLOOKUP(TableFields[Field],Columns[],2,0)&amp;"("</f>
        <v>string(</v>
      </c>
      <c r="D8" s="4" t="str">
        <f>IF(VLOOKUP(TableFields[Field],Columns[],3,0)&lt;&gt;"","'"&amp;VLOOKUP(TableFields[Field],Columns[],3,0)&amp;"'","")</f>
        <v>'key'</v>
      </c>
      <c r="E8" s="7" t="str">
        <f>IF(VLOOKUP(TableFields[Field],Columns[],4,0)&lt;&gt;0,", "&amp;VLOOKUP(TableFields[Field],Columns[],4,0)&amp;")",")")</f>
        <v>, 64)</v>
      </c>
      <c r="F8" s="4" t="str">
        <f>IF(VLOOKUP(TableFields[Field],Columns[],5,0)=0,"","-&gt;"&amp;VLOOKUP(TableFields[Field],Columns[],5,0))</f>
        <v>-&gt;nullable()</v>
      </c>
      <c r="G8" s="4" t="str">
        <f>IF(VLOOKUP(TableFields[Field],Columns[],6,0)=0,"","-&gt;"&amp;VLOOKUP(TableFields[Field],Columns[],6,0))</f>
        <v>-&gt;default('id')</v>
      </c>
      <c r="H8" s="4" t="str">
        <f>IF(VLOOKUP(TableFields[Field],Columns[],7,0)=0,"","-&gt;"&amp;VLOOKUP(TableFields[Field],Columns[],7,0))</f>
        <v/>
      </c>
      <c r="I8" s="4" t="str">
        <f>IF(VLOOKUP(TableFields[Field],Columns[],8,0)=0,"","-&gt;"&amp;VLOOKUP(TableFields[Field],Columns[],8,0))</f>
        <v/>
      </c>
      <c r="J8" s="4" t="str">
        <f>IF(VLOOKUP(TableFields[Field],Columns[],9,0)=0,"","-&gt;"&amp;VLOOKUP(TableFields[Field],Columns[],9,0))</f>
        <v/>
      </c>
      <c r="K8" s="4" t="str">
        <f>"$table-&gt;"&amp;TableFields[Type]&amp;TableFields[Name]&amp;TableFields[Arg2]&amp;TableFields[Method1]&amp;TableFields[Method2]&amp;TableFields[Method3]&amp;TableFields[Method4]&amp;TableFields[Method5]&amp;";"</f>
        <v>$table-&gt;string('key', 64)-&gt;nullable()-&gt;default('id');</v>
      </c>
    </row>
    <row r="9" spans="1:11" hidden="1" x14ac:dyDescent="0.25">
      <c r="A9" s="2" t="s">
        <v>2</v>
      </c>
      <c r="B9" s="4" t="s">
        <v>34</v>
      </c>
      <c r="C9" s="4" t="str">
        <f>VLOOKUP(TableFields[Field],Columns[],2,0)&amp;"("</f>
        <v>string(</v>
      </c>
      <c r="D9" s="4" t="str">
        <f>IF(VLOOKUP(TableFields[Field],Columns[],3,0)&lt;&gt;"","'"&amp;VLOOKUP(TableFields[Field],Columns[],3,0)&amp;"'","")</f>
        <v>'controller'</v>
      </c>
      <c r="E9" s="7" t="str">
        <f>IF(VLOOKUP(TableFields[Field],Columns[],4,0)&lt;&gt;0,", "&amp;VLOOKUP(TableFields[Field],Columns[],4,0)&amp;")",")")</f>
        <v>, 128)</v>
      </c>
      <c r="F9" s="4" t="str">
        <f>IF(VLOOKUP(TableFields[Field],Columns[],5,0)=0,"","-&gt;"&amp;VLOOKUP(TableFields[Field],Columns[],5,0))</f>
        <v>-&gt;nullable()</v>
      </c>
      <c r="G9" s="4" t="str">
        <f>IF(VLOOKUP(TableFields[Field],Columns[],6,0)=0,"","-&gt;"&amp;VLOOKUP(TableFields[Field],Columns[],6,0))</f>
        <v/>
      </c>
      <c r="H9" s="4" t="str">
        <f>IF(VLOOKUP(TableFields[Field],Columns[],7,0)=0,"","-&gt;"&amp;VLOOKUP(TableFields[Field],Columns[],7,0))</f>
        <v/>
      </c>
      <c r="I9" s="4" t="str">
        <f>IF(VLOOKUP(TableFields[Field],Columns[],8,0)=0,"","-&gt;"&amp;VLOOKUP(TableFields[Field],Columns[],8,0))</f>
        <v/>
      </c>
      <c r="J9" s="4" t="str">
        <f>IF(VLOOKUP(TableFields[Field],Columns[],9,0)=0,"","-&gt;"&amp;VLOOKUP(TableFields[Field],Columns[],9,0))</f>
        <v/>
      </c>
      <c r="K9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$table-&gt;string('controller', 128)-&gt;nullable();</v>
      </c>
    </row>
    <row r="10" spans="1:11" hidden="1" x14ac:dyDescent="0.25">
      <c r="A10" s="2" t="s">
        <v>2</v>
      </c>
      <c r="B10" s="4" t="s">
        <v>35</v>
      </c>
      <c r="C10" s="4" t="str">
        <f>VLOOKUP(TableFields[Field],Columns[],2,0)&amp;"("</f>
        <v>string(</v>
      </c>
      <c r="D10" s="4" t="str">
        <f>IF(VLOOKUP(TableFields[Field],Columns[],3,0)&lt;&gt;"","'"&amp;VLOOKUP(TableFields[Field],Columns[],3,0)&amp;"'","")</f>
        <v>'controller_namespace'</v>
      </c>
      <c r="E10" s="7" t="str">
        <f>IF(VLOOKUP(TableFields[Field],Columns[],4,0)&lt;&gt;0,", "&amp;VLOOKUP(TableFields[Field],Columns[],4,0)&amp;")",")")</f>
        <v>, 512)</v>
      </c>
      <c r="F10" s="4" t="str">
        <f>IF(VLOOKUP(TableFields[Field],Columns[],5,0)=0,"","-&gt;"&amp;VLOOKUP(TableFields[Field],Columns[],5,0))</f>
        <v>-&gt;nullable()</v>
      </c>
      <c r="G10" s="4" t="str">
        <f>IF(VLOOKUP(TableFields[Field],Columns[],6,0)=0,"","-&gt;"&amp;VLOOKUP(TableFields[Field],Columns[],6,0))</f>
        <v/>
      </c>
      <c r="H10" s="4" t="str">
        <f>IF(VLOOKUP(TableFields[Field],Columns[],7,0)=0,"","-&gt;"&amp;VLOOKUP(TableFields[Field],Columns[],7,0))</f>
        <v/>
      </c>
      <c r="I10" s="4" t="str">
        <f>IF(VLOOKUP(TableFields[Field],Columns[],8,0)=0,"","-&gt;"&amp;VLOOKUP(TableFields[Field],Columns[],8,0))</f>
        <v/>
      </c>
      <c r="J10" s="4" t="str">
        <f>IF(VLOOKUP(TableFields[Field],Columns[],9,0)=0,"","-&gt;"&amp;VLOOKUP(TableFields[Field],Columns[],9,0))</f>
        <v/>
      </c>
      <c r="K10" s="4" t="str">
        <f>"$table-&gt;"&amp;TableFields[Type]&amp;TableFields[Name]&amp;TableFields[Arg2]&amp;TableFields[Method1]&amp;TableFields[Method2]&amp;TableFields[Method3]&amp;TableFields[Method4]&amp;TableFields[Method5]&amp;";"</f>
        <v>$table-&gt;string('controller_namespace', 512)-&gt;nullable();</v>
      </c>
    </row>
    <row r="11" spans="1:11" hidden="1" x14ac:dyDescent="0.25">
      <c r="A11" s="2" t="s">
        <v>2</v>
      </c>
      <c r="B11" s="4" t="s">
        <v>40</v>
      </c>
      <c r="C11" s="4" t="str">
        <f>VLOOKUP(TableFields[Field],Columns[],2,0)&amp;"("</f>
        <v>timestamps(</v>
      </c>
      <c r="D11" s="4" t="str">
        <f>IF(VLOOKUP(TableFields[Field],Columns[],3,0)&lt;&gt;"","'"&amp;VLOOKUP(TableFields[Field],Columns[],3,0)&amp;"'","")</f>
        <v/>
      </c>
      <c r="E11" s="7" t="str">
        <f>IF(VLOOKUP(TableFields[Field],Columns[],4,0)&lt;&gt;0,", "&amp;VLOOKUP(TableFields[Field],Columns[],4,0)&amp;")",")")</f>
        <v>)</v>
      </c>
      <c r="F11" s="4" t="str">
        <f>IF(VLOOKUP(TableFields[Field],Columns[],5,0)=0,"","-&gt;"&amp;VLOOKUP(TableFields[Field],Columns[],5,0))</f>
        <v/>
      </c>
      <c r="G11" s="4" t="str">
        <f>IF(VLOOKUP(TableFields[Field],Columns[],6,0)=0,"","-&gt;"&amp;VLOOKUP(TableFields[Field],Columns[],6,0))</f>
        <v/>
      </c>
      <c r="H11" s="4" t="str">
        <f>IF(VLOOKUP(TableFields[Field],Columns[],7,0)=0,"","-&gt;"&amp;VLOOKUP(TableFields[Field],Columns[],7,0))</f>
        <v/>
      </c>
      <c r="I11" s="4" t="str">
        <f>IF(VLOOKUP(TableFields[Field],Columns[],8,0)=0,"","-&gt;"&amp;VLOOKUP(TableFields[Field],Columns[],8,0))</f>
        <v/>
      </c>
      <c r="J11" s="4" t="str">
        <f>IF(VLOOKUP(TableFields[Field],Columns[],9,0)=0,"","-&gt;"&amp;VLOOKUP(TableFields[Field],Columns[],9,0))</f>
        <v/>
      </c>
      <c r="K1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" spans="1:11" hidden="1" x14ac:dyDescent="0.25">
      <c r="A12" s="4" t="s">
        <v>0</v>
      </c>
      <c r="B12" s="4" t="s">
        <v>21</v>
      </c>
      <c r="C12" s="4" t="str">
        <f>VLOOKUP(TableFields[Field],Columns[],2,0)&amp;"("</f>
        <v>increments(</v>
      </c>
      <c r="D12" s="4" t="str">
        <f>IF(VLOOKUP(TableFields[Field],Columns[],3,0)&lt;&gt;"","'"&amp;VLOOKUP(TableFields[Field],Columns[],3,0)&amp;"'","")</f>
        <v>'id'</v>
      </c>
      <c r="E12" s="7" t="str">
        <f>IF(VLOOKUP(TableFields[Field],Columns[],4,0)&lt;&gt;0,", "&amp;VLOOKUP(TableFields[Field],Columns[],4,0)&amp;")",")")</f>
        <v>)</v>
      </c>
      <c r="F12" s="4" t="str">
        <f>IF(VLOOKUP(TableFields[Field],Columns[],5,0)=0,"","-&gt;"&amp;VLOOKUP(TableFields[Field],Columns[],5,0))</f>
        <v/>
      </c>
      <c r="G12" s="4" t="str">
        <f>IF(VLOOKUP(TableFields[Field],Columns[],6,0)=0,"","-&gt;"&amp;VLOOKUP(TableFields[Field],Columns[],6,0))</f>
        <v/>
      </c>
      <c r="H12" s="4" t="str">
        <f>IF(VLOOKUP(TableFields[Field],Columns[],7,0)=0,"","-&gt;"&amp;VLOOKUP(TableFields[Field],Columns[],7,0))</f>
        <v/>
      </c>
      <c r="I12" s="4" t="str">
        <f>IF(VLOOKUP(TableFields[Field],Columns[],8,0)=0,"","-&gt;"&amp;VLOOKUP(TableFields[Field],Columns[],8,0))</f>
        <v/>
      </c>
      <c r="J12" s="4" t="str">
        <f>IF(VLOOKUP(TableFields[Field],Columns[],9,0)=0,"","-&gt;"&amp;VLOOKUP(TableFields[Field],Columns[],9,0))</f>
        <v/>
      </c>
      <c r="K1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" spans="1:11" hidden="1" x14ac:dyDescent="0.25">
      <c r="A13" s="4" t="s">
        <v>0</v>
      </c>
      <c r="B13" s="4" t="s">
        <v>23</v>
      </c>
      <c r="C13" s="4" t="str">
        <f>VLOOKUP(TableFields[Field],Columns[],2,0)&amp;"("</f>
        <v>unsignedInteger(</v>
      </c>
      <c r="D13" s="4" t="str">
        <f>IF(VLOOKUP(TableFields[Field],Columns[],3,0)&lt;&gt;"","'"&amp;VLOOKUP(TableFields[Field],Columns[],3,0)&amp;"'","")</f>
        <v>'resource'</v>
      </c>
      <c r="E13" s="7" t="str">
        <f>IF(VLOOKUP(TableFields[Field],Columns[],4,0)&lt;&gt;0,", "&amp;VLOOKUP(TableFields[Field],Columns[],4,0)&amp;")",")")</f>
        <v>)</v>
      </c>
      <c r="F13" s="4" t="str">
        <f>IF(VLOOKUP(TableFields[Field],Columns[],5,0)=0,"","-&gt;"&amp;VLOOKUP(TableFields[Field],Columns[],5,0))</f>
        <v>-&gt;index()</v>
      </c>
      <c r="G13" s="4" t="str">
        <f>IF(VLOOKUP(TableFields[Field],Columns[],6,0)=0,"","-&gt;"&amp;VLOOKUP(TableFields[Field],Columns[],6,0))</f>
        <v/>
      </c>
      <c r="H13" s="4" t="str">
        <f>IF(VLOOKUP(TableFields[Field],Columns[],7,0)=0,"","-&gt;"&amp;VLOOKUP(TableFields[Field],Columns[],7,0))</f>
        <v/>
      </c>
      <c r="I13" s="4" t="str">
        <f>IF(VLOOKUP(TableFields[Field],Columns[],8,0)=0,"","-&gt;"&amp;VLOOKUP(TableFields[Field],Columns[],8,0))</f>
        <v/>
      </c>
      <c r="J13" s="4" t="str">
        <f>IF(VLOOKUP(TableFields[Field],Columns[],9,0)=0,"","-&gt;"&amp;VLOOKUP(TableFields[Field],Columns[],9,0))</f>
        <v/>
      </c>
      <c r="K1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4" spans="1:11" hidden="1" x14ac:dyDescent="0.25">
      <c r="A14" s="4" t="s">
        <v>0</v>
      </c>
      <c r="B14" s="4" t="s">
        <v>26</v>
      </c>
      <c r="C14" s="4" t="str">
        <f>VLOOKUP(TableFields[Field],Columns[],2,0)&amp;"("</f>
        <v>string(</v>
      </c>
      <c r="D14" s="4" t="str">
        <f>IF(VLOOKUP(TableFields[Field],Columns[],3,0)&lt;&gt;"","'"&amp;VLOOKUP(TableFields[Field],Columns[],3,0)&amp;"'","")</f>
        <v>'name'</v>
      </c>
      <c r="E14" s="7" t="str">
        <f>IF(VLOOKUP(TableFields[Field],Columns[],4,0)&lt;&gt;0,", "&amp;VLOOKUP(TableFields[Field],Columns[],4,0)&amp;")",")")</f>
        <v>, 64)</v>
      </c>
      <c r="F14" s="4" t="str">
        <f>IF(VLOOKUP(TableFields[Field],Columns[],5,0)=0,"","-&gt;"&amp;VLOOKUP(TableFields[Field],Columns[],5,0))</f>
        <v>-&gt;index()</v>
      </c>
      <c r="G14" s="4" t="str">
        <f>IF(VLOOKUP(TableFields[Field],Columns[],6,0)=0,"","-&gt;"&amp;VLOOKUP(TableFields[Field],Columns[],6,0))</f>
        <v/>
      </c>
      <c r="H14" s="4" t="str">
        <f>IF(VLOOKUP(TableFields[Field],Columns[],7,0)=0,"","-&gt;"&amp;VLOOKUP(TableFields[Field],Columns[],7,0))</f>
        <v/>
      </c>
      <c r="I14" s="4" t="str">
        <f>IF(VLOOKUP(TableFields[Field],Columns[],8,0)=0,"","-&gt;"&amp;VLOOKUP(TableFields[Field],Columns[],8,0))</f>
        <v/>
      </c>
      <c r="J14" s="4" t="str">
        <f>IF(VLOOKUP(TableFields[Field],Columns[],9,0)=0,"","-&gt;"&amp;VLOOKUP(TableFields[Field],Columns[],9,0))</f>
        <v/>
      </c>
      <c r="K1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5" spans="1:11" hidden="1" x14ac:dyDescent="0.25">
      <c r="A15" s="4" t="s">
        <v>0</v>
      </c>
      <c r="B15" s="4" t="s">
        <v>28</v>
      </c>
      <c r="C15" s="4" t="str">
        <f>VLOOKUP(TableFields[Field],Columns[],2,0)&amp;"("</f>
        <v>string(</v>
      </c>
      <c r="D15" s="4" t="str">
        <f>IF(VLOOKUP(TableFields[Field],Columns[],3,0)&lt;&gt;"","'"&amp;VLOOKUP(TableFields[Field],Columns[],3,0)&amp;"'","")</f>
        <v>'description'</v>
      </c>
      <c r="E15" s="7" t="str">
        <f>IF(VLOOKUP(TableFields[Field],Columns[],4,0)&lt;&gt;0,", "&amp;VLOOKUP(TableFields[Field],Columns[],4,0)&amp;")",")")</f>
        <v>, 1024)</v>
      </c>
      <c r="F15" s="4" t="str">
        <f>IF(VLOOKUP(TableFields[Field],Columns[],5,0)=0,"","-&gt;"&amp;VLOOKUP(TableFields[Field],Columns[],5,0))</f>
        <v>-&gt;nullable()</v>
      </c>
      <c r="G15" s="4" t="str">
        <f>IF(VLOOKUP(TableFields[Field],Columns[],6,0)=0,"","-&gt;"&amp;VLOOKUP(TableFields[Field],Columns[],6,0))</f>
        <v/>
      </c>
      <c r="H15" s="4" t="str">
        <f>IF(VLOOKUP(TableFields[Field],Columns[],7,0)=0,"","-&gt;"&amp;VLOOKUP(TableFields[Field],Columns[],7,0))</f>
        <v/>
      </c>
      <c r="I15" s="4" t="str">
        <f>IF(VLOOKUP(TableFields[Field],Columns[],8,0)=0,"","-&gt;"&amp;VLOOKUP(TableFields[Field],Columns[],8,0))</f>
        <v/>
      </c>
      <c r="J15" s="4" t="str">
        <f>IF(VLOOKUP(TableFields[Field],Columns[],9,0)=0,"","-&gt;"&amp;VLOOKUP(TableFields[Field],Columns[],9,0))</f>
        <v/>
      </c>
      <c r="K1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6" spans="1:11" hidden="1" x14ac:dyDescent="0.25">
      <c r="A16" s="4" t="s">
        <v>0</v>
      </c>
      <c r="B16" s="4" t="s">
        <v>36</v>
      </c>
      <c r="C16" s="4" t="str">
        <f>VLOOKUP(TableFields[Field],Columns[],2,0)&amp;"("</f>
        <v>string(</v>
      </c>
      <c r="D16" s="4" t="str">
        <f>IF(VLOOKUP(TableFields[Field],Columns[],3,0)&lt;&gt;"","'"&amp;VLOOKUP(TableFields[Field],Columns[],3,0)&amp;"'","")</f>
        <v>'method'</v>
      </c>
      <c r="E16" s="7" t="str">
        <f>IF(VLOOKUP(TableFields[Field],Columns[],4,0)&lt;&gt;0,", "&amp;VLOOKUP(TableFields[Field],Columns[],4,0)&amp;")",")")</f>
        <v>, 128)</v>
      </c>
      <c r="F16" s="4" t="str">
        <f>IF(VLOOKUP(TableFields[Field],Columns[],5,0)=0,"","-&gt;"&amp;VLOOKUP(TableFields[Field],Columns[],5,0))</f>
        <v>-&gt;nullable()</v>
      </c>
      <c r="G16" s="4" t="str">
        <f>IF(VLOOKUP(TableFields[Field],Columns[],6,0)=0,"","-&gt;"&amp;VLOOKUP(TableFields[Field],Columns[],6,0))</f>
        <v/>
      </c>
      <c r="H16" s="4" t="str">
        <f>IF(VLOOKUP(TableFields[Field],Columns[],7,0)=0,"","-&gt;"&amp;VLOOKUP(TableFields[Field],Columns[],7,0))</f>
        <v/>
      </c>
      <c r="I16" s="4" t="str">
        <f>IF(VLOOKUP(TableFields[Field],Columns[],8,0)=0,"","-&gt;"&amp;VLOOKUP(TableFields[Field],Columns[],8,0))</f>
        <v/>
      </c>
      <c r="J16" s="4" t="str">
        <f>IF(VLOOKUP(TableFields[Field],Columns[],9,0)=0,"","-&gt;"&amp;VLOOKUP(TableFields[Field],Columns[],9,0))</f>
        <v/>
      </c>
      <c r="K1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7" spans="1:11" hidden="1" x14ac:dyDescent="0.25">
      <c r="A17" s="4" t="s">
        <v>0</v>
      </c>
      <c r="B17" s="4" t="s">
        <v>37</v>
      </c>
      <c r="C17" s="4" t="str">
        <f>VLOOKUP(TableFields[Field],Columns[],2,0)&amp;"("</f>
        <v>string(</v>
      </c>
      <c r="D17" s="4" t="str">
        <f>IF(VLOOKUP(TableFields[Field],Columns[],3,0)&lt;&gt;"","'"&amp;VLOOKUP(TableFields[Field],Columns[],3,0)&amp;"'","")</f>
        <v>'arg1'</v>
      </c>
      <c r="E17" s="7" t="str">
        <f>IF(VLOOKUP(TableFields[Field],Columns[],4,0)&lt;&gt;0,", "&amp;VLOOKUP(TableFields[Field],Columns[],4,0)&amp;")",")")</f>
        <v>, 64)</v>
      </c>
      <c r="F17" s="4" t="str">
        <f>IF(VLOOKUP(TableFields[Field],Columns[],5,0)=0,"","-&gt;"&amp;VLOOKUP(TableFields[Field],Columns[],5,0))</f>
        <v>-&gt;nullable()</v>
      </c>
      <c r="G17" s="4" t="str">
        <f>IF(VLOOKUP(TableFields[Field],Columns[],6,0)=0,"","-&gt;"&amp;VLOOKUP(TableFields[Field],Columns[],6,0))</f>
        <v/>
      </c>
      <c r="H17" s="4" t="str">
        <f>IF(VLOOKUP(TableFields[Field],Columns[],7,0)=0,"","-&gt;"&amp;VLOOKUP(TableFields[Field],Columns[],7,0))</f>
        <v/>
      </c>
      <c r="I17" s="4" t="str">
        <f>IF(VLOOKUP(TableFields[Field],Columns[],8,0)=0,"","-&gt;"&amp;VLOOKUP(TableFields[Field],Columns[],8,0))</f>
        <v/>
      </c>
      <c r="J17" s="4" t="str">
        <f>IF(VLOOKUP(TableFields[Field],Columns[],9,0)=0,"","-&gt;"&amp;VLOOKUP(TableFields[Field],Columns[],9,0))</f>
        <v/>
      </c>
      <c r="K17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8" spans="1:11" hidden="1" x14ac:dyDescent="0.25">
      <c r="A18" s="4" t="s">
        <v>0</v>
      </c>
      <c r="B18" s="4" t="s">
        <v>38</v>
      </c>
      <c r="C18" s="4" t="str">
        <f>VLOOKUP(TableFields[Field],Columns[],2,0)&amp;"("</f>
        <v>string(</v>
      </c>
      <c r="D18" s="4" t="str">
        <f>IF(VLOOKUP(TableFields[Field],Columns[],3,0)&lt;&gt;"","'"&amp;VLOOKUP(TableFields[Field],Columns[],3,0)&amp;"'","")</f>
        <v>'arg2'</v>
      </c>
      <c r="E18" s="7" t="str">
        <f>IF(VLOOKUP(TableFields[Field],Columns[],4,0)&lt;&gt;0,", "&amp;VLOOKUP(TableFields[Field],Columns[],4,0)&amp;")",")")</f>
        <v>, 64)</v>
      </c>
      <c r="F18" s="4" t="str">
        <f>IF(VLOOKUP(TableFields[Field],Columns[],5,0)=0,"","-&gt;"&amp;VLOOKUP(TableFields[Field],Columns[],5,0))</f>
        <v>-&gt;nullable()</v>
      </c>
      <c r="G18" s="4" t="str">
        <f>IF(VLOOKUP(TableFields[Field],Columns[],6,0)=0,"","-&gt;"&amp;VLOOKUP(TableFields[Field],Columns[],6,0))</f>
        <v/>
      </c>
      <c r="H18" s="4" t="str">
        <f>IF(VLOOKUP(TableFields[Field],Columns[],7,0)=0,"","-&gt;"&amp;VLOOKUP(TableFields[Field],Columns[],7,0))</f>
        <v/>
      </c>
      <c r="I18" s="4" t="str">
        <f>IF(VLOOKUP(TableFields[Field],Columns[],8,0)=0,"","-&gt;"&amp;VLOOKUP(TableFields[Field],Columns[],8,0))</f>
        <v/>
      </c>
      <c r="J18" s="4" t="str">
        <f>IF(VLOOKUP(TableFields[Field],Columns[],9,0)=0,"","-&gt;"&amp;VLOOKUP(TableFields[Field],Columns[],9,0))</f>
        <v/>
      </c>
      <c r="K18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9" spans="1:11" hidden="1" x14ac:dyDescent="0.25">
      <c r="A19" s="4" t="s">
        <v>0</v>
      </c>
      <c r="B19" s="4" t="s">
        <v>39</v>
      </c>
      <c r="C19" s="4" t="str">
        <f>VLOOKUP(TableFields[Field],Columns[],2,0)&amp;"("</f>
        <v>string(</v>
      </c>
      <c r="D19" s="4" t="str">
        <f>IF(VLOOKUP(TableFields[Field],Columns[],3,0)&lt;&gt;"","'"&amp;VLOOKUP(TableFields[Field],Columns[],3,0)&amp;"'","")</f>
        <v>'arg3'</v>
      </c>
      <c r="E19" s="7" t="str">
        <f>IF(VLOOKUP(TableFields[Field],Columns[],4,0)&lt;&gt;0,", "&amp;VLOOKUP(TableFields[Field],Columns[],4,0)&amp;")",")")</f>
        <v>, 64)</v>
      </c>
      <c r="F19" s="4" t="str">
        <f>IF(VLOOKUP(TableFields[Field],Columns[],5,0)=0,"","-&gt;"&amp;VLOOKUP(TableFields[Field],Columns[],5,0))</f>
        <v>-&gt;nullable()</v>
      </c>
      <c r="G19" s="4" t="str">
        <f>IF(VLOOKUP(TableFields[Field],Columns[],6,0)=0,"","-&gt;"&amp;VLOOKUP(TableFields[Field],Columns[],6,0))</f>
        <v/>
      </c>
      <c r="H19" s="4" t="str">
        <f>IF(VLOOKUP(TableFields[Field],Columns[],7,0)=0,"","-&gt;"&amp;VLOOKUP(TableFields[Field],Columns[],7,0))</f>
        <v/>
      </c>
      <c r="I19" s="4" t="str">
        <f>IF(VLOOKUP(TableFields[Field],Columns[],8,0)=0,"","-&gt;"&amp;VLOOKUP(TableFields[Field],Columns[],8,0))</f>
        <v/>
      </c>
      <c r="J19" s="4" t="str">
        <f>IF(VLOOKUP(TableFields[Field],Columns[],9,0)=0,"","-&gt;"&amp;VLOOKUP(TableFields[Field],Columns[],9,0))</f>
        <v/>
      </c>
      <c r="K19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20" spans="1:11" hidden="1" x14ac:dyDescent="0.25">
      <c r="A20" s="4" t="s">
        <v>0</v>
      </c>
      <c r="B20" s="4" t="s">
        <v>40</v>
      </c>
      <c r="C20" s="4" t="str">
        <f>VLOOKUP(TableFields[Field],Columns[],2,0)&amp;"("</f>
        <v>timestamps(</v>
      </c>
      <c r="D20" s="4" t="str">
        <f>IF(VLOOKUP(TableFields[Field],Columns[],3,0)&lt;&gt;"","'"&amp;VLOOKUP(TableFields[Field],Columns[],3,0)&amp;"'","")</f>
        <v/>
      </c>
      <c r="E20" s="7" t="str">
        <f>IF(VLOOKUP(TableFields[Field],Columns[],4,0)&lt;&gt;0,", "&amp;VLOOKUP(TableFields[Field],Columns[],4,0)&amp;")",")")</f>
        <v>)</v>
      </c>
      <c r="F20" s="4" t="str">
        <f>IF(VLOOKUP(TableFields[Field],Columns[],5,0)=0,"","-&gt;"&amp;VLOOKUP(TableFields[Field],Columns[],5,0))</f>
        <v/>
      </c>
      <c r="G20" s="4" t="str">
        <f>IF(VLOOKUP(TableFields[Field],Columns[],6,0)=0,"","-&gt;"&amp;VLOOKUP(TableFields[Field],Columns[],6,0))</f>
        <v/>
      </c>
      <c r="H20" s="4" t="str">
        <f>IF(VLOOKUP(TableFields[Field],Columns[],7,0)=0,"","-&gt;"&amp;VLOOKUP(TableFields[Field],Columns[],7,0))</f>
        <v/>
      </c>
      <c r="I20" s="4" t="str">
        <f>IF(VLOOKUP(TableFields[Field],Columns[],8,0)=0,"","-&gt;"&amp;VLOOKUP(TableFields[Field],Columns[],8,0))</f>
        <v/>
      </c>
      <c r="J20" s="4" t="str">
        <f>IF(VLOOKUP(TableFields[Field],Columns[],9,0)=0,"","-&gt;"&amp;VLOOKUP(TableFields[Field],Columns[],9,0))</f>
        <v/>
      </c>
      <c r="K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1" spans="1:11" hidden="1" x14ac:dyDescent="0.25">
      <c r="A21" s="4" t="s">
        <v>0</v>
      </c>
      <c r="B21" s="4" t="s">
        <v>41</v>
      </c>
      <c r="C21" s="4" t="str">
        <f>VLOOKUP(TableFields[Field],Columns[],2,0)&amp;"("</f>
        <v>foreign(</v>
      </c>
      <c r="D21" s="4" t="str">
        <f>IF(VLOOKUP(TableFields[Field],Columns[],3,0)&lt;&gt;"","'"&amp;VLOOKUP(TableFields[Field],Columns[],3,0)&amp;"'","")</f>
        <v>'resource'</v>
      </c>
      <c r="E21" s="7" t="str">
        <f>IF(VLOOKUP(TableFields[Field],Columns[],4,0)&lt;&gt;0,", "&amp;VLOOKUP(TableFields[Field],Columns[],4,0)&amp;")",")")</f>
        <v>)</v>
      </c>
      <c r="F21" s="4" t="str">
        <f>IF(VLOOKUP(TableFields[Field],Columns[],5,0)=0,"","-&gt;"&amp;VLOOKUP(TableFields[Field],Columns[],5,0))</f>
        <v>-&gt;references('id')</v>
      </c>
      <c r="G21" s="4" t="str">
        <f>IF(VLOOKUP(TableFields[Field],Columns[],6,0)=0,"","-&gt;"&amp;VLOOKUP(TableFields[Field],Columns[],6,0))</f>
        <v>-&gt;on('__resources')</v>
      </c>
      <c r="H21" s="4" t="str">
        <f>IF(VLOOKUP(TableFields[Field],Columns[],7,0)=0,"","-&gt;"&amp;VLOOKUP(TableFields[Field],Columns[],7,0))</f>
        <v>-&gt;onUpdate('cascade')</v>
      </c>
      <c r="I21" s="4" t="str">
        <f>IF(VLOOKUP(TableFields[Field],Columns[],8,0)=0,"","-&gt;"&amp;VLOOKUP(TableFields[Field],Columns[],8,0))</f>
        <v>-&gt;onDelete('cascade')</v>
      </c>
      <c r="J21" s="4" t="str">
        <f>IF(VLOOKUP(TableFields[Field],Columns[],9,0)=0,"","-&gt;"&amp;VLOOKUP(TableFields[Field],Columns[],9,0))</f>
        <v/>
      </c>
      <c r="K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2" spans="1:11" hidden="1" x14ac:dyDescent="0.25">
      <c r="A22" s="4" t="s">
        <v>3</v>
      </c>
      <c r="B22" s="4" t="s">
        <v>21</v>
      </c>
      <c r="C22" s="4" t="str">
        <f>VLOOKUP(TableFields[Field],Columns[],2,0)&amp;"("</f>
        <v>increments(</v>
      </c>
      <c r="D22" s="4" t="str">
        <f>IF(VLOOKUP(TableFields[Field],Columns[],3,0)&lt;&gt;"","'"&amp;VLOOKUP(TableFields[Field],Columns[],3,0)&amp;"'","")</f>
        <v>'id'</v>
      </c>
      <c r="E22" s="7" t="str">
        <f>IF(VLOOKUP(TableFields[Field],Columns[],4,0)&lt;&gt;0,", "&amp;VLOOKUP(TableFields[Field],Columns[],4,0)&amp;")",")")</f>
        <v>)</v>
      </c>
      <c r="F22" s="4" t="str">
        <f>IF(VLOOKUP(TableFields[Field],Columns[],5,0)=0,"","-&gt;"&amp;VLOOKUP(TableFields[Field],Columns[],5,0))</f>
        <v/>
      </c>
      <c r="G22" s="4" t="str">
        <f>IF(VLOOKUP(TableFields[Field],Columns[],6,0)=0,"","-&gt;"&amp;VLOOKUP(TableFields[Field],Columns[],6,0))</f>
        <v/>
      </c>
      <c r="H22" s="4" t="str">
        <f>IF(VLOOKUP(TableFields[Field],Columns[],7,0)=0,"","-&gt;"&amp;VLOOKUP(TableFields[Field],Columns[],7,0))</f>
        <v/>
      </c>
      <c r="I22" s="4" t="str">
        <f>IF(VLOOKUP(TableFields[Field],Columns[],8,0)=0,"","-&gt;"&amp;VLOOKUP(TableFields[Field],Columns[],8,0))</f>
        <v/>
      </c>
      <c r="J22" s="4" t="str">
        <f>IF(VLOOKUP(TableFields[Field],Columns[],9,0)=0,"","-&gt;"&amp;VLOOKUP(TableFields[Field],Columns[],9,0))</f>
        <v/>
      </c>
      <c r="K2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" spans="1:11" hidden="1" x14ac:dyDescent="0.25">
      <c r="A23" s="4" t="s">
        <v>3</v>
      </c>
      <c r="B23" s="4" t="s">
        <v>23</v>
      </c>
      <c r="C23" s="4" t="str">
        <f>VLOOKUP(TableFields[Field],Columns[],2,0)&amp;"("</f>
        <v>unsignedInteger(</v>
      </c>
      <c r="D23" s="4" t="str">
        <f>IF(VLOOKUP(TableFields[Field],Columns[],3,0)&lt;&gt;"","'"&amp;VLOOKUP(TableFields[Field],Columns[],3,0)&amp;"'","")</f>
        <v>'resource'</v>
      </c>
      <c r="E23" s="7" t="str">
        <f>IF(VLOOKUP(TableFields[Field],Columns[],4,0)&lt;&gt;0,", "&amp;VLOOKUP(TableFields[Field],Columns[],4,0)&amp;")",")")</f>
        <v>)</v>
      </c>
      <c r="F23" s="4" t="str">
        <f>IF(VLOOKUP(TableFields[Field],Columns[],5,0)=0,"","-&gt;"&amp;VLOOKUP(TableFields[Field],Columns[],5,0))</f>
        <v>-&gt;index()</v>
      </c>
      <c r="G23" s="4" t="str">
        <f>IF(VLOOKUP(TableFields[Field],Columns[],6,0)=0,"","-&gt;"&amp;VLOOKUP(TableFields[Field],Columns[],6,0))</f>
        <v/>
      </c>
      <c r="H23" s="4" t="str">
        <f>IF(VLOOKUP(TableFields[Field],Columns[],7,0)=0,"","-&gt;"&amp;VLOOKUP(TableFields[Field],Columns[],7,0))</f>
        <v/>
      </c>
      <c r="I23" s="4" t="str">
        <f>IF(VLOOKUP(TableFields[Field],Columns[],8,0)=0,"","-&gt;"&amp;VLOOKUP(TableFields[Field],Columns[],8,0))</f>
        <v/>
      </c>
      <c r="J23" s="4" t="str">
        <f>IF(VLOOKUP(TableFields[Field],Columns[],9,0)=0,"","-&gt;"&amp;VLOOKUP(TableFields[Field],Columns[],9,0))</f>
        <v/>
      </c>
      <c r="K2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" spans="1:11" hidden="1" x14ac:dyDescent="0.25">
      <c r="A24" s="4" t="s">
        <v>3</v>
      </c>
      <c r="B24" s="4" t="s">
        <v>26</v>
      </c>
      <c r="C24" s="4" t="str">
        <f>VLOOKUP(TableFields[Field],Columns[],2,0)&amp;"("</f>
        <v>string(</v>
      </c>
      <c r="D24" s="4" t="str">
        <f>IF(VLOOKUP(TableFields[Field],Columns[],3,0)&lt;&gt;"","'"&amp;VLOOKUP(TableFields[Field],Columns[],3,0)&amp;"'","")</f>
        <v>'name'</v>
      </c>
      <c r="E24" s="7" t="str">
        <f>IF(VLOOKUP(TableFields[Field],Columns[],4,0)&lt;&gt;0,", "&amp;VLOOKUP(TableFields[Field],Columns[],4,0)&amp;")",")")</f>
        <v>, 64)</v>
      </c>
      <c r="F24" s="4" t="str">
        <f>IF(VLOOKUP(TableFields[Field],Columns[],5,0)=0,"","-&gt;"&amp;VLOOKUP(TableFields[Field],Columns[],5,0))</f>
        <v>-&gt;index()</v>
      </c>
      <c r="G24" s="4" t="str">
        <f>IF(VLOOKUP(TableFields[Field],Columns[],6,0)=0,"","-&gt;"&amp;VLOOKUP(TableFields[Field],Columns[],6,0))</f>
        <v/>
      </c>
      <c r="H24" s="4" t="str">
        <f>IF(VLOOKUP(TableFields[Field],Columns[],7,0)=0,"","-&gt;"&amp;VLOOKUP(TableFields[Field],Columns[],7,0))</f>
        <v/>
      </c>
      <c r="I24" s="4" t="str">
        <f>IF(VLOOKUP(TableFields[Field],Columns[],8,0)=0,"","-&gt;"&amp;VLOOKUP(TableFields[Field],Columns[],8,0))</f>
        <v/>
      </c>
      <c r="J24" s="4" t="str">
        <f>IF(VLOOKUP(TableFields[Field],Columns[],9,0)=0,"","-&gt;"&amp;VLOOKUP(TableFields[Field],Columns[],9,0))</f>
        <v/>
      </c>
      <c r="K2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5" spans="1:11" hidden="1" x14ac:dyDescent="0.25">
      <c r="A25" s="4" t="s">
        <v>3</v>
      </c>
      <c r="B25" s="4" t="s">
        <v>28</v>
      </c>
      <c r="C25" s="4" t="str">
        <f>VLOOKUP(TableFields[Field],Columns[],2,0)&amp;"("</f>
        <v>string(</v>
      </c>
      <c r="D25" s="4" t="str">
        <f>IF(VLOOKUP(TableFields[Field],Columns[],3,0)&lt;&gt;"","'"&amp;VLOOKUP(TableFields[Field],Columns[],3,0)&amp;"'","")</f>
        <v>'description'</v>
      </c>
      <c r="E25" s="7" t="str">
        <f>IF(VLOOKUP(TableFields[Field],Columns[],4,0)&lt;&gt;0,", "&amp;VLOOKUP(TableFields[Field],Columns[],4,0)&amp;")",")")</f>
        <v>, 1024)</v>
      </c>
      <c r="F25" s="4" t="str">
        <f>IF(VLOOKUP(TableFields[Field],Columns[],5,0)=0,"","-&gt;"&amp;VLOOKUP(TableFields[Field],Columns[],5,0))</f>
        <v>-&gt;nullable()</v>
      </c>
      <c r="G25" s="4" t="str">
        <f>IF(VLOOKUP(TableFields[Field],Columns[],6,0)=0,"","-&gt;"&amp;VLOOKUP(TableFields[Field],Columns[],6,0))</f>
        <v/>
      </c>
      <c r="H25" s="4" t="str">
        <f>IF(VLOOKUP(TableFields[Field],Columns[],7,0)=0,"","-&gt;"&amp;VLOOKUP(TableFields[Field],Columns[],7,0))</f>
        <v/>
      </c>
      <c r="I25" s="4" t="str">
        <f>IF(VLOOKUP(TableFields[Field],Columns[],8,0)=0,"","-&gt;"&amp;VLOOKUP(TableFields[Field],Columns[],8,0))</f>
        <v/>
      </c>
      <c r="J25" s="4" t="str">
        <f>IF(VLOOKUP(TableFields[Field],Columns[],9,0)=0,"","-&gt;"&amp;VLOOKUP(TableFields[Field],Columns[],9,0))</f>
        <v/>
      </c>
      <c r="K2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6" spans="1:11" hidden="1" x14ac:dyDescent="0.25">
      <c r="A26" s="4" t="s">
        <v>3</v>
      </c>
      <c r="B26" s="4" t="s">
        <v>36</v>
      </c>
      <c r="C26" s="4" t="str">
        <f>VLOOKUP(TableFields[Field],Columns[],2,0)&amp;"("</f>
        <v>string(</v>
      </c>
      <c r="D26" s="4" t="str">
        <f>IF(VLOOKUP(TableFields[Field],Columns[],3,0)&lt;&gt;"","'"&amp;VLOOKUP(TableFields[Field],Columns[],3,0)&amp;"'","")</f>
        <v>'method'</v>
      </c>
      <c r="E26" s="7" t="str">
        <f>IF(VLOOKUP(TableFields[Field],Columns[],4,0)&lt;&gt;0,", "&amp;VLOOKUP(TableFields[Field],Columns[],4,0)&amp;")",")")</f>
        <v>, 128)</v>
      </c>
      <c r="F26" s="4" t="str">
        <f>IF(VLOOKUP(TableFields[Field],Columns[],5,0)=0,"","-&gt;"&amp;VLOOKUP(TableFields[Field],Columns[],5,0))</f>
        <v>-&gt;nullable()</v>
      </c>
      <c r="G26" s="4" t="str">
        <f>IF(VLOOKUP(TableFields[Field],Columns[],6,0)=0,"","-&gt;"&amp;VLOOKUP(TableFields[Field],Columns[],6,0))</f>
        <v/>
      </c>
      <c r="H26" s="4" t="str">
        <f>IF(VLOOKUP(TableFields[Field],Columns[],7,0)=0,"","-&gt;"&amp;VLOOKUP(TableFields[Field],Columns[],7,0))</f>
        <v/>
      </c>
      <c r="I26" s="4" t="str">
        <f>IF(VLOOKUP(TableFields[Field],Columns[],8,0)=0,"","-&gt;"&amp;VLOOKUP(TableFields[Field],Columns[],8,0))</f>
        <v/>
      </c>
      <c r="J26" s="4" t="str">
        <f>IF(VLOOKUP(TableFields[Field],Columns[],9,0)=0,"","-&gt;"&amp;VLOOKUP(TableFields[Field],Columns[],9,0))</f>
        <v/>
      </c>
      <c r="K2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7" spans="1:11" hidden="1" x14ac:dyDescent="0.25">
      <c r="A27" s="4" t="s">
        <v>3</v>
      </c>
      <c r="B27" s="4" t="s">
        <v>47</v>
      </c>
      <c r="C27" s="4" t="str">
        <f>VLOOKUP(TableFields[Field],Columns[],2,0)&amp;"("</f>
        <v>enum(</v>
      </c>
      <c r="D27" s="4" t="str">
        <f>IF(VLOOKUP(TableFields[Field],Columns[],3,0)&lt;&gt;"","'"&amp;VLOOKUP(TableFields[Field],Columns[],3,0)&amp;"'","")</f>
        <v>'type'</v>
      </c>
      <c r="E27" s="7" t="str">
        <f>IF(VLOOKUP(TableFields[Field],Columns[],4,0)&lt;&gt;0,", "&amp;VLOOKUP(TableFields[Field],Columns[],4,0)&amp;")",")")</f>
        <v>, ['hasOne','hasMany','belongsTo','belongsToMany'])</v>
      </c>
      <c r="F27" s="4" t="str">
        <f>IF(VLOOKUP(TableFields[Field],Columns[],5,0)=0,"","-&gt;"&amp;VLOOKUP(TableFields[Field],Columns[],5,0))</f>
        <v>-&gt;default('hasMany')</v>
      </c>
      <c r="G27" s="4" t="str">
        <f>IF(VLOOKUP(TableFields[Field],Columns[],6,0)=0,"","-&gt;"&amp;VLOOKUP(TableFields[Field],Columns[],6,0))</f>
        <v/>
      </c>
      <c r="H27" s="4" t="str">
        <f>IF(VLOOKUP(TableFields[Field],Columns[],7,0)=0,"","-&gt;"&amp;VLOOKUP(TableFields[Field],Columns[],7,0))</f>
        <v/>
      </c>
      <c r="I27" s="4" t="str">
        <f>IF(VLOOKUP(TableFields[Field],Columns[],8,0)=0,"","-&gt;"&amp;VLOOKUP(TableFields[Field],Columns[],8,0))</f>
        <v/>
      </c>
      <c r="J27" s="4" t="str">
        <f>IF(VLOOKUP(TableFields[Field],Columns[],9,0)=0,"","-&gt;"&amp;VLOOKUP(TableFields[Field],Columns[],9,0))</f>
        <v/>
      </c>
      <c r="K27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['hasOne','hasMany','belongsTo','belongsToMany'])-&gt;default('hasMany');</v>
      </c>
    </row>
    <row r="28" spans="1:11" hidden="1" x14ac:dyDescent="0.25">
      <c r="A28" s="4" t="s">
        <v>3</v>
      </c>
      <c r="B28" s="4" t="s">
        <v>52</v>
      </c>
      <c r="C28" s="4" t="str">
        <f>VLOOKUP(TableFields[Field],Columns[],2,0)&amp;"("</f>
        <v>unsignedInteger(</v>
      </c>
      <c r="D28" s="4" t="str">
        <f>IF(VLOOKUP(TableFields[Field],Columns[],3,0)&lt;&gt;"","'"&amp;VLOOKUP(TableFields[Field],Columns[],3,0)&amp;"'","")</f>
        <v>'relate_resource'</v>
      </c>
      <c r="E28" s="7" t="str">
        <f>IF(VLOOKUP(TableFields[Field],Columns[],4,0)&lt;&gt;0,", "&amp;VLOOKUP(TableFields[Field],Columns[],4,0)&amp;")",")")</f>
        <v>)</v>
      </c>
      <c r="F28" s="4" t="str">
        <f>IF(VLOOKUP(TableFields[Field],Columns[],5,0)=0,"","-&gt;"&amp;VLOOKUP(TableFields[Field],Columns[],5,0))</f>
        <v>-&gt;index()</v>
      </c>
      <c r="G28" s="4" t="str">
        <f>IF(VLOOKUP(TableFields[Field],Columns[],6,0)=0,"","-&gt;"&amp;VLOOKUP(TableFields[Field],Columns[],6,0))</f>
        <v>-&gt;nullable()</v>
      </c>
      <c r="H28" s="4" t="str">
        <f>IF(VLOOKUP(TableFields[Field],Columns[],7,0)=0,"","-&gt;"&amp;VLOOKUP(TableFields[Field],Columns[],7,0))</f>
        <v/>
      </c>
      <c r="I28" s="4" t="str">
        <f>IF(VLOOKUP(TableFields[Field],Columns[],8,0)=0,"","-&gt;"&amp;VLOOKUP(TableFields[Field],Columns[],8,0))</f>
        <v/>
      </c>
      <c r="J28" s="4" t="str">
        <f>IF(VLOOKUP(TableFields[Field],Columns[],9,0)=0,"","-&gt;"&amp;VLOOKUP(TableFields[Field],Columns[],9,0))</f>
        <v/>
      </c>
      <c r="K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$table-&gt;unsignedInteger('relate_resource')-&gt;index()-&gt;nullable();</v>
      </c>
    </row>
    <row r="29" spans="1:11" hidden="1" x14ac:dyDescent="0.25">
      <c r="A29" s="4" t="s">
        <v>3</v>
      </c>
      <c r="B29" s="4" t="s">
        <v>40</v>
      </c>
      <c r="C29" s="4" t="str">
        <f>VLOOKUP(TableFields[Field],Columns[],2,0)&amp;"("</f>
        <v>timestamps(</v>
      </c>
      <c r="D29" s="4" t="str">
        <f>IF(VLOOKUP(TableFields[Field],Columns[],3,0)&lt;&gt;"","'"&amp;VLOOKUP(TableFields[Field],Columns[],3,0)&amp;"'","")</f>
        <v/>
      </c>
      <c r="E29" s="7" t="str">
        <f>IF(VLOOKUP(TableFields[Field],Columns[],4,0)&lt;&gt;0,", "&amp;VLOOKUP(TableFields[Field],Columns[],4,0)&amp;")",")")</f>
        <v>)</v>
      </c>
      <c r="F29" s="4" t="str">
        <f>IF(VLOOKUP(TableFields[Field],Columns[],5,0)=0,"","-&gt;"&amp;VLOOKUP(TableFields[Field],Columns[],5,0))</f>
        <v/>
      </c>
      <c r="G29" s="4" t="str">
        <f>IF(VLOOKUP(TableFields[Field],Columns[],6,0)=0,"","-&gt;"&amp;VLOOKUP(TableFields[Field],Columns[],6,0))</f>
        <v/>
      </c>
      <c r="H29" s="4" t="str">
        <f>IF(VLOOKUP(TableFields[Field],Columns[],7,0)=0,"","-&gt;"&amp;VLOOKUP(TableFields[Field],Columns[],7,0))</f>
        <v/>
      </c>
      <c r="I29" s="4" t="str">
        <f>IF(VLOOKUP(TableFields[Field],Columns[],8,0)=0,"","-&gt;"&amp;VLOOKUP(TableFields[Field],Columns[],8,0))</f>
        <v/>
      </c>
      <c r="J29" s="4" t="str">
        <f>IF(VLOOKUP(TableFields[Field],Columns[],9,0)=0,"","-&gt;"&amp;VLOOKUP(TableFields[Field],Columns[],9,0))</f>
        <v/>
      </c>
      <c r="K2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" spans="1:11" hidden="1" x14ac:dyDescent="0.25">
      <c r="A30" s="4" t="s">
        <v>3</v>
      </c>
      <c r="B30" s="4" t="s">
        <v>41</v>
      </c>
      <c r="C30" s="4" t="str">
        <f>VLOOKUP(TableFields[Field],Columns[],2,0)&amp;"("</f>
        <v>foreign(</v>
      </c>
      <c r="D30" s="4" t="str">
        <f>IF(VLOOKUP(TableFields[Field],Columns[],3,0)&lt;&gt;"","'"&amp;VLOOKUP(TableFields[Field],Columns[],3,0)&amp;"'","")</f>
        <v>'resource'</v>
      </c>
      <c r="E30" s="7" t="str">
        <f>IF(VLOOKUP(TableFields[Field],Columns[],4,0)&lt;&gt;0,", "&amp;VLOOKUP(TableFields[Field],Columns[],4,0)&amp;")",")")</f>
        <v>)</v>
      </c>
      <c r="F30" s="4" t="str">
        <f>IF(VLOOKUP(TableFields[Field],Columns[],5,0)=0,"","-&gt;"&amp;VLOOKUP(TableFields[Field],Columns[],5,0))</f>
        <v>-&gt;references('id')</v>
      </c>
      <c r="G30" s="4" t="str">
        <f>IF(VLOOKUP(TableFields[Field],Columns[],6,0)=0,"","-&gt;"&amp;VLOOKUP(TableFields[Field],Columns[],6,0))</f>
        <v>-&gt;on('__resources')</v>
      </c>
      <c r="H30" s="4" t="str">
        <f>IF(VLOOKUP(TableFields[Field],Columns[],7,0)=0,"","-&gt;"&amp;VLOOKUP(TableFields[Field],Columns[],7,0))</f>
        <v>-&gt;onUpdate('cascade')</v>
      </c>
      <c r="I30" s="4" t="str">
        <f>IF(VLOOKUP(TableFields[Field],Columns[],8,0)=0,"","-&gt;"&amp;VLOOKUP(TableFields[Field],Columns[],8,0))</f>
        <v>-&gt;onDelete('cascade')</v>
      </c>
      <c r="J30" s="4" t="str">
        <f>IF(VLOOKUP(TableFields[Field],Columns[],9,0)=0,"","-&gt;"&amp;VLOOKUP(TableFields[Field],Columns[],9,0))</f>
        <v/>
      </c>
      <c r="K3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1" spans="1:11" hidden="1" x14ac:dyDescent="0.25">
      <c r="A31" s="4" t="s">
        <v>3</v>
      </c>
      <c r="B31" s="4" t="s">
        <v>53</v>
      </c>
      <c r="C31" s="4" t="str">
        <f>VLOOKUP(TableFields[Field],Columns[],2,0)&amp;"("</f>
        <v>foreign(</v>
      </c>
      <c r="D31" s="4" t="str">
        <f>IF(VLOOKUP(TableFields[Field],Columns[],3,0)&lt;&gt;"","'"&amp;VLOOKUP(TableFields[Field],Columns[],3,0)&amp;"'","")</f>
        <v>'relate_resource'</v>
      </c>
      <c r="E31" s="7" t="str">
        <f>IF(VLOOKUP(TableFields[Field],Columns[],4,0)&lt;&gt;0,", "&amp;VLOOKUP(TableFields[Field],Columns[],4,0)&amp;")",")")</f>
        <v>)</v>
      </c>
      <c r="F31" s="4" t="str">
        <f>IF(VLOOKUP(TableFields[Field],Columns[],5,0)=0,"","-&gt;"&amp;VLOOKUP(TableFields[Field],Columns[],5,0))</f>
        <v>-&gt;references('id')</v>
      </c>
      <c r="G31" s="4" t="str">
        <f>IF(VLOOKUP(TableFields[Field],Columns[],6,0)=0,"","-&gt;"&amp;VLOOKUP(TableFields[Field],Columns[],6,0))</f>
        <v>-&gt;on('__resources')</v>
      </c>
      <c r="H31" s="4" t="str">
        <f>IF(VLOOKUP(TableFields[Field],Columns[],7,0)=0,"","-&gt;"&amp;VLOOKUP(TableFields[Field],Columns[],7,0))</f>
        <v>-&gt;onUpdate('cascade')</v>
      </c>
      <c r="I31" s="4" t="str">
        <f>IF(VLOOKUP(TableFields[Field],Columns[],8,0)=0,"","-&gt;"&amp;VLOOKUP(TableFields[Field],Columns[],8,0))</f>
        <v>-&gt;onDelete('set null')</v>
      </c>
      <c r="J31" s="4" t="str">
        <f>IF(VLOOKUP(TableFields[Field],Columns[],9,0)=0,"","-&gt;"&amp;VLOOKUP(TableFields[Field],Columns[],9,0))</f>
        <v/>
      </c>
      <c r="K3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$table-&gt;foreign('relate_resource')-&gt;references('id')-&gt;on('__resources')-&gt;onUpdate('cascade')-&gt;onDelete('set null');</v>
      </c>
    </row>
    <row r="32" spans="1:11" hidden="1" x14ac:dyDescent="0.25">
      <c r="A32" s="4" t="s">
        <v>4</v>
      </c>
      <c r="B32" s="4" t="s">
        <v>21</v>
      </c>
      <c r="C32" s="4" t="str">
        <f>VLOOKUP(TableFields[Field],Columns[],2,0)&amp;"("</f>
        <v>increments(</v>
      </c>
      <c r="D32" s="4" t="str">
        <f>IF(VLOOKUP(TableFields[Field],Columns[],3,0)&lt;&gt;"","'"&amp;VLOOKUP(TableFields[Field],Columns[],3,0)&amp;"'","")</f>
        <v>'id'</v>
      </c>
      <c r="E32" s="7" t="str">
        <f>IF(VLOOKUP(TableFields[Field],Columns[],4,0)&lt;&gt;0,", "&amp;VLOOKUP(TableFields[Field],Columns[],4,0)&amp;")",")")</f>
        <v>)</v>
      </c>
      <c r="F32" s="4" t="str">
        <f>IF(VLOOKUP(TableFields[Field],Columns[],5,0)=0,"","-&gt;"&amp;VLOOKUP(TableFields[Field],Columns[],5,0))</f>
        <v/>
      </c>
      <c r="G32" s="4" t="str">
        <f>IF(VLOOKUP(TableFields[Field],Columns[],6,0)=0,"","-&gt;"&amp;VLOOKUP(TableFields[Field],Columns[],6,0))</f>
        <v/>
      </c>
      <c r="H32" s="4" t="str">
        <f>IF(VLOOKUP(TableFields[Field],Columns[],7,0)=0,"","-&gt;"&amp;VLOOKUP(TableFields[Field],Columns[],7,0))</f>
        <v/>
      </c>
      <c r="I32" s="4" t="str">
        <f>IF(VLOOKUP(TableFields[Field],Columns[],8,0)=0,"","-&gt;"&amp;VLOOKUP(TableFields[Field],Columns[],8,0))</f>
        <v/>
      </c>
      <c r="J32" s="4" t="str">
        <f>IF(VLOOKUP(TableFields[Field],Columns[],9,0)=0,"","-&gt;"&amp;VLOOKUP(TableFields[Field],Columns[],9,0))</f>
        <v/>
      </c>
      <c r="K3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" spans="1:11" hidden="1" x14ac:dyDescent="0.25">
      <c r="A33" s="4" t="s">
        <v>4</v>
      </c>
      <c r="B33" s="4" t="s">
        <v>23</v>
      </c>
      <c r="C33" s="4" t="str">
        <f>VLOOKUP(TableFields[Field],Columns[],2,0)&amp;"("</f>
        <v>unsignedInteger(</v>
      </c>
      <c r="D33" s="4" t="str">
        <f>IF(VLOOKUP(TableFields[Field],Columns[],3,0)&lt;&gt;"","'"&amp;VLOOKUP(TableFields[Field],Columns[],3,0)&amp;"'","")</f>
        <v>'resource'</v>
      </c>
      <c r="E33" s="7" t="str">
        <f>IF(VLOOKUP(TableFields[Field],Columns[],4,0)&lt;&gt;0,", "&amp;VLOOKUP(TableFields[Field],Columns[],4,0)&amp;")",")")</f>
        <v>)</v>
      </c>
      <c r="F33" s="4" t="str">
        <f>IF(VLOOKUP(TableFields[Field],Columns[],5,0)=0,"","-&gt;"&amp;VLOOKUP(TableFields[Field],Columns[],5,0))</f>
        <v>-&gt;index()</v>
      </c>
      <c r="G33" s="4" t="str">
        <f>IF(VLOOKUP(TableFields[Field],Columns[],6,0)=0,"","-&gt;"&amp;VLOOKUP(TableFields[Field],Columns[],6,0))</f>
        <v/>
      </c>
      <c r="H33" s="4" t="str">
        <f>IF(VLOOKUP(TableFields[Field],Columns[],7,0)=0,"","-&gt;"&amp;VLOOKUP(TableFields[Field],Columns[],7,0))</f>
        <v/>
      </c>
      <c r="I33" s="4" t="str">
        <f>IF(VLOOKUP(TableFields[Field],Columns[],8,0)=0,"","-&gt;"&amp;VLOOKUP(TableFields[Field],Columns[],8,0))</f>
        <v/>
      </c>
      <c r="J33" s="4" t="str">
        <f>IF(VLOOKUP(TableFields[Field],Columns[],9,0)=0,"","-&gt;"&amp;VLOOKUP(TableFields[Field],Columns[],9,0))</f>
        <v/>
      </c>
      <c r="K3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4" spans="1:11" hidden="1" x14ac:dyDescent="0.25">
      <c r="A34" s="4" t="s">
        <v>4</v>
      </c>
      <c r="B34" s="4" t="s">
        <v>26</v>
      </c>
      <c r="C34" s="4" t="str">
        <f>VLOOKUP(TableFields[Field],Columns[],2,0)&amp;"("</f>
        <v>string(</v>
      </c>
      <c r="D34" s="4" t="str">
        <f>IF(VLOOKUP(TableFields[Field],Columns[],3,0)&lt;&gt;"","'"&amp;VLOOKUP(TableFields[Field],Columns[],3,0)&amp;"'","")</f>
        <v>'name'</v>
      </c>
      <c r="E34" s="7" t="str">
        <f>IF(VLOOKUP(TableFields[Field],Columns[],4,0)&lt;&gt;0,", "&amp;VLOOKUP(TableFields[Field],Columns[],4,0)&amp;")",")")</f>
        <v>, 64)</v>
      </c>
      <c r="F34" s="4" t="str">
        <f>IF(VLOOKUP(TableFields[Field],Columns[],5,0)=0,"","-&gt;"&amp;VLOOKUP(TableFields[Field],Columns[],5,0))</f>
        <v>-&gt;index()</v>
      </c>
      <c r="G34" s="4" t="str">
        <f>IF(VLOOKUP(TableFields[Field],Columns[],6,0)=0,"","-&gt;"&amp;VLOOKUP(TableFields[Field],Columns[],6,0))</f>
        <v/>
      </c>
      <c r="H34" s="4" t="str">
        <f>IF(VLOOKUP(TableFields[Field],Columns[],7,0)=0,"","-&gt;"&amp;VLOOKUP(TableFields[Field],Columns[],7,0))</f>
        <v/>
      </c>
      <c r="I34" s="4" t="str">
        <f>IF(VLOOKUP(TableFields[Field],Columns[],8,0)=0,"","-&gt;"&amp;VLOOKUP(TableFields[Field],Columns[],8,0))</f>
        <v/>
      </c>
      <c r="J34" s="4" t="str">
        <f>IF(VLOOKUP(TableFields[Field],Columns[],9,0)=0,"","-&gt;"&amp;VLOOKUP(TableFields[Field],Columns[],9,0))</f>
        <v/>
      </c>
      <c r="K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" spans="1:11" hidden="1" x14ac:dyDescent="0.25">
      <c r="A35" s="4" t="s">
        <v>4</v>
      </c>
      <c r="B35" s="4" t="s">
        <v>28</v>
      </c>
      <c r="C35" s="4" t="str">
        <f>VLOOKUP(TableFields[Field],Columns[],2,0)&amp;"("</f>
        <v>string(</v>
      </c>
      <c r="D35" s="4" t="str">
        <f>IF(VLOOKUP(TableFields[Field],Columns[],3,0)&lt;&gt;"","'"&amp;VLOOKUP(TableFields[Field],Columns[],3,0)&amp;"'","")</f>
        <v>'description'</v>
      </c>
      <c r="E35" s="7" t="str">
        <f>IF(VLOOKUP(TableFields[Field],Columns[],4,0)&lt;&gt;0,", "&amp;VLOOKUP(TableFields[Field],Columns[],4,0)&amp;")",")")</f>
        <v>, 1024)</v>
      </c>
      <c r="F35" s="4" t="str">
        <f>IF(VLOOKUP(TableFields[Field],Columns[],5,0)=0,"","-&gt;"&amp;VLOOKUP(TableFields[Field],Columns[],5,0))</f>
        <v>-&gt;nullable()</v>
      </c>
      <c r="G35" s="4" t="str">
        <f>IF(VLOOKUP(TableFields[Field],Columns[],6,0)=0,"","-&gt;"&amp;VLOOKUP(TableFields[Field],Columns[],6,0))</f>
        <v/>
      </c>
      <c r="H35" s="4" t="str">
        <f>IF(VLOOKUP(TableFields[Field],Columns[],7,0)=0,"","-&gt;"&amp;VLOOKUP(TableFields[Field],Columns[],7,0))</f>
        <v/>
      </c>
      <c r="I35" s="4" t="str">
        <f>IF(VLOOKUP(TableFields[Field],Columns[],8,0)=0,"","-&gt;"&amp;VLOOKUP(TableFields[Field],Columns[],8,0))</f>
        <v/>
      </c>
      <c r="J35" s="4" t="str">
        <f>IF(VLOOKUP(TableFields[Field],Columns[],9,0)=0,"","-&gt;"&amp;VLOOKUP(TableFields[Field],Columns[],9,0))</f>
        <v/>
      </c>
      <c r="K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6" spans="1:11" hidden="1" x14ac:dyDescent="0.25">
      <c r="A36" s="4" t="s">
        <v>4</v>
      </c>
      <c r="B36" s="4" t="s">
        <v>55</v>
      </c>
      <c r="C36" s="4" t="str">
        <f>VLOOKUP(TableFields[Field],Columns[],2,0)&amp;"("</f>
        <v>string(</v>
      </c>
      <c r="D36" s="4" t="str">
        <f>IF(VLOOKUP(TableFields[Field],Columns[],3,0)&lt;&gt;"","'"&amp;VLOOKUP(TableFields[Field],Columns[],3,0)&amp;"'","")</f>
        <v>'title_field'</v>
      </c>
      <c r="E36" s="7" t="str">
        <f>IF(VLOOKUP(TableFields[Field],Columns[],4,0)&lt;&gt;0,", "&amp;VLOOKUP(TableFields[Field],Columns[],4,0)&amp;")",")")</f>
        <v>, 128)</v>
      </c>
      <c r="F36" s="4" t="str">
        <f>IF(VLOOKUP(TableFields[Field],Columns[],5,0)=0,"","-&gt;"&amp;VLOOKUP(TableFields[Field],Columns[],5,0))</f>
        <v>-&gt;nullable()</v>
      </c>
      <c r="G36" s="4" t="str">
        <f>IF(VLOOKUP(TableFields[Field],Columns[],6,0)=0,"","-&gt;"&amp;VLOOKUP(TableFields[Field],Columns[],6,0))</f>
        <v/>
      </c>
      <c r="H36" s="4" t="str">
        <f>IF(VLOOKUP(TableFields[Field],Columns[],7,0)=0,"","-&gt;"&amp;VLOOKUP(TableFields[Field],Columns[],7,0))</f>
        <v/>
      </c>
      <c r="I36" s="4" t="str">
        <f>IF(VLOOKUP(TableFields[Field],Columns[],8,0)=0,"","-&gt;"&amp;VLOOKUP(TableFields[Field],Columns[],8,0))</f>
        <v/>
      </c>
      <c r="J36" s="4" t="str">
        <f>IF(VLOOKUP(TableFields[Field],Columns[],9,0)=0,"","-&gt;"&amp;VLOOKUP(TableFields[Field],Columns[],9,0))</f>
        <v/>
      </c>
      <c r="K3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37" spans="1:11" hidden="1" x14ac:dyDescent="0.25">
      <c r="A37" s="4" t="s">
        <v>4</v>
      </c>
      <c r="B37" s="2" t="s">
        <v>36</v>
      </c>
      <c r="C37" s="2" t="str">
        <f>VLOOKUP(TableFields[Field],Columns[],2,0)&amp;"("</f>
        <v>string(</v>
      </c>
      <c r="D37" s="2" t="str">
        <f>IF(VLOOKUP(TableFields[Field],Columns[],3,0)&lt;&gt;"","'"&amp;VLOOKUP(TableFields[Field],Columns[],3,0)&amp;"'","")</f>
        <v>'method'</v>
      </c>
      <c r="E37" s="9" t="str">
        <f>IF(VLOOKUP(TableFields[Field],Columns[],4,0)&lt;&gt;0,", "&amp;VLOOKUP(TableFields[Field],Columns[],4,0)&amp;")",")")</f>
        <v>, 128)</v>
      </c>
      <c r="F37" s="2" t="str">
        <f>IF(VLOOKUP(TableFields[Field],Columns[],5,0)=0,"","-&gt;"&amp;VLOOKUP(TableFields[Field],Columns[],5,0))</f>
        <v>-&gt;nullable()</v>
      </c>
      <c r="G37" s="2" t="str">
        <f>IF(VLOOKUP(TableFields[Field],Columns[],6,0)=0,"","-&gt;"&amp;VLOOKUP(TableFields[Field],Columns[],6,0))</f>
        <v/>
      </c>
      <c r="H37" s="2" t="str">
        <f>IF(VLOOKUP(TableFields[Field],Columns[],7,0)=0,"","-&gt;"&amp;VLOOKUP(TableFields[Field],Columns[],7,0))</f>
        <v/>
      </c>
      <c r="I37" s="2" t="str">
        <f>IF(VLOOKUP(TableFields[Field],Columns[],8,0)=0,"","-&gt;"&amp;VLOOKUP(TableFields[Field],Columns[],8,0))</f>
        <v/>
      </c>
      <c r="J37" s="2" t="str">
        <f>IF(VLOOKUP(TableFields[Field],Columns[],9,0)=0,"","-&gt;"&amp;VLOOKUP(TableFields[Field],Columns[],9,0))</f>
        <v/>
      </c>
      <c r="K37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8" spans="1:11" hidden="1" x14ac:dyDescent="0.25">
      <c r="A38" s="4" t="s">
        <v>4</v>
      </c>
      <c r="B38" s="4" t="s">
        <v>40</v>
      </c>
      <c r="C38" s="4" t="str">
        <f>VLOOKUP(TableFields[Field],Columns[],2,0)&amp;"("</f>
        <v>timestamps(</v>
      </c>
      <c r="D38" s="4" t="str">
        <f>IF(VLOOKUP(TableFields[Field],Columns[],3,0)&lt;&gt;"","'"&amp;VLOOKUP(TableFields[Field],Columns[],3,0)&amp;"'","")</f>
        <v/>
      </c>
      <c r="E38" s="7" t="str">
        <f>IF(VLOOKUP(TableFields[Field],Columns[],4,0)&lt;&gt;0,", "&amp;VLOOKUP(TableFields[Field],Columns[],4,0)&amp;")",")")</f>
        <v>)</v>
      </c>
      <c r="F38" s="4" t="str">
        <f>IF(VLOOKUP(TableFields[Field],Columns[],5,0)=0,"","-&gt;"&amp;VLOOKUP(TableFields[Field],Columns[],5,0))</f>
        <v/>
      </c>
      <c r="G38" s="4" t="str">
        <f>IF(VLOOKUP(TableFields[Field],Columns[],6,0)=0,"","-&gt;"&amp;VLOOKUP(TableFields[Field],Columns[],6,0))</f>
        <v/>
      </c>
      <c r="H38" s="4" t="str">
        <f>IF(VLOOKUP(TableFields[Field],Columns[],7,0)=0,"","-&gt;"&amp;VLOOKUP(TableFields[Field],Columns[],7,0))</f>
        <v/>
      </c>
      <c r="I38" s="4" t="str">
        <f>IF(VLOOKUP(TableFields[Field],Columns[],8,0)=0,"","-&gt;"&amp;VLOOKUP(TableFields[Field],Columns[],8,0))</f>
        <v/>
      </c>
      <c r="J38" s="4" t="str">
        <f>IF(VLOOKUP(TableFields[Field],Columns[],9,0)=0,"","-&gt;"&amp;VLOOKUP(TableFields[Field],Columns[],9,0))</f>
        <v/>
      </c>
      <c r="K3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9" spans="1:11" hidden="1" x14ac:dyDescent="0.25">
      <c r="A39" s="4" t="s">
        <v>4</v>
      </c>
      <c r="B39" s="4" t="s">
        <v>41</v>
      </c>
      <c r="C39" s="4" t="str">
        <f>VLOOKUP(TableFields[Field],Columns[],2,0)&amp;"("</f>
        <v>foreign(</v>
      </c>
      <c r="D39" s="4" t="str">
        <f>IF(VLOOKUP(TableFields[Field],Columns[],3,0)&lt;&gt;"","'"&amp;VLOOKUP(TableFields[Field],Columns[],3,0)&amp;"'","")</f>
        <v>'resource'</v>
      </c>
      <c r="E39" s="7" t="str">
        <f>IF(VLOOKUP(TableFields[Field],Columns[],4,0)&lt;&gt;0,", "&amp;VLOOKUP(TableFields[Field],Columns[],4,0)&amp;")",")")</f>
        <v>)</v>
      </c>
      <c r="F39" s="4" t="str">
        <f>IF(VLOOKUP(TableFields[Field],Columns[],5,0)=0,"","-&gt;"&amp;VLOOKUP(TableFields[Field],Columns[],5,0))</f>
        <v>-&gt;references('id')</v>
      </c>
      <c r="G39" s="4" t="str">
        <f>IF(VLOOKUP(TableFields[Field],Columns[],6,0)=0,"","-&gt;"&amp;VLOOKUP(TableFields[Field],Columns[],6,0))</f>
        <v>-&gt;on('__resources')</v>
      </c>
      <c r="H39" s="4" t="str">
        <f>IF(VLOOKUP(TableFields[Field],Columns[],7,0)=0,"","-&gt;"&amp;VLOOKUP(TableFields[Field],Columns[],7,0))</f>
        <v>-&gt;onUpdate('cascade')</v>
      </c>
      <c r="I39" s="4" t="str">
        <f>IF(VLOOKUP(TableFields[Field],Columns[],8,0)=0,"","-&gt;"&amp;VLOOKUP(TableFields[Field],Columns[],8,0))</f>
        <v>-&gt;onDelete('cascade')</v>
      </c>
      <c r="J39" s="4" t="str">
        <f>IF(VLOOKUP(TableFields[Field],Columns[],9,0)=0,"","-&gt;"&amp;VLOOKUP(TableFields[Field],Columns[],9,0))</f>
        <v/>
      </c>
      <c r="K3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40" spans="1:11" hidden="1" x14ac:dyDescent="0.25">
      <c r="A40" s="4" t="s">
        <v>9</v>
      </c>
      <c r="B40" s="4" t="s">
        <v>21</v>
      </c>
      <c r="C40" s="4" t="str">
        <f>VLOOKUP(TableFields[Field],Columns[],2,0)&amp;"("</f>
        <v>increments(</v>
      </c>
      <c r="D40" s="4" t="str">
        <f>IF(VLOOKUP(TableFields[Field],Columns[],3,0)&lt;&gt;"","'"&amp;VLOOKUP(TableFields[Field],Columns[],3,0)&amp;"'","")</f>
        <v>'id'</v>
      </c>
      <c r="E40" s="7" t="str">
        <f>IF(VLOOKUP(TableFields[Field],Columns[],4,0)&lt;&gt;0,", "&amp;VLOOKUP(TableFields[Field],Columns[],4,0)&amp;")",")")</f>
        <v>)</v>
      </c>
      <c r="F40" s="4" t="str">
        <f>IF(VLOOKUP(TableFields[Field],Columns[],5,0)=0,"","-&gt;"&amp;VLOOKUP(TableFields[Field],Columns[],5,0))</f>
        <v/>
      </c>
      <c r="G40" s="4" t="str">
        <f>IF(VLOOKUP(TableFields[Field],Columns[],6,0)=0,"","-&gt;"&amp;VLOOKUP(TableFields[Field],Columns[],6,0))</f>
        <v/>
      </c>
      <c r="H40" s="4" t="str">
        <f>IF(VLOOKUP(TableFields[Field],Columns[],7,0)=0,"","-&gt;"&amp;VLOOKUP(TableFields[Field],Columns[],7,0))</f>
        <v/>
      </c>
      <c r="I40" s="4" t="str">
        <f>IF(VLOOKUP(TableFields[Field],Columns[],8,0)=0,"","-&gt;"&amp;VLOOKUP(TableFields[Field],Columns[],8,0))</f>
        <v/>
      </c>
      <c r="J40" s="4" t="str">
        <f>IF(VLOOKUP(TableFields[Field],Columns[],9,0)=0,"","-&gt;"&amp;VLOOKUP(TableFields[Field],Columns[],9,0))</f>
        <v/>
      </c>
      <c r="K4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41" spans="1:11" hidden="1" x14ac:dyDescent="0.25">
      <c r="A41" s="4" t="s">
        <v>9</v>
      </c>
      <c r="B41" s="4" t="s">
        <v>4</v>
      </c>
      <c r="C41" s="4" t="str">
        <f>VLOOKUP(TableFields[Field],Columns[],2,0)&amp;"("</f>
        <v>unsignedInteger(</v>
      </c>
      <c r="D41" s="4" t="str">
        <f>IF(VLOOKUP(TableFields[Field],Columns[],3,0)&lt;&gt;"","'"&amp;VLOOKUP(TableFields[Field],Columns[],3,0)&amp;"'","")</f>
        <v>'resource_data'</v>
      </c>
      <c r="E41" s="7" t="str">
        <f>IF(VLOOKUP(TableFields[Field],Columns[],4,0)&lt;&gt;0,", "&amp;VLOOKUP(TableFields[Field],Columns[],4,0)&amp;")",")")</f>
        <v>)</v>
      </c>
      <c r="F41" s="4" t="str">
        <f>IF(VLOOKUP(TableFields[Field],Columns[],5,0)=0,"","-&gt;"&amp;VLOOKUP(TableFields[Field],Columns[],5,0))</f>
        <v>-&gt;index()</v>
      </c>
      <c r="G41" s="4" t="str">
        <f>IF(VLOOKUP(TableFields[Field],Columns[],6,0)=0,"","-&gt;"&amp;VLOOKUP(TableFields[Field],Columns[],6,0))</f>
        <v/>
      </c>
      <c r="H41" s="4" t="str">
        <f>IF(VLOOKUP(TableFields[Field],Columns[],7,0)=0,"","-&gt;"&amp;VLOOKUP(TableFields[Field],Columns[],7,0))</f>
        <v/>
      </c>
      <c r="I41" s="4" t="str">
        <f>IF(VLOOKUP(TableFields[Field],Columns[],8,0)=0,"","-&gt;"&amp;VLOOKUP(TableFields[Field],Columns[],8,0))</f>
        <v/>
      </c>
      <c r="J41" s="4" t="str">
        <f>IF(VLOOKUP(TableFields[Field],Columns[],9,0)=0,"","-&gt;"&amp;VLOOKUP(TableFields[Field],Columns[],9,0))</f>
        <v/>
      </c>
      <c r="K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42" spans="1:11" hidden="1" x14ac:dyDescent="0.25">
      <c r="A42" s="4" t="s">
        <v>9</v>
      </c>
      <c r="B42" s="4" t="s">
        <v>572</v>
      </c>
      <c r="C42" s="4" t="str">
        <f>VLOOKUP(TableFields[Field],Columns[],2,0)&amp;"("</f>
        <v>unsignedInteger(</v>
      </c>
      <c r="D42" s="4" t="str">
        <f>IF(VLOOKUP(TableFields[Field],Columns[],3,0)&lt;&gt;"","'"&amp;VLOOKUP(TableFields[Field],Columns[],3,0)&amp;"'","")</f>
        <v>'relation'</v>
      </c>
      <c r="E42" s="7" t="str">
        <f>IF(VLOOKUP(TableFields[Field],Columns[],4,0)&lt;&gt;0,", "&amp;VLOOKUP(TableFields[Field],Columns[],4,0)&amp;")",")")</f>
        <v>)</v>
      </c>
      <c r="F42" s="4" t="str">
        <f>IF(VLOOKUP(TableFields[Field],Columns[],5,0)=0,"","-&gt;"&amp;VLOOKUP(TableFields[Field],Columns[],5,0))</f>
        <v>-&gt;index()</v>
      </c>
      <c r="G42" s="4" t="str">
        <f>IF(VLOOKUP(TableFields[Field],Columns[],6,0)=0,"","-&gt;"&amp;VLOOKUP(TableFields[Field],Columns[],6,0))</f>
        <v>-&gt;nullable()</v>
      </c>
      <c r="H42" s="4" t="str">
        <f>IF(VLOOKUP(TableFields[Field],Columns[],7,0)=0,"","-&gt;"&amp;VLOOKUP(TableFields[Field],Columns[],7,0))</f>
        <v/>
      </c>
      <c r="I42" s="4" t="str">
        <f>IF(VLOOKUP(TableFields[Field],Columns[],8,0)=0,"","-&gt;"&amp;VLOOKUP(TableFields[Field],Columns[],8,0))</f>
        <v/>
      </c>
      <c r="J42" s="4" t="str">
        <f>IF(VLOOKUP(TableFields[Field],Columns[],9,0)=0,"","-&gt;"&amp;VLOOKUP(TableFields[Field],Columns[],9,0))</f>
        <v/>
      </c>
      <c r="K4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43" spans="1:11" hidden="1" x14ac:dyDescent="0.25">
      <c r="A43" s="4" t="s">
        <v>9</v>
      </c>
      <c r="B43" s="4" t="s">
        <v>574</v>
      </c>
      <c r="C43" s="4" t="str">
        <f>VLOOKUP(TableFields[Field],Columns[],2,0)&amp;"("</f>
        <v>unsignedInteger(</v>
      </c>
      <c r="D43" s="4" t="str">
        <f>IF(VLOOKUP(TableFields[Field],Columns[],3,0)&lt;&gt;"","'"&amp;VLOOKUP(TableFields[Field],Columns[],3,0)&amp;"'","")</f>
        <v>'nest_relation1'</v>
      </c>
      <c r="E43" s="7" t="str">
        <f>IF(VLOOKUP(TableFields[Field],Columns[],4,0)&lt;&gt;0,", "&amp;VLOOKUP(TableFields[Field],Columns[],4,0)&amp;")",")")</f>
        <v>)</v>
      </c>
      <c r="F43" s="4" t="str">
        <f>IF(VLOOKUP(TableFields[Field],Columns[],5,0)=0,"","-&gt;"&amp;VLOOKUP(TableFields[Field],Columns[],5,0))</f>
        <v>-&gt;index()</v>
      </c>
      <c r="G43" s="4" t="str">
        <f>IF(VLOOKUP(TableFields[Field],Columns[],6,0)=0,"","-&gt;"&amp;VLOOKUP(TableFields[Field],Columns[],6,0))</f>
        <v>-&gt;nullable()</v>
      </c>
      <c r="H43" s="4" t="str">
        <f>IF(VLOOKUP(TableFields[Field],Columns[],7,0)=0,"","-&gt;"&amp;VLOOKUP(TableFields[Field],Columns[],7,0))</f>
        <v/>
      </c>
      <c r="I43" s="4" t="str">
        <f>IF(VLOOKUP(TableFields[Field],Columns[],8,0)=0,"","-&gt;"&amp;VLOOKUP(TableFields[Field],Columns[],8,0))</f>
        <v/>
      </c>
      <c r="J43" s="4" t="str">
        <f>IF(VLOOKUP(TableFields[Field],Columns[],9,0)=0,"","-&gt;"&amp;VLOOKUP(TableFields[Field],Columns[],9,0))</f>
        <v/>
      </c>
      <c r="K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44" spans="1:11" hidden="1" x14ac:dyDescent="0.25">
      <c r="A44" s="4" t="s">
        <v>9</v>
      </c>
      <c r="B44" s="4" t="s">
        <v>575</v>
      </c>
      <c r="C44" s="4" t="str">
        <f>VLOOKUP(TableFields[Field],Columns[],2,0)&amp;"("</f>
        <v>unsignedInteger(</v>
      </c>
      <c r="D44" s="4" t="str">
        <f>IF(VLOOKUP(TableFields[Field],Columns[],3,0)&lt;&gt;"","'"&amp;VLOOKUP(TableFields[Field],Columns[],3,0)&amp;"'","")</f>
        <v>'nest_relation2'</v>
      </c>
      <c r="E44" s="7" t="str">
        <f>IF(VLOOKUP(TableFields[Field],Columns[],4,0)&lt;&gt;0,", "&amp;VLOOKUP(TableFields[Field],Columns[],4,0)&amp;")",")")</f>
        <v>)</v>
      </c>
      <c r="F44" s="4" t="str">
        <f>IF(VLOOKUP(TableFields[Field],Columns[],5,0)=0,"","-&gt;"&amp;VLOOKUP(TableFields[Field],Columns[],5,0))</f>
        <v>-&gt;index()</v>
      </c>
      <c r="G44" s="4" t="str">
        <f>IF(VLOOKUP(TableFields[Field],Columns[],6,0)=0,"","-&gt;"&amp;VLOOKUP(TableFields[Field],Columns[],6,0))</f>
        <v>-&gt;nullable()</v>
      </c>
      <c r="H44" s="4" t="str">
        <f>IF(VLOOKUP(TableFields[Field],Columns[],7,0)=0,"","-&gt;"&amp;VLOOKUP(TableFields[Field],Columns[],7,0))</f>
        <v/>
      </c>
      <c r="I44" s="4" t="str">
        <f>IF(VLOOKUP(TableFields[Field],Columns[],8,0)=0,"","-&gt;"&amp;VLOOKUP(TableFields[Field],Columns[],8,0))</f>
        <v/>
      </c>
      <c r="J44" s="4" t="str">
        <f>IF(VLOOKUP(TableFields[Field],Columns[],9,0)=0,"","-&gt;"&amp;VLOOKUP(TableFields[Field],Columns[],9,0))</f>
        <v/>
      </c>
      <c r="K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45" spans="1:11" hidden="1" x14ac:dyDescent="0.25">
      <c r="A45" s="4" t="s">
        <v>9</v>
      </c>
      <c r="B45" s="4" t="s">
        <v>576</v>
      </c>
      <c r="C45" s="4" t="str">
        <f>VLOOKUP(TableFields[Field],Columns[],2,0)&amp;"("</f>
        <v>unsignedInteger(</v>
      </c>
      <c r="D45" s="4" t="str">
        <f>IF(VLOOKUP(TableFields[Field],Columns[],3,0)&lt;&gt;"","'"&amp;VLOOKUP(TableFields[Field],Columns[],3,0)&amp;"'","")</f>
        <v>'nest_relation3'</v>
      </c>
      <c r="E45" s="7" t="str">
        <f>IF(VLOOKUP(TableFields[Field],Columns[],4,0)&lt;&gt;0,", "&amp;VLOOKUP(TableFields[Field],Columns[],4,0)&amp;")",")")</f>
        <v>)</v>
      </c>
      <c r="F45" s="4" t="str">
        <f>IF(VLOOKUP(TableFields[Field],Columns[],5,0)=0,"","-&gt;"&amp;VLOOKUP(TableFields[Field],Columns[],5,0))</f>
        <v>-&gt;index()</v>
      </c>
      <c r="G45" s="4" t="str">
        <f>IF(VLOOKUP(TableFields[Field],Columns[],6,0)=0,"","-&gt;"&amp;VLOOKUP(TableFields[Field],Columns[],6,0))</f>
        <v>-&gt;nullable()</v>
      </c>
      <c r="H45" s="4" t="str">
        <f>IF(VLOOKUP(TableFields[Field],Columns[],7,0)=0,"","-&gt;"&amp;VLOOKUP(TableFields[Field],Columns[],7,0))</f>
        <v/>
      </c>
      <c r="I45" s="4" t="str">
        <f>IF(VLOOKUP(TableFields[Field],Columns[],8,0)=0,"","-&gt;"&amp;VLOOKUP(TableFields[Field],Columns[],8,0))</f>
        <v/>
      </c>
      <c r="J45" s="4" t="str">
        <f>IF(VLOOKUP(TableFields[Field],Columns[],9,0)=0,"","-&gt;"&amp;VLOOKUP(TableFields[Field],Columns[],9,0))</f>
        <v/>
      </c>
      <c r="K4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46" spans="1:11" hidden="1" x14ac:dyDescent="0.25">
      <c r="A46" s="4" t="s">
        <v>9</v>
      </c>
      <c r="B46" s="4" t="s">
        <v>577</v>
      </c>
      <c r="C46" s="4" t="str">
        <f>VLOOKUP(TableFields[Field],Columns[],2,0)&amp;"("</f>
        <v>unsignedInteger(</v>
      </c>
      <c r="D46" s="4" t="str">
        <f>IF(VLOOKUP(TableFields[Field],Columns[],3,0)&lt;&gt;"","'"&amp;VLOOKUP(TableFields[Field],Columns[],3,0)&amp;"'","")</f>
        <v>'nest_relation4'</v>
      </c>
      <c r="E46" s="7" t="str">
        <f>IF(VLOOKUP(TableFields[Field],Columns[],4,0)&lt;&gt;0,", "&amp;VLOOKUP(TableFields[Field],Columns[],4,0)&amp;")",")")</f>
        <v>)</v>
      </c>
      <c r="F46" s="4" t="str">
        <f>IF(VLOOKUP(TableFields[Field],Columns[],5,0)=0,"","-&gt;"&amp;VLOOKUP(TableFields[Field],Columns[],5,0))</f>
        <v>-&gt;index()</v>
      </c>
      <c r="G46" s="4" t="str">
        <f>IF(VLOOKUP(TableFields[Field],Columns[],6,0)=0,"","-&gt;"&amp;VLOOKUP(TableFields[Field],Columns[],6,0))</f>
        <v>-&gt;nullable()</v>
      </c>
      <c r="H46" s="4" t="str">
        <f>IF(VLOOKUP(TableFields[Field],Columns[],7,0)=0,"","-&gt;"&amp;VLOOKUP(TableFields[Field],Columns[],7,0))</f>
        <v/>
      </c>
      <c r="I46" s="4" t="str">
        <f>IF(VLOOKUP(TableFields[Field],Columns[],8,0)=0,"","-&gt;"&amp;VLOOKUP(TableFields[Field],Columns[],8,0))</f>
        <v/>
      </c>
      <c r="J46" s="4" t="str">
        <f>IF(VLOOKUP(TableFields[Field],Columns[],9,0)=0,"","-&gt;"&amp;VLOOKUP(TableFields[Field],Columns[],9,0))</f>
        <v/>
      </c>
      <c r="K4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47" spans="1:11" hidden="1" x14ac:dyDescent="0.25">
      <c r="A47" s="4" t="s">
        <v>9</v>
      </c>
      <c r="B47" s="4" t="s">
        <v>578</v>
      </c>
      <c r="C47" s="4" t="str">
        <f>VLOOKUP(TableFields[Field],Columns[],2,0)&amp;"("</f>
        <v>unsignedInteger(</v>
      </c>
      <c r="D47" s="4" t="str">
        <f>IF(VLOOKUP(TableFields[Field],Columns[],3,0)&lt;&gt;"","'"&amp;VLOOKUP(TableFields[Field],Columns[],3,0)&amp;"'","")</f>
        <v>'nest_relation5'</v>
      </c>
      <c r="E47" s="7" t="str">
        <f>IF(VLOOKUP(TableFields[Field],Columns[],4,0)&lt;&gt;0,", "&amp;VLOOKUP(TableFields[Field],Columns[],4,0)&amp;")",")")</f>
        <v>)</v>
      </c>
      <c r="F47" s="4" t="str">
        <f>IF(VLOOKUP(TableFields[Field],Columns[],5,0)=0,"","-&gt;"&amp;VLOOKUP(TableFields[Field],Columns[],5,0))</f>
        <v>-&gt;index()</v>
      </c>
      <c r="G47" s="4" t="str">
        <f>IF(VLOOKUP(TableFields[Field],Columns[],6,0)=0,"","-&gt;"&amp;VLOOKUP(TableFields[Field],Columns[],6,0))</f>
        <v>-&gt;nullable()</v>
      </c>
      <c r="H47" s="4" t="str">
        <f>IF(VLOOKUP(TableFields[Field],Columns[],7,0)=0,"","-&gt;"&amp;VLOOKUP(TableFields[Field],Columns[],7,0))</f>
        <v/>
      </c>
      <c r="I47" s="4" t="str">
        <f>IF(VLOOKUP(TableFields[Field],Columns[],8,0)=0,"","-&gt;"&amp;VLOOKUP(TableFields[Field],Columns[],8,0))</f>
        <v/>
      </c>
      <c r="J47" s="4" t="str">
        <f>IF(VLOOKUP(TableFields[Field],Columns[],9,0)=0,"","-&gt;"&amp;VLOOKUP(TableFields[Field],Columns[],9,0))</f>
        <v/>
      </c>
      <c r="K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48" spans="1:11" hidden="1" x14ac:dyDescent="0.25">
      <c r="A48" s="4" t="s">
        <v>9</v>
      </c>
      <c r="B48" s="4" t="s">
        <v>40</v>
      </c>
      <c r="C48" s="4" t="str">
        <f>VLOOKUP(TableFields[Field],Columns[],2,0)&amp;"("</f>
        <v>timestamps(</v>
      </c>
      <c r="D48" s="4" t="str">
        <f>IF(VLOOKUP(TableFields[Field],Columns[],3,0)&lt;&gt;"","'"&amp;VLOOKUP(TableFields[Field],Columns[],3,0)&amp;"'","")</f>
        <v/>
      </c>
      <c r="E48" s="7" t="str">
        <f>IF(VLOOKUP(TableFields[Field],Columns[],4,0)&lt;&gt;0,", "&amp;VLOOKUP(TableFields[Field],Columns[],4,0)&amp;")",")")</f>
        <v>)</v>
      </c>
      <c r="F48" s="4" t="str">
        <f>IF(VLOOKUP(TableFields[Field],Columns[],5,0)=0,"","-&gt;"&amp;VLOOKUP(TableFields[Field],Columns[],5,0))</f>
        <v/>
      </c>
      <c r="G48" s="4" t="str">
        <f>IF(VLOOKUP(TableFields[Field],Columns[],6,0)=0,"","-&gt;"&amp;VLOOKUP(TableFields[Field],Columns[],6,0))</f>
        <v/>
      </c>
      <c r="H48" s="4" t="str">
        <f>IF(VLOOKUP(TableFields[Field],Columns[],7,0)=0,"","-&gt;"&amp;VLOOKUP(TableFields[Field],Columns[],7,0))</f>
        <v/>
      </c>
      <c r="I48" s="4" t="str">
        <f>IF(VLOOKUP(TableFields[Field],Columns[],8,0)=0,"","-&gt;"&amp;VLOOKUP(TableFields[Field],Columns[],8,0))</f>
        <v/>
      </c>
      <c r="J48" s="4" t="str">
        <f>IF(VLOOKUP(TableFields[Field],Columns[],9,0)=0,"","-&gt;"&amp;VLOOKUP(TableFields[Field],Columns[],9,0))</f>
        <v/>
      </c>
      <c r="K4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49" spans="1:11" hidden="1" x14ac:dyDescent="0.25">
      <c r="A49" s="4" t="s">
        <v>9</v>
      </c>
      <c r="B49" s="4" t="s">
        <v>93</v>
      </c>
      <c r="C49" s="4" t="str">
        <f>VLOOKUP(TableFields[Field],Columns[],2,0)&amp;"("</f>
        <v>foreign(</v>
      </c>
      <c r="D49" s="4" t="str">
        <f>IF(VLOOKUP(TableFields[Field],Columns[],3,0)&lt;&gt;"","'"&amp;VLOOKUP(TableFields[Field],Columns[],3,0)&amp;"'","")</f>
        <v>'resource_data'</v>
      </c>
      <c r="E49" s="7" t="str">
        <f>IF(VLOOKUP(TableFields[Field],Columns[],4,0)&lt;&gt;0,", "&amp;VLOOKUP(TableFields[Field],Columns[],4,0)&amp;")",")")</f>
        <v>)</v>
      </c>
      <c r="F49" s="4" t="str">
        <f>IF(VLOOKUP(TableFields[Field],Columns[],5,0)=0,"","-&gt;"&amp;VLOOKUP(TableFields[Field],Columns[],5,0))</f>
        <v>-&gt;references('id')</v>
      </c>
      <c r="G49" s="4" t="str">
        <f>IF(VLOOKUP(TableFields[Field],Columns[],6,0)=0,"","-&gt;"&amp;VLOOKUP(TableFields[Field],Columns[],6,0))</f>
        <v>-&gt;on('__resource_data')</v>
      </c>
      <c r="H49" s="4" t="str">
        <f>IF(VLOOKUP(TableFields[Field],Columns[],7,0)=0,"","-&gt;"&amp;VLOOKUP(TableFields[Field],Columns[],7,0))</f>
        <v>-&gt;onUpdate('cascade')</v>
      </c>
      <c r="I49" s="4" t="str">
        <f>IF(VLOOKUP(TableFields[Field],Columns[],8,0)=0,"","-&gt;"&amp;VLOOKUP(TableFields[Field],Columns[],8,0))</f>
        <v>-&gt;onDelete('cascade')</v>
      </c>
      <c r="J49" s="4" t="str">
        <f>IF(VLOOKUP(TableFields[Field],Columns[],9,0)=0,"","-&gt;"&amp;VLOOKUP(TableFields[Field],Columns[],9,0))</f>
        <v/>
      </c>
      <c r="K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50" spans="1:11" hidden="1" x14ac:dyDescent="0.25">
      <c r="A50" s="4" t="s">
        <v>9</v>
      </c>
      <c r="B50" s="4" t="s">
        <v>573</v>
      </c>
      <c r="C50" s="4" t="str">
        <f>VLOOKUP(TableFields[Field],Columns[],2,0)&amp;"("</f>
        <v>foreign(</v>
      </c>
      <c r="D50" s="4" t="str">
        <f>IF(VLOOKUP(TableFields[Field],Columns[],3,0)&lt;&gt;"","'"&amp;VLOOKUP(TableFields[Field],Columns[],3,0)&amp;"'","")</f>
        <v>'relation'</v>
      </c>
      <c r="E50" s="7" t="str">
        <f>IF(VLOOKUP(TableFields[Field],Columns[],4,0)&lt;&gt;0,", "&amp;VLOOKUP(TableFields[Field],Columns[],4,0)&amp;")",")")</f>
        <v>)</v>
      </c>
      <c r="F50" s="4" t="str">
        <f>IF(VLOOKUP(TableFields[Field],Columns[],5,0)=0,"","-&gt;"&amp;VLOOKUP(TableFields[Field],Columns[],5,0))</f>
        <v>-&gt;references('id')</v>
      </c>
      <c r="G50" s="4" t="str">
        <f>IF(VLOOKUP(TableFields[Field],Columns[],6,0)=0,"","-&gt;"&amp;VLOOKUP(TableFields[Field],Columns[],6,0))</f>
        <v>-&gt;on('__resource_relations')</v>
      </c>
      <c r="H50" s="4" t="str">
        <f>IF(VLOOKUP(TableFields[Field],Columns[],7,0)=0,"","-&gt;"&amp;VLOOKUP(TableFields[Field],Columns[],7,0))</f>
        <v>-&gt;onUpdate('cascade')</v>
      </c>
      <c r="I50" s="4" t="str">
        <f>IF(VLOOKUP(TableFields[Field],Columns[],8,0)=0,"","-&gt;"&amp;VLOOKUP(TableFields[Field],Columns[],8,0))</f>
        <v>-&gt;onDelete('set null')</v>
      </c>
      <c r="J50" s="4" t="str">
        <f>IF(VLOOKUP(TableFields[Field],Columns[],9,0)=0,"","-&gt;"&amp;VLOOKUP(TableFields[Field],Columns[],9,0))</f>
        <v/>
      </c>
      <c r="K5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51" spans="1:11" hidden="1" x14ac:dyDescent="0.25">
      <c r="A51" s="4" t="s">
        <v>9</v>
      </c>
      <c r="B51" s="4" t="s">
        <v>579</v>
      </c>
      <c r="C51" s="4" t="str">
        <f>VLOOKUP(TableFields[Field],Columns[],2,0)&amp;"("</f>
        <v>foreign(</v>
      </c>
      <c r="D51" s="4" t="str">
        <f>IF(VLOOKUP(TableFields[Field],Columns[],3,0)&lt;&gt;"","'"&amp;VLOOKUP(TableFields[Field],Columns[],3,0)&amp;"'","")</f>
        <v>'nest_relation1'</v>
      </c>
      <c r="E51" s="7" t="str">
        <f>IF(VLOOKUP(TableFields[Field],Columns[],4,0)&lt;&gt;0,", "&amp;VLOOKUP(TableFields[Field],Columns[],4,0)&amp;")",")")</f>
        <v>)</v>
      </c>
      <c r="F51" s="4" t="str">
        <f>IF(VLOOKUP(TableFields[Field],Columns[],5,0)=0,"","-&gt;"&amp;VLOOKUP(TableFields[Field],Columns[],5,0))</f>
        <v>-&gt;references('id')</v>
      </c>
      <c r="G51" s="4" t="str">
        <f>IF(VLOOKUP(TableFields[Field],Columns[],6,0)=0,"","-&gt;"&amp;VLOOKUP(TableFields[Field],Columns[],6,0))</f>
        <v>-&gt;on('__resource_relations')</v>
      </c>
      <c r="H51" s="4" t="str">
        <f>IF(VLOOKUP(TableFields[Field],Columns[],7,0)=0,"","-&gt;"&amp;VLOOKUP(TableFields[Field],Columns[],7,0))</f>
        <v>-&gt;onUpdate('cascade')</v>
      </c>
      <c r="I51" s="4" t="str">
        <f>IF(VLOOKUP(TableFields[Field],Columns[],8,0)=0,"","-&gt;"&amp;VLOOKUP(TableFields[Field],Columns[],8,0))</f>
        <v>-&gt;onDelete('set null')</v>
      </c>
      <c r="J51" s="4" t="str">
        <f>IF(VLOOKUP(TableFields[Field],Columns[],9,0)=0,"","-&gt;"&amp;VLOOKUP(TableFields[Field],Columns[],9,0))</f>
        <v/>
      </c>
      <c r="K5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52" spans="1:11" hidden="1" x14ac:dyDescent="0.25">
      <c r="A52" s="4" t="s">
        <v>9</v>
      </c>
      <c r="B52" s="4" t="s">
        <v>580</v>
      </c>
      <c r="C52" s="4" t="str">
        <f>VLOOKUP(TableFields[Field],Columns[],2,0)&amp;"("</f>
        <v>foreign(</v>
      </c>
      <c r="D52" s="4" t="str">
        <f>IF(VLOOKUP(TableFields[Field],Columns[],3,0)&lt;&gt;"","'"&amp;VLOOKUP(TableFields[Field],Columns[],3,0)&amp;"'","")</f>
        <v>'nest_relation2'</v>
      </c>
      <c r="E52" s="7" t="str">
        <f>IF(VLOOKUP(TableFields[Field],Columns[],4,0)&lt;&gt;0,", "&amp;VLOOKUP(TableFields[Field],Columns[],4,0)&amp;")",")")</f>
        <v>)</v>
      </c>
      <c r="F52" s="4" t="str">
        <f>IF(VLOOKUP(TableFields[Field],Columns[],5,0)=0,"","-&gt;"&amp;VLOOKUP(TableFields[Field],Columns[],5,0))</f>
        <v>-&gt;references('id')</v>
      </c>
      <c r="G52" s="4" t="str">
        <f>IF(VLOOKUP(TableFields[Field],Columns[],6,0)=0,"","-&gt;"&amp;VLOOKUP(TableFields[Field],Columns[],6,0))</f>
        <v>-&gt;on('__resource_relations')</v>
      </c>
      <c r="H52" s="4" t="str">
        <f>IF(VLOOKUP(TableFields[Field],Columns[],7,0)=0,"","-&gt;"&amp;VLOOKUP(TableFields[Field],Columns[],7,0))</f>
        <v>-&gt;onUpdate('cascade')</v>
      </c>
      <c r="I52" s="4" t="str">
        <f>IF(VLOOKUP(TableFields[Field],Columns[],8,0)=0,"","-&gt;"&amp;VLOOKUP(TableFields[Field],Columns[],8,0))</f>
        <v>-&gt;onDelete('set null')</v>
      </c>
      <c r="J52" s="4" t="str">
        <f>IF(VLOOKUP(TableFields[Field],Columns[],9,0)=0,"","-&gt;"&amp;VLOOKUP(TableFields[Field],Columns[],9,0))</f>
        <v/>
      </c>
      <c r="K5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53" spans="1:11" hidden="1" x14ac:dyDescent="0.25">
      <c r="A53" s="4" t="s">
        <v>9</v>
      </c>
      <c r="B53" s="4" t="s">
        <v>581</v>
      </c>
      <c r="C53" s="4" t="str">
        <f>VLOOKUP(TableFields[Field],Columns[],2,0)&amp;"("</f>
        <v>foreign(</v>
      </c>
      <c r="D53" s="4" t="str">
        <f>IF(VLOOKUP(TableFields[Field],Columns[],3,0)&lt;&gt;"","'"&amp;VLOOKUP(TableFields[Field],Columns[],3,0)&amp;"'","")</f>
        <v>'nest_relation3'</v>
      </c>
      <c r="E53" s="7" t="str">
        <f>IF(VLOOKUP(TableFields[Field],Columns[],4,0)&lt;&gt;0,", "&amp;VLOOKUP(TableFields[Field],Columns[],4,0)&amp;")",")")</f>
        <v>)</v>
      </c>
      <c r="F53" s="4" t="str">
        <f>IF(VLOOKUP(TableFields[Field],Columns[],5,0)=0,"","-&gt;"&amp;VLOOKUP(TableFields[Field],Columns[],5,0))</f>
        <v>-&gt;references('id')</v>
      </c>
      <c r="G53" s="4" t="str">
        <f>IF(VLOOKUP(TableFields[Field],Columns[],6,0)=0,"","-&gt;"&amp;VLOOKUP(TableFields[Field],Columns[],6,0))</f>
        <v>-&gt;on('__resource_relations')</v>
      </c>
      <c r="H53" s="4" t="str">
        <f>IF(VLOOKUP(TableFields[Field],Columns[],7,0)=0,"","-&gt;"&amp;VLOOKUP(TableFields[Field],Columns[],7,0))</f>
        <v>-&gt;onUpdate('cascade')</v>
      </c>
      <c r="I53" s="4" t="str">
        <f>IF(VLOOKUP(TableFields[Field],Columns[],8,0)=0,"","-&gt;"&amp;VLOOKUP(TableFields[Field],Columns[],8,0))</f>
        <v>-&gt;onDelete('set null')</v>
      </c>
      <c r="J53" s="4" t="str">
        <f>IF(VLOOKUP(TableFields[Field],Columns[],9,0)=0,"","-&gt;"&amp;VLOOKUP(TableFields[Field],Columns[],9,0))</f>
        <v/>
      </c>
      <c r="K5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54" spans="1:11" hidden="1" x14ac:dyDescent="0.25">
      <c r="A54" s="4" t="s">
        <v>9</v>
      </c>
      <c r="B54" s="4" t="s">
        <v>582</v>
      </c>
      <c r="C54" s="4" t="str">
        <f>VLOOKUP(TableFields[Field],Columns[],2,0)&amp;"("</f>
        <v>foreign(</v>
      </c>
      <c r="D54" s="4" t="str">
        <f>IF(VLOOKUP(TableFields[Field],Columns[],3,0)&lt;&gt;"","'"&amp;VLOOKUP(TableFields[Field],Columns[],3,0)&amp;"'","")</f>
        <v>'nest_relation4'</v>
      </c>
      <c r="E54" s="7" t="str">
        <f>IF(VLOOKUP(TableFields[Field],Columns[],4,0)&lt;&gt;0,", "&amp;VLOOKUP(TableFields[Field],Columns[],4,0)&amp;")",")")</f>
        <v>)</v>
      </c>
      <c r="F54" s="4" t="str">
        <f>IF(VLOOKUP(TableFields[Field],Columns[],5,0)=0,"","-&gt;"&amp;VLOOKUP(TableFields[Field],Columns[],5,0))</f>
        <v>-&gt;references('id')</v>
      </c>
      <c r="G54" s="4" t="str">
        <f>IF(VLOOKUP(TableFields[Field],Columns[],6,0)=0,"","-&gt;"&amp;VLOOKUP(TableFields[Field],Columns[],6,0))</f>
        <v>-&gt;on('__resource_relations')</v>
      </c>
      <c r="H54" s="4" t="str">
        <f>IF(VLOOKUP(TableFields[Field],Columns[],7,0)=0,"","-&gt;"&amp;VLOOKUP(TableFields[Field],Columns[],7,0))</f>
        <v>-&gt;onUpdate('cascade')</v>
      </c>
      <c r="I54" s="4" t="str">
        <f>IF(VLOOKUP(TableFields[Field],Columns[],8,0)=0,"","-&gt;"&amp;VLOOKUP(TableFields[Field],Columns[],8,0))</f>
        <v>-&gt;onDelete('set null')</v>
      </c>
      <c r="J54" s="4" t="str">
        <f>IF(VLOOKUP(TableFields[Field],Columns[],9,0)=0,"","-&gt;"&amp;VLOOKUP(TableFields[Field],Columns[],9,0))</f>
        <v/>
      </c>
      <c r="K5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55" spans="1:11" hidden="1" x14ac:dyDescent="0.25">
      <c r="A55" s="4" t="s">
        <v>9</v>
      </c>
      <c r="B55" s="4" t="s">
        <v>583</v>
      </c>
      <c r="C55" s="4" t="str">
        <f>VLOOKUP(TableFields[Field],Columns[],2,0)&amp;"("</f>
        <v>foreign(</v>
      </c>
      <c r="D55" s="4" t="str">
        <f>IF(VLOOKUP(TableFields[Field],Columns[],3,0)&lt;&gt;"","'"&amp;VLOOKUP(TableFields[Field],Columns[],3,0)&amp;"'","")</f>
        <v>'nest_relation5'</v>
      </c>
      <c r="E55" s="7" t="str">
        <f>IF(VLOOKUP(TableFields[Field],Columns[],4,0)&lt;&gt;0,", "&amp;VLOOKUP(TableFields[Field],Columns[],4,0)&amp;")",")")</f>
        <v>)</v>
      </c>
      <c r="F55" s="4" t="str">
        <f>IF(VLOOKUP(TableFields[Field],Columns[],5,0)=0,"","-&gt;"&amp;VLOOKUP(TableFields[Field],Columns[],5,0))</f>
        <v>-&gt;references('id')</v>
      </c>
      <c r="G55" s="4" t="str">
        <f>IF(VLOOKUP(TableFields[Field],Columns[],6,0)=0,"","-&gt;"&amp;VLOOKUP(TableFields[Field],Columns[],6,0))</f>
        <v>-&gt;on('__resource_relations')</v>
      </c>
      <c r="H55" s="4" t="str">
        <f>IF(VLOOKUP(TableFields[Field],Columns[],7,0)=0,"","-&gt;"&amp;VLOOKUP(TableFields[Field],Columns[],7,0))</f>
        <v>-&gt;onUpdate('cascade')</v>
      </c>
      <c r="I55" s="4" t="str">
        <f>IF(VLOOKUP(TableFields[Field],Columns[],8,0)=0,"","-&gt;"&amp;VLOOKUP(TableFields[Field],Columns[],8,0))</f>
        <v>-&gt;onDelete('set null')</v>
      </c>
      <c r="J55" s="4" t="str">
        <f>IF(VLOOKUP(TableFields[Field],Columns[],9,0)=0,"","-&gt;"&amp;VLOOKUP(TableFields[Field],Columns[],9,0))</f>
        <v/>
      </c>
      <c r="K5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56" spans="1:11" hidden="1" x14ac:dyDescent="0.25">
      <c r="A56" s="4" t="s">
        <v>5</v>
      </c>
      <c r="B56" s="4" t="s">
        <v>21</v>
      </c>
      <c r="C56" s="4" t="str">
        <f>VLOOKUP(TableFields[Field],Columns[],2,0)&amp;"("</f>
        <v>increments(</v>
      </c>
      <c r="D56" s="4" t="str">
        <f>IF(VLOOKUP(TableFields[Field],Columns[],3,0)&lt;&gt;"","'"&amp;VLOOKUP(TableFields[Field],Columns[],3,0)&amp;"'","")</f>
        <v>'id'</v>
      </c>
      <c r="E56" s="7" t="str">
        <f>IF(VLOOKUP(TableFields[Field],Columns[],4,0)&lt;&gt;0,", "&amp;VLOOKUP(TableFields[Field],Columns[],4,0)&amp;")",")")</f>
        <v>)</v>
      </c>
      <c r="F56" s="4" t="str">
        <f>IF(VLOOKUP(TableFields[Field],Columns[],5,0)=0,"","-&gt;"&amp;VLOOKUP(TableFields[Field],Columns[],5,0))</f>
        <v/>
      </c>
      <c r="G56" s="4" t="str">
        <f>IF(VLOOKUP(TableFields[Field],Columns[],6,0)=0,"","-&gt;"&amp;VLOOKUP(TableFields[Field],Columns[],6,0))</f>
        <v/>
      </c>
      <c r="H56" s="4" t="str">
        <f>IF(VLOOKUP(TableFields[Field],Columns[],7,0)=0,"","-&gt;"&amp;VLOOKUP(TableFields[Field],Columns[],7,0))</f>
        <v/>
      </c>
      <c r="I56" s="4" t="str">
        <f>IF(VLOOKUP(TableFields[Field],Columns[],8,0)=0,"","-&gt;"&amp;VLOOKUP(TableFields[Field],Columns[],8,0))</f>
        <v/>
      </c>
      <c r="J56" s="4" t="str">
        <f>IF(VLOOKUP(TableFields[Field],Columns[],9,0)=0,"","-&gt;"&amp;VLOOKUP(TableFields[Field],Columns[],9,0))</f>
        <v/>
      </c>
      <c r="K5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57" spans="1:11" hidden="1" x14ac:dyDescent="0.25">
      <c r="A57" s="4" t="s">
        <v>5</v>
      </c>
      <c r="B57" s="4" t="s">
        <v>23</v>
      </c>
      <c r="C57" s="4" t="str">
        <f>VLOOKUP(TableFields[Field],Columns[],2,0)&amp;"("</f>
        <v>unsignedInteger(</v>
      </c>
      <c r="D57" s="4" t="str">
        <f>IF(VLOOKUP(TableFields[Field],Columns[],3,0)&lt;&gt;"","'"&amp;VLOOKUP(TableFields[Field],Columns[],3,0)&amp;"'","")</f>
        <v>'resource'</v>
      </c>
      <c r="E57" s="7" t="str">
        <f>IF(VLOOKUP(TableFields[Field],Columns[],4,0)&lt;&gt;0,", "&amp;VLOOKUP(TableFields[Field],Columns[],4,0)&amp;")",")")</f>
        <v>)</v>
      </c>
      <c r="F57" s="4" t="str">
        <f>IF(VLOOKUP(TableFields[Field],Columns[],5,0)=0,"","-&gt;"&amp;VLOOKUP(TableFields[Field],Columns[],5,0))</f>
        <v>-&gt;index()</v>
      </c>
      <c r="G57" s="4" t="str">
        <f>IF(VLOOKUP(TableFields[Field],Columns[],6,0)=0,"","-&gt;"&amp;VLOOKUP(TableFields[Field],Columns[],6,0))</f>
        <v/>
      </c>
      <c r="H57" s="4" t="str">
        <f>IF(VLOOKUP(TableFields[Field],Columns[],7,0)=0,"","-&gt;"&amp;VLOOKUP(TableFields[Field],Columns[],7,0))</f>
        <v/>
      </c>
      <c r="I57" s="4" t="str">
        <f>IF(VLOOKUP(TableFields[Field],Columns[],8,0)=0,"","-&gt;"&amp;VLOOKUP(TableFields[Field],Columns[],8,0))</f>
        <v/>
      </c>
      <c r="J57" s="4" t="str">
        <f>IF(VLOOKUP(TableFields[Field],Columns[],9,0)=0,"","-&gt;"&amp;VLOOKUP(TableFields[Field],Columns[],9,0))</f>
        <v/>
      </c>
      <c r="K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58" spans="1:11" hidden="1" x14ac:dyDescent="0.25">
      <c r="A58" s="4" t="s">
        <v>5</v>
      </c>
      <c r="B58" s="4" t="s">
        <v>26</v>
      </c>
      <c r="C58" s="4" t="str">
        <f>VLOOKUP(TableFields[Field],Columns[],2,0)&amp;"("</f>
        <v>string(</v>
      </c>
      <c r="D58" s="4" t="str">
        <f>IF(VLOOKUP(TableFields[Field],Columns[],3,0)&lt;&gt;"","'"&amp;VLOOKUP(TableFields[Field],Columns[],3,0)&amp;"'","")</f>
        <v>'name'</v>
      </c>
      <c r="E58" s="7" t="str">
        <f>IF(VLOOKUP(TableFields[Field],Columns[],4,0)&lt;&gt;0,", "&amp;VLOOKUP(TableFields[Field],Columns[],4,0)&amp;")",")")</f>
        <v>, 64)</v>
      </c>
      <c r="F58" s="4" t="str">
        <f>IF(VLOOKUP(TableFields[Field],Columns[],5,0)=0,"","-&gt;"&amp;VLOOKUP(TableFields[Field],Columns[],5,0))</f>
        <v>-&gt;index()</v>
      </c>
      <c r="G58" s="4" t="str">
        <f>IF(VLOOKUP(TableFields[Field],Columns[],6,0)=0,"","-&gt;"&amp;VLOOKUP(TableFields[Field],Columns[],6,0))</f>
        <v/>
      </c>
      <c r="H58" s="4" t="str">
        <f>IF(VLOOKUP(TableFields[Field],Columns[],7,0)=0,"","-&gt;"&amp;VLOOKUP(TableFields[Field],Columns[],7,0))</f>
        <v/>
      </c>
      <c r="I58" s="4" t="str">
        <f>IF(VLOOKUP(TableFields[Field],Columns[],8,0)=0,"","-&gt;"&amp;VLOOKUP(TableFields[Field],Columns[],8,0))</f>
        <v/>
      </c>
      <c r="J58" s="4" t="str">
        <f>IF(VLOOKUP(TableFields[Field],Columns[],9,0)=0,"","-&gt;"&amp;VLOOKUP(TableFields[Field],Columns[],9,0))</f>
        <v/>
      </c>
      <c r="K5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59" spans="1:11" hidden="1" x14ac:dyDescent="0.25">
      <c r="A59" s="4" t="s">
        <v>5</v>
      </c>
      <c r="B59" s="4" t="s">
        <v>28</v>
      </c>
      <c r="C59" s="4" t="str">
        <f>VLOOKUP(TableFields[Field],Columns[],2,0)&amp;"("</f>
        <v>string(</v>
      </c>
      <c r="D59" s="4" t="str">
        <f>IF(VLOOKUP(TableFields[Field],Columns[],3,0)&lt;&gt;"","'"&amp;VLOOKUP(TableFields[Field],Columns[],3,0)&amp;"'","")</f>
        <v>'description'</v>
      </c>
      <c r="E59" s="7" t="str">
        <f>IF(VLOOKUP(TableFields[Field],Columns[],4,0)&lt;&gt;0,", "&amp;VLOOKUP(TableFields[Field],Columns[],4,0)&amp;")",")")</f>
        <v>, 1024)</v>
      </c>
      <c r="F59" s="4" t="str">
        <f>IF(VLOOKUP(TableFields[Field],Columns[],5,0)=0,"","-&gt;"&amp;VLOOKUP(TableFields[Field],Columns[],5,0))</f>
        <v>-&gt;nullable()</v>
      </c>
      <c r="G59" s="4" t="str">
        <f>IF(VLOOKUP(TableFields[Field],Columns[],6,0)=0,"","-&gt;"&amp;VLOOKUP(TableFields[Field],Columns[],6,0))</f>
        <v/>
      </c>
      <c r="H59" s="4" t="str">
        <f>IF(VLOOKUP(TableFields[Field],Columns[],7,0)=0,"","-&gt;"&amp;VLOOKUP(TableFields[Field],Columns[],7,0))</f>
        <v/>
      </c>
      <c r="I59" s="4" t="str">
        <f>IF(VLOOKUP(TableFields[Field],Columns[],8,0)=0,"","-&gt;"&amp;VLOOKUP(TableFields[Field],Columns[],8,0))</f>
        <v/>
      </c>
      <c r="J59" s="4" t="str">
        <f>IF(VLOOKUP(TableFields[Field],Columns[],9,0)=0,"","-&gt;"&amp;VLOOKUP(TableFields[Field],Columns[],9,0))</f>
        <v/>
      </c>
      <c r="K59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60" spans="1:11" hidden="1" x14ac:dyDescent="0.25">
      <c r="A60" s="4" t="s">
        <v>5</v>
      </c>
      <c r="B60" s="4" t="s">
        <v>30</v>
      </c>
      <c r="C60" s="4" t="str">
        <f>VLOOKUP(TableFields[Field],Columns[],2,0)&amp;"("</f>
        <v>string(</v>
      </c>
      <c r="D60" s="4" t="str">
        <f>IF(VLOOKUP(TableFields[Field],Columns[],3,0)&lt;&gt;"","'"&amp;VLOOKUP(TableFields[Field],Columns[],3,0)&amp;"'","")</f>
        <v>'title'</v>
      </c>
      <c r="E60" s="7" t="str">
        <f>IF(VLOOKUP(TableFields[Field],Columns[],4,0)&lt;&gt;0,", "&amp;VLOOKUP(TableFields[Field],Columns[],4,0)&amp;")",")")</f>
        <v>, 128)</v>
      </c>
      <c r="F60" s="4" t="str">
        <f>IF(VLOOKUP(TableFields[Field],Columns[],5,0)=0,"","-&gt;"&amp;VLOOKUP(TableFields[Field],Columns[],5,0))</f>
        <v>-&gt;nullable()</v>
      </c>
      <c r="G60" s="4" t="str">
        <f>IF(VLOOKUP(TableFields[Field],Columns[],6,0)=0,"","-&gt;"&amp;VLOOKUP(TableFields[Field],Columns[],6,0))</f>
        <v/>
      </c>
      <c r="H60" s="4" t="str">
        <f>IF(VLOOKUP(TableFields[Field],Columns[],7,0)=0,"","-&gt;"&amp;VLOOKUP(TableFields[Field],Columns[],7,0))</f>
        <v/>
      </c>
      <c r="I60" s="4" t="str">
        <f>IF(VLOOKUP(TableFields[Field],Columns[],8,0)=0,"","-&gt;"&amp;VLOOKUP(TableFields[Field],Columns[],8,0))</f>
        <v/>
      </c>
      <c r="J60" s="4" t="str">
        <f>IF(VLOOKUP(TableFields[Field],Columns[],9,0)=0,"","-&gt;"&amp;VLOOKUP(TableFields[Field],Columns[],9,0))</f>
        <v/>
      </c>
      <c r="K60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61" spans="1:11" hidden="1" x14ac:dyDescent="0.25">
      <c r="A61" s="4" t="s">
        <v>5</v>
      </c>
      <c r="B61" s="4" t="s">
        <v>62</v>
      </c>
      <c r="C61" s="4" t="str">
        <f>VLOOKUP(TableFields[Field],Columns[],2,0)&amp;"("</f>
        <v>unsignedSmallInteger(</v>
      </c>
      <c r="D61" s="4" t="str">
        <f>IF(VLOOKUP(TableFields[Field],Columns[],3,0)&lt;&gt;"","'"&amp;VLOOKUP(TableFields[Field],Columns[],3,0)&amp;"'","")</f>
        <v>'items_per_page'</v>
      </c>
      <c r="E61" s="7" t="str">
        <f>IF(VLOOKUP(TableFields[Field],Columns[],4,0)&lt;&gt;0,", "&amp;VLOOKUP(TableFields[Field],Columns[],4,0)&amp;")",")")</f>
        <v>)</v>
      </c>
      <c r="F61" s="4" t="str">
        <f>IF(VLOOKUP(TableFields[Field],Columns[],5,0)=0,"","-&gt;"&amp;VLOOKUP(TableFields[Field],Columns[],5,0))</f>
        <v>-&gt;default('25')</v>
      </c>
      <c r="G61" s="4" t="str">
        <f>IF(VLOOKUP(TableFields[Field],Columns[],6,0)=0,"","-&gt;"&amp;VLOOKUP(TableFields[Field],Columns[],6,0))</f>
        <v/>
      </c>
      <c r="H61" s="4" t="str">
        <f>IF(VLOOKUP(TableFields[Field],Columns[],7,0)=0,"","-&gt;"&amp;VLOOKUP(TableFields[Field],Columns[],7,0))</f>
        <v/>
      </c>
      <c r="I61" s="4" t="str">
        <f>IF(VLOOKUP(TableFields[Field],Columns[],8,0)=0,"","-&gt;"&amp;VLOOKUP(TableFields[Field],Columns[],8,0))</f>
        <v/>
      </c>
      <c r="J61" s="4" t="str">
        <f>IF(VLOOKUP(TableFields[Field],Columns[],9,0)=0,"","-&gt;"&amp;VLOOKUP(TableFields[Field],Columns[],9,0))</f>
        <v/>
      </c>
      <c r="K61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$table-&gt;unsignedSmallInteger('items_per_page')-&gt;default('25');</v>
      </c>
    </row>
    <row r="62" spans="1:11" hidden="1" x14ac:dyDescent="0.25">
      <c r="A62" s="4" t="s">
        <v>5</v>
      </c>
      <c r="B62" s="2" t="s">
        <v>36</v>
      </c>
      <c r="C62" s="2" t="str">
        <f>VLOOKUP(TableFields[Field],Columns[],2,0)&amp;"("</f>
        <v>string(</v>
      </c>
      <c r="D62" s="2" t="str">
        <f>IF(VLOOKUP(TableFields[Field],Columns[],3,0)&lt;&gt;"","'"&amp;VLOOKUP(TableFields[Field],Columns[],3,0)&amp;"'","")</f>
        <v>'method'</v>
      </c>
      <c r="E62" s="9" t="str">
        <f>IF(VLOOKUP(TableFields[Field],Columns[],4,0)&lt;&gt;0,", "&amp;VLOOKUP(TableFields[Field],Columns[],4,0)&amp;")",")")</f>
        <v>, 128)</v>
      </c>
      <c r="F62" s="2" t="str">
        <f>IF(VLOOKUP(TableFields[Field],Columns[],5,0)=0,"","-&gt;"&amp;VLOOKUP(TableFields[Field],Columns[],5,0))</f>
        <v>-&gt;nullable()</v>
      </c>
      <c r="G62" s="2" t="str">
        <f>IF(VLOOKUP(TableFields[Field],Columns[],6,0)=0,"","-&gt;"&amp;VLOOKUP(TableFields[Field],Columns[],6,0))</f>
        <v/>
      </c>
      <c r="H62" s="2" t="str">
        <f>IF(VLOOKUP(TableFields[Field],Columns[],7,0)=0,"","-&gt;"&amp;VLOOKUP(TableFields[Field],Columns[],7,0))</f>
        <v/>
      </c>
      <c r="I62" s="2" t="str">
        <f>IF(VLOOKUP(TableFields[Field],Columns[],8,0)=0,"","-&gt;"&amp;VLOOKUP(TableFields[Field],Columns[],8,0))</f>
        <v/>
      </c>
      <c r="J62" s="2" t="str">
        <f>IF(VLOOKUP(TableFields[Field],Columns[],9,0)=0,"","-&gt;"&amp;VLOOKUP(TableFields[Field],Columns[],9,0))</f>
        <v/>
      </c>
      <c r="K62" s="2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63" spans="1:11" hidden="1" x14ac:dyDescent="0.25">
      <c r="A63" s="4" t="s">
        <v>5</v>
      </c>
      <c r="B63" s="4" t="s">
        <v>40</v>
      </c>
      <c r="C63" s="4" t="str">
        <f>VLOOKUP(TableFields[Field],Columns[],2,0)&amp;"("</f>
        <v>timestamps(</v>
      </c>
      <c r="D63" s="4" t="str">
        <f>IF(VLOOKUP(TableFields[Field],Columns[],3,0)&lt;&gt;"","'"&amp;VLOOKUP(TableFields[Field],Columns[],3,0)&amp;"'","")</f>
        <v/>
      </c>
      <c r="E63" s="7" t="str">
        <f>IF(VLOOKUP(TableFields[Field],Columns[],4,0)&lt;&gt;0,", "&amp;VLOOKUP(TableFields[Field],Columns[],4,0)&amp;")",")")</f>
        <v>)</v>
      </c>
      <c r="F63" s="4" t="str">
        <f>IF(VLOOKUP(TableFields[Field],Columns[],5,0)=0,"","-&gt;"&amp;VLOOKUP(TableFields[Field],Columns[],5,0))</f>
        <v/>
      </c>
      <c r="G63" s="4" t="str">
        <f>IF(VLOOKUP(TableFields[Field],Columns[],6,0)=0,"","-&gt;"&amp;VLOOKUP(TableFields[Field],Columns[],6,0))</f>
        <v/>
      </c>
      <c r="H63" s="4" t="str">
        <f>IF(VLOOKUP(TableFields[Field],Columns[],7,0)=0,"","-&gt;"&amp;VLOOKUP(TableFields[Field],Columns[],7,0))</f>
        <v/>
      </c>
      <c r="I63" s="4" t="str">
        <f>IF(VLOOKUP(TableFields[Field],Columns[],8,0)=0,"","-&gt;"&amp;VLOOKUP(TableFields[Field],Columns[],8,0))</f>
        <v/>
      </c>
      <c r="J63" s="4" t="str">
        <f>IF(VLOOKUP(TableFields[Field],Columns[],9,0)=0,"","-&gt;"&amp;VLOOKUP(TableFields[Field],Columns[],9,0))</f>
        <v/>
      </c>
      <c r="K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64" spans="1:11" hidden="1" x14ac:dyDescent="0.25">
      <c r="A64" s="4" t="s">
        <v>5</v>
      </c>
      <c r="B64" s="4" t="s">
        <v>41</v>
      </c>
      <c r="C64" s="4" t="str">
        <f>VLOOKUP(TableFields[Field],Columns[],2,0)&amp;"("</f>
        <v>foreign(</v>
      </c>
      <c r="D64" s="4" t="str">
        <f>IF(VLOOKUP(TableFields[Field],Columns[],3,0)&lt;&gt;"","'"&amp;VLOOKUP(TableFields[Field],Columns[],3,0)&amp;"'","")</f>
        <v>'resource'</v>
      </c>
      <c r="E64" s="7" t="str">
        <f>IF(VLOOKUP(TableFields[Field],Columns[],4,0)&lt;&gt;0,", "&amp;VLOOKUP(TableFields[Field],Columns[],4,0)&amp;")",")")</f>
        <v>)</v>
      </c>
      <c r="F64" s="4" t="str">
        <f>IF(VLOOKUP(TableFields[Field],Columns[],5,0)=0,"","-&gt;"&amp;VLOOKUP(TableFields[Field],Columns[],5,0))</f>
        <v>-&gt;references('id')</v>
      </c>
      <c r="G64" s="4" t="str">
        <f>IF(VLOOKUP(TableFields[Field],Columns[],6,0)=0,"","-&gt;"&amp;VLOOKUP(TableFields[Field],Columns[],6,0))</f>
        <v>-&gt;on('__resources')</v>
      </c>
      <c r="H64" s="4" t="str">
        <f>IF(VLOOKUP(TableFields[Field],Columns[],7,0)=0,"","-&gt;"&amp;VLOOKUP(TableFields[Field],Columns[],7,0))</f>
        <v>-&gt;onUpdate('cascade')</v>
      </c>
      <c r="I64" s="4" t="str">
        <f>IF(VLOOKUP(TableFields[Field],Columns[],8,0)=0,"","-&gt;"&amp;VLOOKUP(TableFields[Field],Columns[],8,0))</f>
        <v>-&gt;onDelete('cascade')</v>
      </c>
      <c r="J64" s="4" t="str">
        <f>IF(VLOOKUP(TableFields[Field],Columns[],9,0)=0,"","-&gt;"&amp;VLOOKUP(TableFields[Field],Columns[],9,0))</f>
        <v/>
      </c>
      <c r="K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65" spans="1:11" hidden="1" x14ac:dyDescent="0.25">
      <c r="A65" s="4" t="s">
        <v>10</v>
      </c>
      <c r="B65" s="4" t="s">
        <v>21</v>
      </c>
      <c r="C65" s="4" t="str">
        <f>VLOOKUP(TableFields[Field],Columns[],2,0)&amp;"("</f>
        <v>increments(</v>
      </c>
      <c r="D65" s="4" t="str">
        <f>IF(VLOOKUP(TableFields[Field],Columns[],3,0)&lt;&gt;"","'"&amp;VLOOKUP(TableFields[Field],Columns[],3,0)&amp;"'","")</f>
        <v>'id'</v>
      </c>
      <c r="E65" s="7" t="str">
        <f>IF(VLOOKUP(TableFields[Field],Columns[],4,0)&lt;&gt;0,", "&amp;VLOOKUP(TableFields[Field],Columns[],4,0)&amp;")",")")</f>
        <v>)</v>
      </c>
      <c r="F65" s="4" t="str">
        <f>IF(VLOOKUP(TableFields[Field],Columns[],5,0)=0,"","-&gt;"&amp;VLOOKUP(TableFields[Field],Columns[],5,0))</f>
        <v/>
      </c>
      <c r="G65" s="4" t="str">
        <f>IF(VLOOKUP(TableFields[Field],Columns[],6,0)=0,"","-&gt;"&amp;VLOOKUP(TableFields[Field],Columns[],6,0))</f>
        <v/>
      </c>
      <c r="H65" s="4" t="str">
        <f>IF(VLOOKUP(TableFields[Field],Columns[],7,0)=0,"","-&gt;"&amp;VLOOKUP(TableFields[Field],Columns[],7,0))</f>
        <v/>
      </c>
      <c r="I65" s="4" t="str">
        <f>IF(VLOOKUP(TableFields[Field],Columns[],8,0)=0,"","-&gt;"&amp;VLOOKUP(TableFields[Field],Columns[],8,0))</f>
        <v/>
      </c>
      <c r="J65" s="4" t="str">
        <f>IF(VLOOKUP(TableFields[Field],Columns[],9,0)=0,"","-&gt;"&amp;VLOOKUP(TableFields[Field],Columns[],9,0))</f>
        <v/>
      </c>
      <c r="K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66" spans="1:11" hidden="1" x14ac:dyDescent="0.25">
      <c r="A66" s="4" t="s">
        <v>10</v>
      </c>
      <c r="B66" s="4" t="s">
        <v>94</v>
      </c>
      <c r="C66" s="4" t="str">
        <f>VLOOKUP(TableFields[Field],Columns[],2,0)&amp;"("</f>
        <v>unsignedInteger(</v>
      </c>
      <c r="D66" s="4" t="str">
        <f>IF(VLOOKUP(TableFields[Field],Columns[],3,0)&lt;&gt;"","'"&amp;VLOOKUP(TableFields[Field],Columns[],3,0)&amp;"'","")</f>
        <v>'resource_list'</v>
      </c>
      <c r="E66" s="7" t="str">
        <f>IF(VLOOKUP(TableFields[Field],Columns[],4,0)&lt;&gt;0,", "&amp;VLOOKUP(TableFields[Field],Columns[],4,0)&amp;")",")")</f>
        <v>)</v>
      </c>
      <c r="F66" s="4" t="str">
        <f>IF(VLOOKUP(TableFields[Field],Columns[],5,0)=0,"","-&gt;"&amp;VLOOKUP(TableFields[Field],Columns[],5,0))</f>
        <v>-&gt;index()</v>
      </c>
      <c r="G66" s="4" t="str">
        <f>IF(VLOOKUP(TableFields[Field],Columns[],6,0)=0,"","-&gt;"&amp;VLOOKUP(TableFields[Field],Columns[],6,0))</f>
        <v/>
      </c>
      <c r="H66" s="4" t="str">
        <f>IF(VLOOKUP(TableFields[Field],Columns[],7,0)=0,"","-&gt;"&amp;VLOOKUP(TableFields[Field],Columns[],7,0))</f>
        <v/>
      </c>
      <c r="I66" s="4" t="str">
        <f>IF(VLOOKUP(TableFields[Field],Columns[],8,0)=0,"","-&gt;"&amp;VLOOKUP(TableFields[Field],Columns[],8,0))</f>
        <v/>
      </c>
      <c r="J66" s="4" t="str">
        <f>IF(VLOOKUP(TableFields[Field],Columns[],9,0)=0,"","-&gt;"&amp;VLOOKUP(TableFields[Field],Columns[],9,0))</f>
        <v/>
      </c>
      <c r="K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67" spans="1:11" hidden="1" x14ac:dyDescent="0.25">
      <c r="A67" s="4" t="s">
        <v>10</v>
      </c>
      <c r="B67" s="4" t="s">
        <v>572</v>
      </c>
      <c r="C67" s="4" t="str">
        <f>VLOOKUP(TableFields[Field],Columns[],2,0)&amp;"("</f>
        <v>unsignedInteger(</v>
      </c>
      <c r="D67" s="4" t="str">
        <f>IF(VLOOKUP(TableFields[Field],Columns[],3,0)&lt;&gt;"","'"&amp;VLOOKUP(TableFields[Field],Columns[],3,0)&amp;"'","")</f>
        <v>'relation'</v>
      </c>
      <c r="E67" s="7" t="str">
        <f>IF(VLOOKUP(TableFields[Field],Columns[],4,0)&lt;&gt;0,", "&amp;VLOOKUP(TableFields[Field],Columns[],4,0)&amp;")",")")</f>
        <v>)</v>
      </c>
      <c r="F67" s="4" t="str">
        <f>IF(VLOOKUP(TableFields[Field],Columns[],5,0)=0,"","-&gt;"&amp;VLOOKUP(TableFields[Field],Columns[],5,0))</f>
        <v>-&gt;index()</v>
      </c>
      <c r="G67" s="4" t="str">
        <f>IF(VLOOKUP(TableFields[Field],Columns[],6,0)=0,"","-&gt;"&amp;VLOOKUP(TableFields[Field],Columns[],6,0))</f>
        <v>-&gt;nullable()</v>
      </c>
      <c r="H67" s="4" t="str">
        <f>IF(VLOOKUP(TableFields[Field],Columns[],7,0)=0,"","-&gt;"&amp;VLOOKUP(TableFields[Field],Columns[],7,0))</f>
        <v/>
      </c>
      <c r="I67" s="4" t="str">
        <f>IF(VLOOKUP(TableFields[Field],Columns[],8,0)=0,"","-&gt;"&amp;VLOOKUP(TableFields[Field],Columns[],8,0))</f>
        <v/>
      </c>
      <c r="J67" s="4" t="str">
        <f>IF(VLOOKUP(TableFields[Field],Columns[],9,0)=0,"","-&gt;"&amp;VLOOKUP(TableFields[Field],Columns[],9,0))</f>
        <v/>
      </c>
      <c r="K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68" spans="1:11" hidden="1" x14ac:dyDescent="0.25">
      <c r="A68" s="4" t="s">
        <v>10</v>
      </c>
      <c r="B68" s="4" t="s">
        <v>574</v>
      </c>
      <c r="C68" s="4" t="str">
        <f>VLOOKUP(TableFields[Field],Columns[],2,0)&amp;"("</f>
        <v>unsignedInteger(</v>
      </c>
      <c r="D68" s="4" t="str">
        <f>IF(VLOOKUP(TableFields[Field],Columns[],3,0)&lt;&gt;"","'"&amp;VLOOKUP(TableFields[Field],Columns[],3,0)&amp;"'","")</f>
        <v>'nest_relation1'</v>
      </c>
      <c r="E68" s="7" t="str">
        <f>IF(VLOOKUP(TableFields[Field],Columns[],4,0)&lt;&gt;0,", "&amp;VLOOKUP(TableFields[Field],Columns[],4,0)&amp;")",")")</f>
        <v>)</v>
      </c>
      <c r="F68" s="4" t="str">
        <f>IF(VLOOKUP(TableFields[Field],Columns[],5,0)=0,"","-&gt;"&amp;VLOOKUP(TableFields[Field],Columns[],5,0))</f>
        <v>-&gt;index()</v>
      </c>
      <c r="G68" s="4" t="str">
        <f>IF(VLOOKUP(TableFields[Field],Columns[],6,0)=0,"","-&gt;"&amp;VLOOKUP(TableFields[Field],Columns[],6,0))</f>
        <v>-&gt;nullable()</v>
      </c>
      <c r="H68" s="4" t="str">
        <f>IF(VLOOKUP(TableFields[Field],Columns[],7,0)=0,"","-&gt;"&amp;VLOOKUP(TableFields[Field],Columns[],7,0))</f>
        <v/>
      </c>
      <c r="I68" s="4" t="str">
        <f>IF(VLOOKUP(TableFields[Field],Columns[],8,0)=0,"","-&gt;"&amp;VLOOKUP(TableFields[Field],Columns[],8,0))</f>
        <v/>
      </c>
      <c r="J68" s="4" t="str">
        <f>IF(VLOOKUP(TableFields[Field],Columns[],9,0)=0,"","-&gt;"&amp;VLOOKUP(TableFields[Field],Columns[],9,0))</f>
        <v/>
      </c>
      <c r="K6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69" spans="1:11" hidden="1" x14ac:dyDescent="0.25">
      <c r="A69" s="4" t="s">
        <v>10</v>
      </c>
      <c r="B69" s="4" t="s">
        <v>575</v>
      </c>
      <c r="C69" s="5" t="str">
        <f>VLOOKUP(TableFields[Field],Columns[],2,0)&amp;"("</f>
        <v>unsignedInteger(</v>
      </c>
      <c r="D69" s="5" t="str">
        <f>IF(VLOOKUP(TableFields[Field],Columns[],3,0)&lt;&gt;"","'"&amp;VLOOKUP(TableFields[Field],Columns[],3,0)&amp;"'","")</f>
        <v>'nest_relation2'</v>
      </c>
      <c r="E69" s="8" t="str">
        <f>IF(VLOOKUP(TableFields[Field],Columns[],4,0)&lt;&gt;0,", "&amp;VLOOKUP(TableFields[Field],Columns[],4,0)&amp;")",")")</f>
        <v>)</v>
      </c>
      <c r="F69" s="5" t="str">
        <f>IF(VLOOKUP(TableFields[Field],Columns[],5,0)=0,"","-&gt;"&amp;VLOOKUP(TableFields[Field],Columns[],5,0))</f>
        <v>-&gt;index()</v>
      </c>
      <c r="G69" s="5" t="str">
        <f>IF(VLOOKUP(TableFields[Field],Columns[],6,0)=0,"","-&gt;"&amp;VLOOKUP(TableFields[Field],Columns[],6,0))</f>
        <v>-&gt;nullable()</v>
      </c>
      <c r="H69" s="5" t="str">
        <f>IF(VLOOKUP(TableFields[Field],Columns[],7,0)=0,"","-&gt;"&amp;VLOOKUP(TableFields[Field],Columns[],7,0))</f>
        <v/>
      </c>
      <c r="I69" s="5" t="str">
        <f>IF(VLOOKUP(TableFields[Field],Columns[],8,0)=0,"","-&gt;"&amp;VLOOKUP(TableFields[Field],Columns[],8,0))</f>
        <v/>
      </c>
      <c r="J69" s="5" t="str">
        <f>IF(VLOOKUP(TableFields[Field],Columns[],9,0)=0,"","-&gt;"&amp;VLOOKUP(TableFields[Field],Columns[],9,0))</f>
        <v/>
      </c>
      <c r="K69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70" spans="1:11" hidden="1" x14ac:dyDescent="0.25">
      <c r="A70" s="4" t="s">
        <v>10</v>
      </c>
      <c r="B70" s="4" t="s">
        <v>576</v>
      </c>
      <c r="C70" s="5" t="str">
        <f>VLOOKUP(TableFields[Field],Columns[],2,0)&amp;"("</f>
        <v>unsignedInteger(</v>
      </c>
      <c r="D70" s="5" t="str">
        <f>IF(VLOOKUP(TableFields[Field],Columns[],3,0)&lt;&gt;"","'"&amp;VLOOKUP(TableFields[Field],Columns[],3,0)&amp;"'","")</f>
        <v>'nest_relation3'</v>
      </c>
      <c r="E70" s="8" t="str">
        <f>IF(VLOOKUP(TableFields[Field],Columns[],4,0)&lt;&gt;0,", "&amp;VLOOKUP(TableFields[Field],Columns[],4,0)&amp;")",")")</f>
        <v>)</v>
      </c>
      <c r="F70" s="5" t="str">
        <f>IF(VLOOKUP(TableFields[Field],Columns[],5,0)=0,"","-&gt;"&amp;VLOOKUP(TableFields[Field],Columns[],5,0))</f>
        <v>-&gt;index()</v>
      </c>
      <c r="G70" s="5" t="str">
        <f>IF(VLOOKUP(TableFields[Field],Columns[],6,0)=0,"","-&gt;"&amp;VLOOKUP(TableFields[Field],Columns[],6,0))</f>
        <v>-&gt;nullable()</v>
      </c>
      <c r="H70" s="5" t="str">
        <f>IF(VLOOKUP(TableFields[Field],Columns[],7,0)=0,"","-&gt;"&amp;VLOOKUP(TableFields[Field],Columns[],7,0))</f>
        <v/>
      </c>
      <c r="I70" s="5" t="str">
        <f>IF(VLOOKUP(TableFields[Field],Columns[],8,0)=0,"","-&gt;"&amp;VLOOKUP(TableFields[Field],Columns[],8,0))</f>
        <v/>
      </c>
      <c r="J70" s="5" t="str">
        <f>IF(VLOOKUP(TableFields[Field],Columns[],9,0)=0,"","-&gt;"&amp;VLOOKUP(TableFields[Field],Columns[],9,0))</f>
        <v/>
      </c>
      <c r="K7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71" spans="1:11" hidden="1" x14ac:dyDescent="0.25">
      <c r="A71" s="4" t="s">
        <v>10</v>
      </c>
      <c r="B71" s="4" t="s">
        <v>577</v>
      </c>
      <c r="C71" s="5" t="str">
        <f>VLOOKUP(TableFields[Field],Columns[],2,0)&amp;"("</f>
        <v>unsignedInteger(</v>
      </c>
      <c r="D71" s="5" t="str">
        <f>IF(VLOOKUP(TableFields[Field],Columns[],3,0)&lt;&gt;"","'"&amp;VLOOKUP(TableFields[Field],Columns[],3,0)&amp;"'","")</f>
        <v>'nest_relation4'</v>
      </c>
      <c r="E71" s="8" t="str">
        <f>IF(VLOOKUP(TableFields[Field],Columns[],4,0)&lt;&gt;0,", "&amp;VLOOKUP(TableFields[Field],Columns[],4,0)&amp;")",")")</f>
        <v>)</v>
      </c>
      <c r="F71" s="5" t="str">
        <f>IF(VLOOKUP(TableFields[Field],Columns[],5,0)=0,"","-&gt;"&amp;VLOOKUP(TableFields[Field],Columns[],5,0))</f>
        <v>-&gt;index()</v>
      </c>
      <c r="G71" s="5" t="str">
        <f>IF(VLOOKUP(TableFields[Field],Columns[],6,0)=0,"","-&gt;"&amp;VLOOKUP(TableFields[Field],Columns[],6,0))</f>
        <v>-&gt;nullable()</v>
      </c>
      <c r="H71" s="5" t="str">
        <f>IF(VLOOKUP(TableFields[Field],Columns[],7,0)=0,"","-&gt;"&amp;VLOOKUP(TableFields[Field],Columns[],7,0))</f>
        <v/>
      </c>
      <c r="I71" s="5" t="str">
        <f>IF(VLOOKUP(TableFields[Field],Columns[],8,0)=0,"","-&gt;"&amp;VLOOKUP(TableFields[Field],Columns[],8,0))</f>
        <v/>
      </c>
      <c r="J71" s="5" t="str">
        <f>IF(VLOOKUP(TableFields[Field],Columns[],9,0)=0,"","-&gt;"&amp;VLOOKUP(TableFields[Field],Columns[],9,0))</f>
        <v/>
      </c>
      <c r="K71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$table-&gt;unsignedInteger('nest_relation4')-&gt;index()-&gt;nullable();</v>
      </c>
    </row>
    <row r="72" spans="1:11" hidden="1" x14ac:dyDescent="0.25">
      <c r="A72" s="4" t="s">
        <v>10</v>
      </c>
      <c r="B72" s="4" t="s">
        <v>578</v>
      </c>
      <c r="C72" s="5" t="str">
        <f>VLOOKUP(TableFields[Field],Columns[],2,0)&amp;"("</f>
        <v>unsignedInteger(</v>
      </c>
      <c r="D72" s="5" t="str">
        <f>IF(VLOOKUP(TableFields[Field],Columns[],3,0)&lt;&gt;"","'"&amp;VLOOKUP(TableFields[Field],Columns[],3,0)&amp;"'","")</f>
        <v>'nest_relation5'</v>
      </c>
      <c r="E72" s="8" t="str">
        <f>IF(VLOOKUP(TableFields[Field],Columns[],4,0)&lt;&gt;0,", "&amp;VLOOKUP(TableFields[Field],Columns[],4,0)&amp;")",")")</f>
        <v>)</v>
      </c>
      <c r="F72" s="5" t="str">
        <f>IF(VLOOKUP(TableFields[Field],Columns[],5,0)=0,"","-&gt;"&amp;VLOOKUP(TableFields[Field],Columns[],5,0))</f>
        <v>-&gt;index()</v>
      </c>
      <c r="G72" s="5" t="str">
        <f>IF(VLOOKUP(TableFields[Field],Columns[],6,0)=0,"","-&gt;"&amp;VLOOKUP(TableFields[Field],Columns[],6,0))</f>
        <v>-&gt;nullable()</v>
      </c>
      <c r="H72" s="5" t="str">
        <f>IF(VLOOKUP(TableFields[Field],Columns[],7,0)=0,"","-&gt;"&amp;VLOOKUP(TableFields[Field],Columns[],7,0))</f>
        <v/>
      </c>
      <c r="I72" s="5" t="str">
        <f>IF(VLOOKUP(TableFields[Field],Columns[],8,0)=0,"","-&gt;"&amp;VLOOKUP(TableFields[Field],Columns[],8,0))</f>
        <v/>
      </c>
      <c r="J72" s="5" t="str">
        <f>IF(VLOOKUP(TableFields[Field],Columns[],9,0)=0,"","-&gt;"&amp;VLOOKUP(TableFields[Field],Columns[],9,0))</f>
        <v/>
      </c>
      <c r="K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$table-&gt;unsignedInteger('nest_relation5')-&gt;index()-&gt;nullable();</v>
      </c>
    </row>
    <row r="73" spans="1:11" hidden="1" x14ac:dyDescent="0.25">
      <c r="A73" s="4" t="s">
        <v>10</v>
      </c>
      <c r="B73" s="4" t="s">
        <v>40</v>
      </c>
      <c r="C73" s="4" t="str">
        <f>VLOOKUP(TableFields[Field],Columns[],2,0)&amp;"("</f>
        <v>timestamps(</v>
      </c>
      <c r="D73" s="4" t="str">
        <f>IF(VLOOKUP(TableFields[Field],Columns[],3,0)&lt;&gt;"","'"&amp;VLOOKUP(TableFields[Field],Columns[],3,0)&amp;"'","")</f>
        <v/>
      </c>
      <c r="E73" s="7" t="str">
        <f>IF(VLOOKUP(TableFields[Field],Columns[],4,0)&lt;&gt;0,", "&amp;VLOOKUP(TableFields[Field],Columns[],4,0)&amp;")",")")</f>
        <v>)</v>
      </c>
      <c r="F73" s="4" t="str">
        <f>IF(VLOOKUP(TableFields[Field],Columns[],5,0)=0,"","-&gt;"&amp;VLOOKUP(TableFields[Field],Columns[],5,0))</f>
        <v/>
      </c>
      <c r="G73" s="4" t="str">
        <f>IF(VLOOKUP(TableFields[Field],Columns[],6,0)=0,"","-&gt;"&amp;VLOOKUP(TableFields[Field],Columns[],6,0))</f>
        <v/>
      </c>
      <c r="H73" s="4" t="str">
        <f>IF(VLOOKUP(TableFields[Field],Columns[],7,0)=0,"","-&gt;"&amp;VLOOKUP(TableFields[Field],Columns[],7,0))</f>
        <v/>
      </c>
      <c r="I73" s="4" t="str">
        <f>IF(VLOOKUP(TableFields[Field],Columns[],8,0)=0,"","-&gt;"&amp;VLOOKUP(TableFields[Field],Columns[],8,0))</f>
        <v/>
      </c>
      <c r="J73" s="4" t="str">
        <f>IF(VLOOKUP(TableFields[Field],Columns[],9,0)=0,"","-&gt;"&amp;VLOOKUP(TableFields[Field],Columns[],9,0))</f>
        <v/>
      </c>
      <c r="K7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74" spans="1:11" hidden="1" x14ac:dyDescent="0.25">
      <c r="A74" s="4" t="s">
        <v>10</v>
      </c>
      <c r="B74" s="4" t="s">
        <v>95</v>
      </c>
      <c r="C74" s="4" t="str">
        <f>VLOOKUP(TableFields[Field],Columns[],2,0)&amp;"("</f>
        <v>foreign(</v>
      </c>
      <c r="D74" s="4" t="str">
        <f>IF(VLOOKUP(TableFields[Field],Columns[],3,0)&lt;&gt;"","'"&amp;VLOOKUP(TableFields[Field],Columns[],3,0)&amp;"'","")</f>
        <v>'resource_list'</v>
      </c>
      <c r="E74" s="7" t="str">
        <f>IF(VLOOKUP(TableFields[Field],Columns[],4,0)&lt;&gt;0,", "&amp;VLOOKUP(TableFields[Field],Columns[],4,0)&amp;")",")")</f>
        <v>)</v>
      </c>
      <c r="F74" s="4" t="str">
        <f>IF(VLOOKUP(TableFields[Field],Columns[],5,0)=0,"","-&gt;"&amp;VLOOKUP(TableFields[Field],Columns[],5,0))</f>
        <v>-&gt;references('id')</v>
      </c>
      <c r="G74" s="4" t="str">
        <f>IF(VLOOKUP(TableFields[Field],Columns[],6,0)=0,"","-&gt;"&amp;VLOOKUP(TableFields[Field],Columns[],6,0))</f>
        <v>-&gt;on('__resource_lists')</v>
      </c>
      <c r="H74" s="4" t="str">
        <f>IF(VLOOKUP(TableFields[Field],Columns[],7,0)=0,"","-&gt;"&amp;VLOOKUP(TableFields[Field],Columns[],7,0))</f>
        <v>-&gt;onUpdate('cascade')</v>
      </c>
      <c r="I74" s="4" t="str">
        <f>IF(VLOOKUP(TableFields[Field],Columns[],8,0)=0,"","-&gt;"&amp;VLOOKUP(TableFields[Field],Columns[],8,0))</f>
        <v>-&gt;onDelete('cascade')</v>
      </c>
      <c r="J74" s="4" t="str">
        <f>IF(VLOOKUP(TableFields[Field],Columns[],9,0)=0,"","-&gt;"&amp;VLOOKUP(TableFields[Field],Columns[],9,0))</f>
        <v/>
      </c>
      <c r="K7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75" spans="1:11" hidden="1" x14ac:dyDescent="0.25">
      <c r="A75" s="4" t="s">
        <v>10</v>
      </c>
      <c r="B75" s="4" t="s">
        <v>573</v>
      </c>
      <c r="C75" s="4" t="str">
        <f>VLOOKUP(TableFields[Field],Columns[],2,0)&amp;"("</f>
        <v>foreign(</v>
      </c>
      <c r="D75" s="4" t="str">
        <f>IF(VLOOKUP(TableFields[Field],Columns[],3,0)&lt;&gt;"","'"&amp;VLOOKUP(TableFields[Field],Columns[],3,0)&amp;"'","")</f>
        <v>'relation'</v>
      </c>
      <c r="E75" s="7" t="str">
        <f>IF(VLOOKUP(TableFields[Field],Columns[],4,0)&lt;&gt;0,", "&amp;VLOOKUP(TableFields[Field],Columns[],4,0)&amp;")",")")</f>
        <v>)</v>
      </c>
      <c r="F75" s="4" t="str">
        <f>IF(VLOOKUP(TableFields[Field],Columns[],5,0)=0,"","-&gt;"&amp;VLOOKUP(TableFields[Field],Columns[],5,0))</f>
        <v>-&gt;references('id')</v>
      </c>
      <c r="G75" s="4" t="str">
        <f>IF(VLOOKUP(TableFields[Field],Columns[],6,0)=0,"","-&gt;"&amp;VLOOKUP(TableFields[Field],Columns[],6,0))</f>
        <v>-&gt;on('__resource_relations')</v>
      </c>
      <c r="H75" s="4" t="str">
        <f>IF(VLOOKUP(TableFields[Field],Columns[],7,0)=0,"","-&gt;"&amp;VLOOKUP(TableFields[Field],Columns[],7,0))</f>
        <v>-&gt;onUpdate('cascade')</v>
      </c>
      <c r="I75" s="4" t="str">
        <f>IF(VLOOKUP(TableFields[Field],Columns[],8,0)=0,"","-&gt;"&amp;VLOOKUP(TableFields[Field],Columns[],8,0))</f>
        <v>-&gt;onDelete('set null')</v>
      </c>
      <c r="J75" s="4" t="str">
        <f>IF(VLOOKUP(TableFields[Field],Columns[],9,0)=0,"","-&gt;"&amp;VLOOKUP(TableFields[Field],Columns[],9,0))</f>
        <v/>
      </c>
      <c r="K75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76" spans="1:11" hidden="1" x14ac:dyDescent="0.25">
      <c r="A76" s="4" t="s">
        <v>10</v>
      </c>
      <c r="B76" s="4" t="s">
        <v>579</v>
      </c>
      <c r="C76" s="4" t="str">
        <f>VLOOKUP(TableFields[Field],Columns[],2,0)&amp;"("</f>
        <v>foreign(</v>
      </c>
      <c r="D76" s="4" t="str">
        <f>IF(VLOOKUP(TableFields[Field],Columns[],3,0)&lt;&gt;"","'"&amp;VLOOKUP(TableFields[Field],Columns[],3,0)&amp;"'","")</f>
        <v>'nest_relation1'</v>
      </c>
      <c r="E76" s="7" t="str">
        <f>IF(VLOOKUP(TableFields[Field],Columns[],4,0)&lt;&gt;0,", "&amp;VLOOKUP(TableFields[Field],Columns[],4,0)&amp;")",")")</f>
        <v>)</v>
      </c>
      <c r="F76" s="4" t="str">
        <f>IF(VLOOKUP(TableFields[Field],Columns[],5,0)=0,"","-&gt;"&amp;VLOOKUP(TableFields[Field],Columns[],5,0))</f>
        <v>-&gt;references('id')</v>
      </c>
      <c r="G76" s="4" t="str">
        <f>IF(VLOOKUP(TableFields[Field],Columns[],6,0)=0,"","-&gt;"&amp;VLOOKUP(TableFields[Field],Columns[],6,0))</f>
        <v>-&gt;on('__resource_relations')</v>
      </c>
      <c r="H76" s="4" t="str">
        <f>IF(VLOOKUP(TableFields[Field],Columns[],7,0)=0,"","-&gt;"&amp;VLOOKUP(TableFields[Field],Columns[],7,0))</f>
        <v>-&gt;onUpdate('cascade')</v>
      </c>
      <c r="I76" s="4" t="str">
        <f>IF(VLOOKUP(TableFields[Field],Columns[],8,0)=0,"","-&gt;"&amp;VLOOKUP(TableFields[Field],Columns[],8,0))</f>
        <v>-&gt;onDelete('set null')</v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77" spans="1:11" hidden="1" x14ac:dyDescent="0.25">
      <c r="A77" s="4" t="s">
        <v>10</v>
      </c>
      <c r="B77" s="4" t="s">
        <v>580</v>
      </c>
      <c r="C77" s="4" t="str">
        <f>VLOOKUP(TableFields[Field],Columns[],2,0)&amp;"("</f>
        <v>foreign(</v>
      </c>
      <c r="D77" s="4" t="str">
        <f>IF(VLOOKUP(TableFields[Field],Columns[],3,0)&lt;&gt;"","'"&amp;VLOOKUP(TableFields[Field],Columns[],3,0)&amp;"'","")</f>
        <v>'nest_relation2'</v>
      </c>
      <c r="E77" s="7" t="str">
        <f>IF(VLOOKUP(TableFields[Field],Columns[],4,0)&lt;&gt;0,", "&amp;VLOOKUP(TableFields[Field],Columns[],4,0)&amp;")",")")</f>
        <v>)</v>
      </c>
      <c r="F77" s="4" t="str">
        <f>IF(VLOOKUP(TableFields[Field],Columns[],5,0)=0,"","-&gt;"&amp;VLOOKUP(TableFields[Field],Columns[],5,0))</f>
        <v>-&gt;references('id')</v>
      </c>
      <c r="G77" s="4" t="str">
        <f>IF(VLOOKUP(TableFields[Field],Columns[],6,0)=0,"","-&gt;"&amp;VLOOKUP(TableFields[Field],Columns[],6,0))</f>
        <v>-&gt;on('__resource_relations')</v>
      </c>
      <c r="H77" s="4" t="str">
        <f>IF(VLOOKUP(TableFields[Field],Columns[],7,0)=0,"","-&gt;"&amp;VLOOKUP(TableFields[Field],Columns[],7,0))</f>
        <v>-&gt;onUpdate('cascade')</v>
      </c>
      <c r="I77" s="4" t="str">
        <f>IF(VLOOKUP(TableFields[Field],Columns[],8,0)=0,"","-&gt;"&amp;VLOOKUP(TableFields[Field],Columns[],8,0))</f>
        <v>-&gt;onDelete('set null')</v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78" spans="1:11" hidden="1" x14ac:dyDescent="0.25">
      <c r="A78" s="4" t="s">
        <v>10</v>
      </c>
      <c r="B78" s="4" t="s">
        <v>581</v>
      </c>
      <c r="C78" s="4" t="str">
        <f>VLOOKUP(TableFields[Field],Columns[],2,0)&amp;"("</f>
        <v>foreign(</v>
      </c>
      <c r="D78" s="4" t="str">
        <f>IF(VLOOKUP(TableFields[Field],Columns[],3,0)&lt;&gt;"","'"&amp;VLOOKUP(TableFields[Field],Columns[],3,0)&amp;"'","")</f>
        <v>'nest_relation3'</v>
      </c>
      <c r="E78" s="7" t="str">
        <f>IF(VLOOKUP(TableFields[Field],Columns[],4,0)&lt;&gt;0,", "&amp;VLOOKUP(TableFields[Field],Columns[],4,0)&amp;")",")")</f>
        <v>)</v>
      </c>
      <c r="F78" s="4" t="str">
        <f>IF(VLOOKUP(TableFields[Field],Columns[],5,0)=0,"","-&gt;"&amp;VLOOKUP(TableFields[Field],Columns[],5,0))</f>
        <v>-&gt;references('id')</v>
      </c>
      <c r="G78" s="4" t="str">
        <f>IF(VLOOKUP(TableFields[Field],Columns[],6,0)=0,"","-&gt;"&amp;VLOOKUP(TableFields[Field],Columns[],6,0))</f>
        <v>-&gt;on('__resource_relations')</v>
      </c>
      <c r="H78" s="4" t="str">
        <f>IF(VLOOKUP(TableFields[Field],Columns[],7,0)=0,"","-&gt;"&amp;VLOOKUP(TableFields[Field],Columns[],7,0))</f>
        <v>-&gt;onUpdate('cascade')</v>
      </c>
      <c r="I78" s="4" t="str">
        <f>IF(VLOOKUP(TableFields[Field],Columns[],8,0)=0,"","-&gt;"&amp;VLOOKUP(TableFields[Field],Columns[],8,0))</f>
        <v>-&gt;onDelete('set null')</v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79" spans="1:11" hidden="1" x14ac:dyDescent="0.25">
      <c r="A79" s="4" t="s">
        <v>10</v>
      </c>
      <c r="B79" s="4" t="s">
        <v>582</v>
      </c>
      <c r="C79" s="4" t="str">
        <f>VLOOKUP(TableFields[Field],Columns[],2,0)&amp;"("</f>
        <v>foreign(</v>
      </c>
      <c r="D79" s="4" t="str">
        <f>IF(VLOOKUP(TableFields[Field],Columns[],3,0)&lt;&gt;"","'"&amp;VLOOKUP(TableFields[Field],Columns[],3,0)&amp;"'","")</f>
        <v>'nest_relation4'</v>
      </c>
      <c r="E79" s="7" t="str">
        <f>IF(VLOOKUP(TableFields[Field],Columns[],4,0)&lt;&gt;0,", "&amp;VLOOKUP(TableFields[Field],Columns[],4,0)&amp;")",")")</f>
        <v>)</v>
      </c>
      <c r="F79" s="4" t="str">
        <f>IF(VLOOKUP(TableFields[Field],Columns[],5,0)=0,"","-&gt;"&amp;VLOOKUP(TableFields[Field],Columns[],5,0))</f>
        <v>-&gt;references('id')</v>
      </c>
      <c r="G79" s="4" t="str">
        <f>IF(VLOOKUP(TableFields[Field],Columns[],6,0)=0,"","-&gt;"&amp;VLOOKUP(TableFields[Field],Columns[],6,0))</f>
        <v>-&gt;on('__resource_relations')</v>
      </c>
      <c r="H79" s="4" t="str">
        <f>IF(VLOOKUP(TableFields[Field],Columns[],7,0)=0,"","-&gt;"&amp;VLOOKUP(TableFields[Field],Columns[],7,0))</f>
        <v>-&gt;onUpdate('cascade')</v>
      </c>
      <c r="I79" s="4" t="str">
        <f>IF(VLOOKUP(TableFields[Field],Columns[],8,0)=0,"","-&gt;"&amp;VLOOKUP(TableFields[Field],Columns[],8,0))</f>
        <v>-&gt;onDelete('set null')</v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$table-&gt;foreign('nest_relation4')-&gt;references('id')-&gt;on('__resource_relations')-&gt;onUpdate('cascade')-&gt;onDelete('set null');</v>
      </c>
    </row>
    <row r="80" spans="1:11" hidden="1" x14ac:dyDescent="0.25">
      <c r="A80" s="4" t="s">
        <v>10</v>
      </c>
      <c r="B80" s="4" t="s">
        <v>583</v>
      </c>
      <c r="C80" s="4" t="str">
        <f>VLOOKUP(TableFields[Field],Columns[],2,0)&amp;"("</f>
        <v>foreign(</v>
      </c>
      <c r="D80" s="4" t="str">
        <f>IF(VLOOKUP(TableFields[Field],Columns[],3,0)&lt;&gt;"","'"&amp;VLOOKUP(TableFields[Field],Columns[],3,0)&amp;"'","")</f>
        <v>'nest_relation5'</v>
      </c>
      <c r="E80" s="7" t="str">
        <f>IF(VLOOKUP(TableFields[Field],Columns[],4,0)&lt;&gt;0,", "&amp;VLOOKUP(TableFields[Field],Columns[],4,0)&amp;")",")")</f>
        <v>)</v>
      </c>
      <c r="F80" s="4" t="str">
        <f>IF(VLOOKUP(TableFields[Field],Columns[],5,0)=0,"","-&gt;"&amp;VLOOKUP(TableFields[Field],Columns[],5,0))</f>
        <v>-&gt;references('id')</v>
      </c>
      <c r="G80" s="4" t="str">
        <f>IF(VLOOKUP(TableFields[Field],Columns[],6,0)=0,"","-&gt;"&amp;VLOOKUP(TableFields[Field],Columns[],6,0))</f>
        <v>-&gt;on('__resource_relations')</v>
      </c>
      <c r="H80" s="4" t="str">
        <f>IF(VLOOKUP(TableFields[Field],Columns[],7,0)=0,"","-&gt;"&amp;VLOOKUP(TableFields[Field],Columns[],7,0))</f>
        <v>-&gt;onUpdate('cascade')</v>
      </c>
      <c r="I80" s="4" t="str">
        <f>IF(VLOOKUP(TableFields[Field],Columns[],8,0)=0,"","-&gt;"&amp;VLOOKUP(TableFields[Field],Columns[],8,0))</f>
        <v>-&gt;onDelete('set null')</v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$table-&gt;foreign('nest_relation5')-&gt;references('id')-&gt;on('__resource_relations')-&gt;onUpdate('cascade')-&gt;onDelete('set null');</v>
      </c>
    </row>
    <row r="81" spans="1:11" hidden="1" x14ac:dyDescent="0.25">
      <c r="A81" s="4" t="s">
        <v>11</v>
      </c>
      <c r="B81" s="4" t="s">
        <v>21</v>
      </c>
      <c r="C81" s="4" t="str">
        <f>VLOOKUP(TableFields[Field],Columns[],2,0)&amp;"("</f>
        <v>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"&amp;VLOOKUP(TableFields[Field],Columns[],4,0)&amp;")",")")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2" spans="1:11" hidden="1" x14ac:dyDescent="0.25">
      <c r="A82" s="4" t="s">
        <v>11</v>
      </c>
      <c r="B82" s="4" t="s">
        <v>94</v>
      </c>
      <c r="C82" s="4" t="str">
        <f>VLOOKUP(TableFields[Field],Columns[],2,0)&amp;"("</f>
        <v>unsignedInteger(</v>
      </c>
      <c r="D82" s="4" t="str">
        <f>IF(VLOOKUP(TableFields[Field],Columns[],3,0)&lt;&gt;"","'"&amp;VLOOKUP(TableFields[Field],Columns[],3,0)&amp;"'","")</f>
        <v>'resource_list'</v>
      </c>
      <c r="E82" s="7" t="str">
        <f>IF(VLOOKUP(TableFields[Field],Columns[],4,0)&lt;&gt;0,", "&amp;VLOOKUP(TableFields[Field],Columns[],4,0)&amp;")",")")</f>
        <v>)</v>
      </c>
      <c r="F82" s="4" t="str">
        <f>IF(VLOOKUP(TableFields[Field],Columns[],5,0)=0,"","-&gt;"&amp;VLOOKUP(TableFields[Field],Columns[],5,0))</f>
        <v>-&gt;index()</v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83" spans="1:11" hidden="1" x14ac:dyDescent="0.25">
      <c r="A83" s="4" t="s">
        <v>11</v>
      </c>
      <c r="B83" s="4" t="s">
        <v>57</v>
      </c>
      <c r="C83" s="4" t="str">
        <f>VLOOKUP(TableFields[Field],Columns[],2,0)&amp;"("</f>
        <v>unsignedInteger(</v>
      </c>
      <c r="D83" s="4" t="str">
        <f>IF(VLOOKUP(TableFields[Field],Columns[],3,0)&lt;&gt;"","'"&amp;VLOOKUP(TableFields[Field],Columns[],3,0)&amp;"'","")</f>
        <v>'scope'</v>
      </c>
      <c r="E83" s="7" t="str">
        <f>IF(VLOOKUP(TableFields[Field],Columns[],4,0)&lt;&gt;0,", "&amp;VLOOKUP(TableFields[Field],Columns[],4,0)&amp;")",")")</f>
        <v>)</v>
      </c>
      <c r="F83" s="4" t="str">
        <f>IF(VLOOKUP(TableFields[Field],Columns[],5,0)=0,"","-&gt;"&amp;VLOOKUP(TableFields[Field],Columns[],5,0))</f>
        <v>-&gt;index()</v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84" spans="1:11" hidden="1" x14ac:dyDescent="0.25">
      <c r="A84" s="4" t="s">
        <v>11</v>
      </c>
      <c r="B84" s="4" t="s">
        <v>40</v>
      </c>
      <c r="C84" s="4" t="str">
        <f>VLOOKUP(TableFields[Field],Columns[],2,0)&amp;"("</f>
        <v>timestamps(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"&amp;VLOOKUP(TableFields[Field],Columns[],4,0)&amp;")",")")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85" spans="1:11" hidden="1" x14ac:dyDescent="0.25">
      <c r="A85" s="4" t="s">
        <v>11</v>
      </c>
      <c r="B85" s="4" t="s">
        <v>95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'resource_list'</v>
      </c>
      <c r="E85" s="7" t="str">
        <f>IF(VLOOKUP(TableFields[Field],Columns[],4,0)&lt;&gt;0,", "&amp;VLOOKUP(TableFields[Field],Columns[],4,0)&amp;")",")")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-&gt;on('__resource_lists')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86" spans="1:11" hidden="1" x14ac:dyDescent="0.25">
      <c r="A86" s="4" t="s">
        <v>11</v>
      </c>
      <c r="B86" s="4" t="s">
        <v>60</v>
      </c>
      <c r="C86" s="4" t="str">
        <f>VLOOKUP(TableFields[Field],Columns[],2,0)&amp;"("</f>
        <v>foreign(</v>
      </c>
      <c r="D86" s="4" t="str">
        <f>IF(VLOOKUP(TableFields[Field],Columns[],3,0)&lt;&gt;"","'"&amp;VLOOKUP(TableFields[Field],Columns[],3,0)&amp;"'","")</f>
        <v>'scope'</v>
      </c>
      <c r="E86" s="7" t="str">
        <f>IF(VLOOKUP(TableFields[Field],Columns[],4,0)&lt;&gt;0,", "&amp;VLOOKUP(TableFields[Field],Columns[],4,0)&amp;")",")")</f>
        <v>)</v>
      </c>
      <c r="F86" s="4" t="str">
        <f>IF(VLOOKUP(TableFields[Field],Columns[],5,0)=0,"","-&gt;"&amp;VLOOKUP(TableFields[Field],Columns[],5,0))</f>
        <v>-&gt;references('id')</v>
      </c>
      <c r="G86" s="4" t="str">
        <f>IF(VLOOKUP(TableFields[Field],Columns[],6,0)=0,"","-&gt;"&amp;VLOOKUP(TableFields[Field],Columns[],6,0))</f>
        <v>-&gt;on('__resource_scopes')</v>
      </c>
      <c r="H86" s="4" t="str">
        <f>IF(VLOOKUP(TableFields[Field],Columns[],7,0)=0,"","-&gt;"&amp;VLOOKUP(TableFields[Field],Columns[],7,0))</f>
        <v>-&gt;onUpdate('cascade')</v>
      </c>
      <c r="I86" s="4" t="str">
        <f>IF(VLOOKUP(TableFields[Field],Columns[],8,0)=0,"","-&gt;"&amp;VLOOKUP(TableFields[Field],Columns[],8,0))</f>
        <v>-&gt;onDelete('cascade')</v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87" spans="1:11" hidden="1" x14ac:dyDescent="0.25">
      <c r="A87" s="4" t="s">
        <v>6</v>
      </c>
      <c r="B87" s="4" t="s">
        <v>21</v>
      </c>
      <c r="C87" s="4" t="str">
        <f>VLOOKUP(TableFields[Field],Columns[],2,0)&amp;"("</f>
        <v>increments(</v>
      </c>
      <c r="D87" s="4" t="str">
        <f>IF(VLOOKUP(TableFields[Field],Columns[],3,0)&lt;&gt;"","'"&amp;VLOOKUP(TableFields[Field],Columns[],3,0)&amp;"'","")</f>
        <v>'id'</v>
      </c>
      <c r="E87" s="7" t="str">
        <f>IF(VLOOKUP(TableFields[Field],Columns[],4,0)&lt;&gt;0,", "&amp;VLOOKUP(TableFields[Field],Columns[],4,0)&amp;")",")")</f>
        <v>)</v>
      </c>
      <c r="F87" s="4" t="str">
        <f>IF(VLOOKUP(TableFields[Field],Columns[],5,0)=0,"","-&gt;"&amp;VLOOKUP(TableFields[Field],Columns[],5,0))</f>
        <v/>
      </c>
      <c r="G87" s="4" t="str">
        <f>IF(VLOOKUP(TableFields[Field],Columns[],6,0)=0,"","-&gt;"&amp;VLOOKUP(TableFields[Field],Columns[],6,0))</f>
        <v/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88" spans="1:11" hidden="1" x14ac:dyDescent="0.25">
      <c r="A88" s="4" t="s">
        <v>6</v>
      </c>
      <c r="B88" s="4" t="s">
        <v>23</v>
      </c>
      <c r="C88" s="4" t="str">
        <f>VLOOKUP(TableFields[Field],Columns[],2,0)&amp;"("</f>
        <v>unsignedInteger(</v>
      </c>
      <c r="D88" s="4" t="str">
        <f>IF(VLOOKUP(TableFields[Field],Columns[],3,0)&lt;&gt;"","'"&amp;VLOOKUP(TableFields[Field],Columns[],3,0)&amp;"'","")</f>
        <v>'resource'</v>
      </c>
      <c r="E88" s="7" t="str">
        <f>IF(VLOOKUP(TableFields[Field],Columns[],4,0)&lt;&gt;0,", "&amp;VLOOKUP(TableFields[Field],Columns[],4,0)&amp;")",")")</f>
        <v>)</v>
      </c>
      <c r="F88" s="4" t="str">
        <f>IF(VLOOKUP(TableFields[Field],Columns[],5,0)=0,"","-&gt;"&amp;VLOOKUP(TableFields[Field],Columns[],5,0))</f>
        <v>-&gt;index()</v>
      </c>
      <c r="G88" s="4" t="str">
        <f>IF(VLOOKUP(TableFields[Field],Columns[],6,0)=0,"","-&gt;"&amp;VLOOKUP(TableFields[Field],Columns[],6,0))</f>
        <v/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89" spans="1:11" hidden="1" x14ac:dyDescent="0.25">
      <c r="A89" s="4" t="s">
        <v>6</v>
      </c>
      <c r="B89" s="4" t="s">
        <v>26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"&amp;VLOOKUP(TableFields[Field],Columns[],4,0)&amp;")",")")</f>
        <v>, 64)</v>
      </c>
      <c r="F89" s="4" t="str">
        <f>IF(VLOOKUP(TableFields[Field],Columns[],5,0)=0,"","-&gt;"&amp;VLOOKUP(TableFields[Field],Columns[],5,0))</f>
        <v>-&gt;index()</v>
      </c>
      <c r="G89" s="4" t="str">
        <f>IF(VLOOKUP(TableFields[Field],Columns[],6,0)=0,"","-&gt;"&amp;VLOOKUP(TableFields[Field],Columns[],6,0))</f>
        <v/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90" spans="1:11" hidden="1" x14ac:dyDescent="0.25">
      <c r="A90" s="4" t="s">
        <v>6</v>
      </c>
      <c r="B90" s="4" t="s">
        <v>28</v>
      </c>
      <c r="C90" s="4" t="str">
        <f>VLOOKUP(TableFields[Field],Columns[],2,0)&amp;"("</f>
        <v>string(</v>
      </c>
      <c r="D90" s="4" t="str">
        <f>IF(VLOOKUP(TableFields[Field],Columns[],3,0)&lt;&gt;"","'"&amp;VLOOKUP(TableFields[Field],Columns[],3,0)&amp;"'","")</f>
        <v>'description'</v>
      </c>
      <c r="E90" s="7" t="str">
        <f>IF(VLOOKUP(TableFields[Field],Columns[],4,0)&lt;&gt;0,", "&amp;VLOOKUP(TableFields[Field],Columns[],4,0)&amp;")",")")</f>
        <v>, 1024)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/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91" spans="1:11" hidden="1" x14ac:dyDescent="0.25">
      <c r="A91" s="4" t="s">
        <v>6</v>
      </c>
      <c r="B91" s="4" t="s">
        <v>30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'title'</v>
      </c>
      <c r="E91" s="7" t="str">
        <f>IF(VLOOKUP(TableFields[Field],Columns[],4,0)&lt;&gt;0,", "&amp;VLOOKUP(TableFields[Field],Columns[],4,0)&amp;")",")")</f>
        <v>, 128)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92" spans="1:11" hidden="1" x14ac:dyDescent="0.25">
      <c r="A92" s="4" t="s">
        <v>6</v>
      </c>
      <c r="B92" s="4" t="s">
        <v>64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'action_text'</v>
      </c>
      <c r="E92" s="7" t="str">
        <f>IF(VLOOKUP(TableFields[Field],Columns[],4,0)&lt;&gt;0,", "&amp;VLOOKUP(TableFields[Field],Columns[],4,0)&amp;")",")")</f>
        <v>, 64)</v>
      </c>
      <c r="F92" s="4" t="str">
        <f>IF(VLOOKUP(TableFields[Field],Columns[],5,0)=0,"","-&gt;"&amp;VLOOKUP(TableFields[Field],Columns[],5,0))</f>
        <v>-&gt;default('Submit')</v>
      </c>
      <c r="G92" s="4" t="str">
        <f>IF(VLOOKUP(TableFields[Field],Columns[],6,0)=0,"","-&gt;"&amp;VLOOKUP(TableFields[Field],Columns[],6,0))</f>
        <v/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$table-&gt;string('action_text', 64)-&gt;default('Submit');</v>
      </c>
    </row>
    <row r="93" spans="1:11" hidden="1" x14ac:dyDescent="0.25">
      <c r="A93" s="4" t="s">
        <v>6</v>
      </c>
      <c r="B93" s="4" t="s">
        <v>40</v>
      </c>
      <c r="C93" s="4" t="str">
        <f>VLOOKUP(TableFields[Field],Columns[],2,0)&amp;"("</f>
        <v>timestamps(</v>
      </c>
      <c r="D93" s="4" t="str">
        <f>IF(VLOOKUP(TableFields[Field],Columns[],3,0)&lt;&gt;"","'"&amp;VLOOKUP(TableFields[Field],Columns[],3,0)&amp;"'","")</f>
        <v/>
      </c>
      <c r="E93" s="7" t="str">
        <f>IF(VLOOKUP(TableFields[Field],Columns[],4,0)&lt;&gt;0,", "&amp;VLOOKUP(TableFields[Field],Columns[],4,0)&amp;")",")")</f>
        <v>)</v>
      </c>
      <c r="F93" s="4" t="str">
        <f>IF(VLOOKUP(TableFields[Field],Columns[],5,0)=0,"","-&gt;"&amp;VLOOKUP(TableFields[Field],Columns[],5,0))</f>
        <v/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94" spans="1:11" hidden="1" x14ac:dyDescent="0.25">
      <c r="A94" s="4" t="s">
        <v>6</v>
      </c>
      <c r="B94" s="4" t="s">
        <v>41</v>
      </c>
      <c r="C94" s="4" t="str">
        <f>VLOOKUP(TableFields[Field],Columns[],2,0)&amp;"("</f>
        <v>foreign(</v>
      </c>
      <c r="D94" s="4" t="str">
        <f>IF(VLOOKUP(TableFields[Field],Columns[],3,0)&lt;&gt;"","'"&amp;VLOOKUP(TableFields[Field],Columns[],3,0)&amp;"'","")</f>
        <v>'resource'</v>
      </c>
      <c r="E94" s="7" t="str">
        <f>IF(VLOOKUP(TableFields[Field],Columns[],4,0)&lt;&gt;0,", "&amp;VLOOKUP(TableFields[Field],Columns[],4,0)&amp;")",")")</f>
        <v>)</v>
      </c>
      <c r="F94" s="4" t="str">
        <f>IF(VLOOKUP(TableFields[Field],Columns[],5,0)=0,"","-&gt;"&amp;VLOOKUP(TableFields[Field],Columns[],5,0))</f>
        <v>-&gt;references('id')</v>
      </c>
      <c r="G94" s="4" t="str">
        <f>IF(VLOOKUP(TableFields[Field],Columns[],6,0)=0,"","-&gt;"&amp;VLOOKUP(TableFields[Field],Columns[],6,0))</f>
        <v>-&gt;on('__resources')</v>
      </c>
      <c r="H94" s="4" t="str">
        <f>IF(VLOOKUP(TableFields[Field],Columns[],7,0)=0,"","-&gt;"&amp;VLOOKUP(TableFields[Field],Columns[],7,0))</f>
        <v>-&gt;onUpdate('cascade')</v>
      </c>
      <c r="I94" s="4" t="str">
        <f>IF(VLOOKUP(TableFields[Field],Columns[],8,0)=0,"","-&gt;"&amp;VLOOKUP(TableFields[Field],Columns[],8,0))</f>
        <v>-&gt;onDelete('cascade')</v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95" spans="1:11" hidden="1" x14ac:dyDescent="0.25">
      <c r="A95" s="4" t="s">
        <v>7</v>
      </c>
      <c r="B95" s="4" t="s">
        <v>21</v>
      </c>
      <c r="C95" s="4" t="str">
        <f>VLOOKUP(TableFields[Field],Columns[],2,0)&amp;"("</f>
        <v>increments(</v>
      </c>
      <c r="D95" s="4" t="str">
        <f>IF(VLOOKUP(TableFields[Field],Columns[],3,0)&lt;&gt;"","'"&amp;VLOOKUP(TableFields[Field],Columns[],3,0)&amp;"'","")</f>
        <v>'id'</v>
      </c>
      <c r="E95" s="7" t="str">
        <f>IF(VLOOKUP(TableFields[Field],Columns[],4,0)&lt;&gt;0,", "&amp;VLOOKUP(TableFields[Field],Columns[],4,0)&amp;")",")")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96" spans="1:11" hidden="1" x14ac:dyDescent="0.25">
      <c r="A96" s="4" t="s">
        <v>7</v>
      </c>
      <c r="B96" s="4" t="s">
        <v>23</v>
      </c>
      <c r="C96" s="4" t="str">
        <f>VLOOKUP(TableFields[Field],Columns[],2,0)&amp;"("</f>
        <v>unsignedInteger(</v>
      </c>
      <c r="D96" s="4" t="str">
        <f>IF(VLOOKUP(TableFields[Field],Columns[],3,0)&lt;&gt;"","'"&amp;VLOOKUP(TableFields[Field],Columns[],3,0)&amp;"'","")</f>
        <v>'resource'</v>
      </c>
      <c r="E96" s="7" t="str">
        <f>IF(VLOOKUP(TableFields[Field],Columns[],4,0)&lt;&gt;0,", "&amp;VLOOKUP(TableFields[Field],Columns[],4,0)&amp;")",")")</f>
        <v>)</v>
      </c>
      <c r="F96" s="4" t="str">
        <f>IF(VLOOKUP(TableFields[Field],Columns[],5,0)=0,"","-&gt;"&amp;VLOOKUP(TableFields[Field],Columns[],5,0))</f>
        <v>-&gt;index()</v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97" spans="1:11" hidden="1" x14ac:dyDescent="0.25">
      <c r="A97" s="4" t="s">
        <v>7</v>
      </c>
      <c r="B97" s="4" t="s">
        <v>66</v>
      </c>
      <c r="C97" s="4" t="str">
        <f>VLOOKUP(TableFields[Field],Columns[],2,0)&amp;"("</f>
        <v>unsignedInteger(</v>
      </c>
      <c r="D97" s="4" t="str">
        <f>IF(VLOOKUP(TableFields[Field],Columns[],3,0)&lt;&gt;"","'"&amp;VLOOKUP(TableFields[Field],Columns[],3,0)&amp;"'","")</f>
        <v>'list'</v>
      </c>
      <c r="E97" s="7" t="str">
        <f>IF(VLOOKUP(TableFields[Field],Columns[],4,0)&lt;&gt;0,", "&amp;VLOOKUP(TableFields[Field],Columns[],4,0)&amp;")",")")</f>
        <v>)</v>
      </c>
      <c r="F97" s="4" t="str">
        <f>IF(VLOOKUP(TableFields[Field],Columns[],5,0)=0,"","-&gt;"&amp;VLOOKUP(TableFields[Field],Columns[],5,0))</f>
        <v>-&gt;index()</v>
      </c>
      <c r="G97" s="4" t="str">
        <f>IF(VLOOKUP(TableFields[Field],Columns[],6,0)=0,"","-&gt;"&amp;VLOOKUP(TableFields[Field],Columns[],6,0))</f>
        <v>-&gt;nullable()</v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$table-&gt;unsignedInteger('list')-&gt;index()-&gt;nullable();</v>
      </c>
    </row>
    <row r="98" spans="1:11" hidden="1" x14ac:dyDescent="0.25">
      <c r="A98" s="4" t="s">
        <v>7</v>
      </c>
      <c r="B98" s="4" t="s">
        <v>67</v>
      </c>
      <c r="C98" s="4" t="str">
        <f>VLOOKUP(TableFields[Field],Columns[],2,0)&amp;"("</f>
        <v>unsignedInteger(</v>
      </c>
      <c r="D98" s="4" t="str">
        <f>IF(VLOOKUP(TableFields[Field],Columns[],3,0)&lt;&gt;"","'"&amp;VLOOKUP(TableFields[Field],Columns[],3,0)&amp;"'","")</f>
        <v>'create'</v>
      </c>
      <c r="E98" s="7" t="str">
        <f>IF(VLOOKUP(TableFields[Field],Columns[],4,0)&lt;&gt;0,", "&amp;VLOOKUP(TableFields[Field],Columns[],4,0)&amp;")",")")</f>
        <v>)</v>
      </c>
      <c r="F98" s="4" t="str">
        <f>IF(VLOOKUP(TableFields[Field],Columns[],5,0)=0,"","-&gt;"&amp;VLOOKUP(TableFields[Field],Columns[],5,0))</f>
        <v>-&gt;index()</v>
      </c>
      <c r="G98" s="4" t="str">
        <f>IF(VLOOKUP(TableFields[Field],Columns[],6,0)=0,"","-&gt;"&amp;VLOOKUP(TableFields[Field],Columns[],6,0))</f>
        <v>-&gt;nullable()</v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$table-&gt;unsignedInteger('create')-&gt;index()-&gt;nullable();</v>
      </c>
    </row>
    <row r="99" spans="1:11" hidden="1" x14ac:dyDescent="0.25">
      <c r="A99" s="4" t="s">
        <v>7</v>
      </c>
      <c r="B99" s="4" t="s">
        <v>68</v>
      </c>
      <c r="C99" s="4" t="str">
        <f>VLOOKUP(TableFields[Field],Columns[],2,0)&amp;"("</f>
        <v>unsignedInteger(</v>
      </c>
      <c r="D99" s="4" t="str">
        <f>IF(VLOOKUP(TableFields[Field],Columns[],3,0)&lt;&gt;"","'"&amp;VLOOKUP(TableFields[Field],Columns[],3,0)&amp;"'","")</f>
        <v>'read'</v>
      </c>
      <c r="E99" s="7" t="str">
        <f>IF(VLOOKUP(TableFields[Field],Columns[],4,0)&lt;&gt;0,", "&amp;VLOOKUP(TableFields[Field],Columns[],4,0)&amp;")",")")</f>
        <v>)</v>
      </c>
      <c r="F99" s="4" t="str">
        <f>IF(VLOOKUP(TableFields[Field],Columns[],5,0)=0,"","-&gt;"&amp;VLOOKUP(TableFields[Field],Columns[],5,0))</f>
        <v>-&gt;index()</v>
      </c>
      <c r="G99" s="4" t="str">
        <f>IF(VLOOKUP(TableFields[Field],Columns[],6,0)=0,"","-&gt;"&amp;VLOOKUP(TableFields[Field],Columns[],6,0))</f>
        <v>-&gt;nullable()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$table-&gt;unsignedInteger('read')-&gt;index()-&gt;nullable();</v>
      </c>
    </row>
    <row r="100" spans="1:11" hidden="1" x14ac:dyDescent="0.25">
      <c r="A100" s="4" t="s">
        <v>7</v>
      </c>
      <c r="B100" s="4" t="s">
        <v>69</v>
      </c>
      <c r="C100" s="4" t="str">
        <f>VLOOKUP(TableFields[Field],Columns[],2,0)&amp;"("</f>
        <v>unsignedInteger(</v>
      </c>
      <c r="D100" s="4" t="str">
        <f>IF(VLOOKUP(TableFields[Field],Columns[],3,0)&lt;&gt;"","'"&amp;VLOOKUP(TableFields[Field],Columns[],3,0)&amp;"'","")</f>
        <v>'update'</v>
      </c>
      <c r="E100" s="7" t="str">
        <f>IF(VLOOKUP(TableFields[Field],Columns[],4,0)&lt;&gt;0,", "&amp;VLOOKUP(TableFields[Field],Columns[],4,0)&amp;")",")")</f>
        <v>)</v>
      </c>
      <c r="F100" s="4" t="str">
        <f>IF(VLOOKUP(TableFields[Field],Columns[],5,0)=0,"","-&gt;"&amp;VLOOKUP(TableFields[Field],Columns[],5,0))</f>
        <v>-&gt;index()</v>
      </c>
      <c r="G100" s="4" t="str">
        <f>IF(VLOOKUP(TableFields[Field],Columns[],6,0)=0,"","-&gt;"&amp;VLOOKUP(TableFields[Field],Columns[],6,0))</f>
        <v>-&gt;nullable()</v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$table-&gt;unsignedInteger('update')-&gt;index()-&gt;nullable();</v>
      </c>
    </row>
    <row r="101" spans="1:11" hidden="1" x14ac:dyDescent="0.25">
      <c r="A101" s="4" t="s">
        <v>7</v>
      </c>
      <c r="B101" s="4" t="s">
        <v>40</v>
      </c>
      <c r="C101" s="4" t="str">
        <f>VLOOKUP(TableFields[Field],Columns[],2,0)&amp;"("</f>
        <v>timestamps(</v>
      </c>
      <c r="D101" s="4" t="str">
        <f>IF(VLOOKUP(TableFields[Field],Columns[],3,0)&lt;&gt;"","'"&amp;VLOOKUP(TableFields[Field],Columns[],3,0)&amp;"'","")</f>
        <v/>
      </c>
      <c r="E101" s="7" t="str">
        <f>IF(VLOOKUP(TableFields[Field],Columns[],4,0)&lt;&gt;0,", "&amp;VLOOKUP(TableFields[Field],Columns[],4,0)&amp;")",")")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02" spans="1:11" hidden="1" x14ac:dyDescent="0.25">
      <c r="A102" s="4" t="s">
        <v>7</v>
      </c>
      <c r="B102" s="4" t="s">
        <v>41</v>
      </c>
      <c r="C102" s="4" t="str">
        <f>VLOOKUP(TableFields[Field],Columns[],2,0)&amp;"("</f>
        <v>foreign(</v>
      </c>
      <c r="D102" s="4" t="str">
        <f>IF(VLOOKUP(TableFields[Field],Columns[],3,0)&lt;&gt;"","'"&amp;VLOOKUP(TableFields[Field],Columns[],3,0)&amp;"'","")</f>
        <v>'resource'</v>
      </c>
      <c r="E102" s="7" t="str">
        <f>IF(VLOOKUP(TableFields[Field],Columns[],4,0)&lt;&gt;0,", "&amp;VLOOKUP(TableFields[Field],Columns[],4,0)&amp;")",")")</f>
        <v>)</v>
      </c>
      <c r="F102" s="4" t="str">
        <f>IF(VLOOKUP(TableFields[Field],Columns[],5,0)=0,"","-&gt;"&amp;VLOOKUP(TableFields[Field],Columns[],5,0))</f>
        <v>-&gt;references('id')</v>
      </c>
      <c r="G102" s="4" t="str">
        <f>IF(VLOOKUP(TableFields[Field],Columns[],6,0)=0,"","-&gt;"&amp;VLOOKUP(TableFields[Field],Columns[],6,0))</f>
        <v>-&gt;on('__resources')</v>
      </c>
      <c r="H102" s="4" t="str">
        <f>IF(VLOOKUP(TableFields[Field],Columns[],7,0)=0,"","-&gt;"&amp;VLOOKUP(TableFields[Field],Columns[],7,0))</f>
        <v>-&gt;onUpdate('cascade')</v>
      </c>
      <c r="I102" s="4" t="str">
        <f>IF(VLOOKUP(TableFields[Field],Columns[],8,0)=0,"","-&gt;"&amp;VLOOKUP(TableFields[Field],Columns[],8,0))</f>
        <v>-&gt;onDelete('cascade')</v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03" spans="1:11" hidden="1" x14ac:dyDescent="0.25">
      <c r="A103" s="4" t="s">
        <v>7</v>
      </c>
      <c r="B103" s="4" t="s">
        <v>70</v>
      </c>
      <c r="C103" s="4" t="str">
        <f>VLOOKUP(TableFields[Field],Columns[],2,0)&amp;"("</f>
        <v>foreign(</v>
      </c>
      <c r="D103" s="4" t="str">
        <f>IF(VLOOKUP(TableFields[Field],Columns[],3,0)&lt;&gt;"","'"&amp;VLOOKUP(TableFields[Field],Columns[],3,0)&amp;"'","")</f>
        <v>'list'</v>
      </c>
      <c r="E103" s="7" t="str">
        <f>IF(VLOOKUP(TableFields[Field],Columns[],4,0)&lt;&gt;0,", "&amp;VLOOKUP(TableFields[Field],Columns[],4,0)&amp;")",")")</f>
        <v>)</v>
      </c>
      <c r="F103" s="4" t="str">
        <f>IF(VLOOKUP(TableFields[Field],Columns[],5,0)=0,"","-&gt;"&amp;VLOOKUP(TableFields[Field],Columns[],5,0))</f>
        <v>-&gt;references('id')</v>
      </c>
      <c r="G103" s="4" t="str">
        <f>IF(VLOOKUP(TableFields[Field],Columns[],6,0)=0,"","-&gt;"&amp;VLOOKUP(TableFields[Field],Columns[],6,0))</f>
        <v>-&gt;on('__resource_lists')</v>
      </c>
      <c r="H103" s="4" t="str">
        <f>IF(VLOOKUP(TableFields[Field],Columns[],7,0)=0,"","-&gt;"&amp;VLOOKUP(TableFields[Field],Columns[],7,0))</f>
        <v>-&gt;onUpdate('cascade')</v>
      </c>
      <c r="I103" s="4" t="str">
        <f>IF(VLOOKUP(TableFields[Field],Columns[],8,0)=0,"","-&gt;"&amp;VLOOKUP(TableFields[Field],Columns[],8,0))</f>
        <v>-&gt;onDelete('set null')</v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$table-&gt;foreign('list')-&gt;references('id')-&gt;on('__resource_lists')-&gt;onUpdate('cascade')-&gt;onDelete('set null');</v>
      </c>
    </row>
    <row r="104" spans="1:11" hidden="1" x14ac:dyDescent="0.25">
      <c r="A104" s="4" t="s">
        <v>7</v>
      </c>
      <c r="B104" s="4" t="s">
        <v>71</v>
      </c>
      <c r="C104" s="4" t="str">
        <f>VLOOKUP(TableFields[Field],Columns[],2,0)&amp;"("</f>
        <v>foreign(</v>
      </c>
      <c r="D104" s="4" t="str">
        <f>IF(VLOOKUP(TableFields[Field],Columns[],3,0)&lt;&gt;"","'"&amp;VLOOKUP(TableFields[Field],Columns[],3,0)&amp;"'","")</f>
        <v>'create'</v>
      </c>
      <c r="E104" s="7" t="str">
        <f>IF(VLOOKUP(TableFields[Field],Columns[],4,0)&lt;&gt;0,", "&amp;VLOOKUP(TableFields[Field],Columns[],4,0)&amp;")",")")</f>
        <v>)</v>
      </c>
      <c r="F104" s="4" t="str">
        <f>IF(VLOOKUP(TableFields[Field],Columns[],5,0)=0,"","-&gt;"&amp;VLOOKUP(TableFields[Field],Columns[],5,0))</f>
        <v>-&gt;references('id')</v>
      </c>
      <c r="G104" s="4" t="str">
        <f>IF(VLOOKUP(TableFields[Field],Columns[],6,0)=0,"","-&gt;"&amp;VLOOKUP(TableFields[Field],Columns[],6,0))</f>
        <v>-&gt;on('__resource_forms')</v>
      </c>
      <c r="H104" s="4" t="str">
        <f>IF(VLOOKUP(TableFields[Field],Columns[],7,0)=0,"","-&gt;"&amp;VLOOKUP(TableFields[Field],Columns[],7,0))</f>
        <v>-&gt;onUpdate('cascade')</v>
      </c>
      <c r="I104" s="4" t="str">
        <f>IF(VLOOKUP(TableFields[Field],Columns[],8,0)=0,"","-&gt;"&amp;VLOOKUP(TableFields[Field],Columns[],8,0))</f>
        <v>-&gt;onDelete('set null')</v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$table-&gt;foreign('create')-&gt;references('id')-&gt;on('__resource_forms')-&gt;onUpdate('cascade')-&gt;onDelete('set null');</v>
      </c>
    </row>
    <row r="105" spans="1:11" hidden="1" x14ac:dyDescent="0.25">
      <c r="A105" s="4" t="s">
        <v>7</v>
      </c>
      <c r="B105" s="4" t="s">
        <v>72</v>
      </c>
      <c r="C105" s="4" t="str">
        <f>VLOOKUP(TableFields[Field],Columns[],2,0)&amp;"("</f>
        <v>foreign(</v>
      </c>
      <c r="D105" s="4" t="str">
        <f>IF(VLOOKUP(TableFields[Field],Columns[],3,0)&lt;&gt;"","'"&amp;VLOOKUP(TableFields[Field],Columns[],3,0)&amp;"'","")</f>
        <v>'read'</v>
      </c>
      <c r="E105" s="7" t="str">
        <f>IF(VLOOKUP(TableFields[Field],Columns[],4,0)&lt;&gt;0,", "&amp;VLOOKUP(TableFields[Field],Columns[],4,0)&amp;")",")")</f>
        <v>)</v>
      </c>
      <c r="F105" s="4" t="str">
        <f>IF(VLOOKUP(TableFields[Field],Columns[],5,0)=0,"","-&gt;"&amp;VLOOKUP(TableFields[Field],Columns[],5,0))</f>
        <v>-&gt;references('id')</v>
      </c>
      <c r="G105" s="4" t="str">
        <f>IF(VLOOKUP(TableFields[Field],Columns[],6,0)=0,"","-&gt;"&amp;VLOOKUP(TableFields[Field],Columns[],6,0))</f>
        <v>-&gt;on('__resource_data')</v>
      </c>
      <c r="H105" s="4" t="str">
        <f>IF(VLOOKUP(TableFields[Field],Columns[],7,0)=0,"","-&gt;"&amp;VLOOKUP(TableFields[Field],Columns[],7,0))</f>
        <v>-&gt;onUpdate('cascade')</v>
      </c>
      <c r="I105" s="4" t="str">
        <f>IF(VLOOKUP(TableFields[Field],Columns[],8,0)=0,"","-&gt;"&amp;VLOOKUP(TableFields[Field],Columns[],8,0))</f>
        <v>-&gt;onDelete('set null')</v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$table-&gt;foreign('read')-&gt;references('id')-&gt;on('__resource_data')-&gt;onUpdate('cascade')-&gt;onDelete('set null');</v>
      </c>
    </row>
    <row r="106" spans="1:11" hidden="1" x14ac:dyDescent="0.25">
      <c r="A106" s="4" t="s">
        <v>7</v>
      </c>
      <c r="B106" s="4" t="s">
        <v>73</v>
      </c>
      <c r="C106" s="4" t="str">
        <f>VLOOKUP(TableFields[Field],Columns[],2,0)&amp;"("</f>
        <v>foreign(</v>
      </c>
      <c r="D106" s="4" t="str">
        <f>IF(VLOOKUP(TableFields[Field],Columns[],3,0)&lt;&gt;"","'"&amp;VLOOKUP(TableFields[Field],Columns[],3,0)&amp;"'","")</f>
        <v>'update'</v>
      </c>
      <c r="E106" s="7" t="str">
        <f>IF(VLOOKUP(TableFields[Field],Columns[],4,0)&lt;&gt;0,", "&amp;VLOOKUP(TableFields[Field],Columns[],4,0)&amp;")",")")</f>
        <v>)</v>
      </c>
      <c r="F106" s="4" t="str">
        <f>IF(VLOOKUP(TableFields[Field],Columns[],5,0)=0,"","-&gt;"&amp;VLOOKUP(TableFields[Field],Columns[],5,0))</f>
        <v>-&gt;references('id')</v>
      </c>
      <c r="G106" s="4" t="str">
        <f>IF(VLOOKUP(TableFields[Field],Columns[],6,0)=0,"","-&gt;"&amp;VLOOKUP(TableFields[Field],Columns[],6,0))</f>
        <v>-&gt;on('__resource_forms')</v>
      </c>
      <c r="H106" s="4" t="str">
        <f>IF(VLOOKUP(TableFields[Field],Columns[],7,0)=0,"","-&gt;"&amp;VLOOKUP(TableFields[Field],Columns[],7,0))</f>
        <v>-&gt;onUpdate('cascade')</v>
      </c>
      <c r="I106" s="4" t="str">
        <f>IF(VLOOKUP(TableFields[Field],Columns[],8,0)=0,"","-&gt;"&amp;VLOOKUP(TableFields[Field],Columns[],8,0))</f>
        <v>-&gt;onDelete('set null')</v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$table-&gt;foreign('update')-&gt;references('id')-&gt;on('__resource_forms')-&gt;onUpdate('cascade')-&gt;onDelete('set null');</v>
      </c>
    </row>
    <row r="107" spans="1:11" x14ac:dyDescent="0.25">
      <c r="A107" s="4" t="s">
        <v>8</v>
      </c>
      <c r="B107" s="4" t="s">
        <v>21</v>
      </c>
      <c r="C107" s="4" t="str">
        <f>VLOOKUP(TableFields[Field],Columns[],2,0)&amp;"("</f>
        <v>increments(</v>
      </c>
      <c r="D107" s="4" t="str">
        <f>IF(VLOOKUP(TableFields[Field],Columns[],3,0)&lt;&gt;"","'"&amp;VLOOKUP(TableFields[Field],Columns[],3,0)&amp;"'","")</f>
        <v>'id'</v>
      </c>
      <c r="E107" s="7" t="str">
        <f>IF(VLOOKUP(TableFields[Field],Columns[],4,0)&lt;&gt;0,", "&amp;VLOOKUP(TableFields[Field],Columns[],4,0)&amp;")",")")</f>
        <v>)</v>
      </c>
      <c r="F107" s="4" t="str">
        <f>IF(VLOOKUP(TableFields[Field],Columns[],5,0)=0,"","-&gt;"&amp;VLOOKUP(TableFields[Field],Columns[],5,0))</f>
        <v/>
      </c>
      <c r="G107" s="4" t="str">
        <f>IF(VLOOKUP(TableFields[Field],Columns[],6,0)=0,"","-&gt;"&amp;VLOOKUP(TableFields[Field],Columns[],6,0))</f>
        <v/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08" spans="1:11" x14ac:dyDescent="0.25">
      <c r="A108" s="4" t="s">
        <v>8</v>
      </c>
      <c r="B108" s="4" t="s">
        <v>23</v>
      </c>
      <c r="C108" s="4" t="str">
        <f>VLOOKUP(TableFields[Field],Columns[],2,0)&amp;"("</f>
        <v>unsignedInteger(</v>
      </c>
      <c r="D108" s="4" t="str">
        <f>IF(VLOOKUP(TableFields[Field],Columns[],3,0)&lt;&gt;"","'"&amp;VLOOKUP(TableFields[Field],Columns[],3,0)&amp;"'","")</f>
        <v>'resource'</v>
      </c>
      <c r="E108" s="7" t="str">
        <f>IF(VLOOKUP(TableFields[Field],Columns[],4,0)&lt;&gt;0,", "&amp;VLOOKUP(TableFields[Field],Columns[],4,0)&amp;")",")")</f>
        <v>)</v>
      </c>
      <c r="F108" s="4" t="str">
        <f>IF(VLOOKUP(TableFields[Field],Columns[],5,0)=0,"","-&gt;"&amp;VLOOKUP(TableFields[Field],Columns[],5,0))</f>
        <v>-&gt;index()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109" spans="1:11" x14ac:dyDescent="0.25">
      <c r="A109" s="4" t="s">
        <v>8</v>
      </c>
      <c r="B109" s="4" t="s">
        <v>26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'name'</v>
      </c>
      <c r="E109" s="7" t="str">
        <f>IF(VLOOKUP(TableFields[Field],Columns[],4,0)&lt;&gt;0,", "&amp;VLOOKUP(TableFields[Field],Columns[],4,0)&amp;")",")")</f>
        <v>, 64)</v>
      </c>
      <c r="F109" s="4" t="str">
        <f>IF(VLOOKUP(TableFields[Field],Columns[],5,0)=0,"","-&gt;"&amp;VLOOKUP(TableFields[Field],Columns[],5,0))</f>
        <v>-&gt;index()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10" spans="1:11" x14ac:dyDescent="0.25">
      <c r="A110" s="4" t="s">
        <v>8</v>
      </c>
      <c r="B110" s="4" t="s">
        <v>28</v>
      </c>
      <c r="C110" s="4" t="str">
        <f>VLOOKUP(TableFields[Field],Columns[],2,0)&amp;"("</f>
        <v>string(</v>
      </c>
      <c r="D110" s="4" t="str">
        <f>IF(VLOOKUP(TableFields[Field],Columns[],3,0)&lt;&gt;"","'"&amp;VLOOKUP(TableFields[Field],Columns[],3,0)&amp;"'","")</f>
        <v>'description'</v>
      </c>
      <c r="E110" s="7" t="str">
        <f>IF(VLOOKUP(TableFields[Field],Columns[],4,0)&lt;&gt;0,", "&amp;VLOOKUP(TableFields[Field],Columns[],4,0)&amp;")",")")</f>
        <v>, 1024)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11" spans="1:11" x14ac:dyDescent="0.25">
      <c r="A111" s="4" t="s">
        <v>8</v>
      </c>
      <c r="B111" s="4" t="s">
        <v>30</v>
      </c>
      <c r="C111" s="4" t="str">
        <f>VLOOKUP(TableFields[Field],Columns[],2,0)&amp;"("</f>
        <v>string(</v>
      </c>
      <c r="D111" s="4" t="str">
        <f>IF(VLOOKUP(TableFields[Field],Columns[],3,0)&lt;&gt;"","'"&amp;VLOOKUP(TableFields[Field],Columns[],3,0)&amp;"'","")</f>
        <v>'title'</v>
      </c>
      <c r="E111" s="7" t="str">
        <f>IF(VLOOKUP(TableFields[Field],Columns[],4,0)&lt;&gt;0,", "&amp;VLOOKUP(TableFields[Field],Columns[],4,0)&amp;")",")")</f>
        <v>, 128)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/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12" spans="1:11" x14ac:dyDescent="0.25">
      <c r="A112" s="4" t="s">
        <v>8</v>
      </c>
      <c r="B112" s="4" t="s">
        <v>321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'type'</v>
      </c>
      <c r="E112" s="7" t="str">
        <f>IF(VLOOKUP(TableFields[Field],Columns[],4,0)&lt;&gt;0,", "&amp;VLOOKUP(TableFields[Field],Columns[],4,0)&amp;")",")")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IF(VLOOKUP(TableFields[Field],Columns[],5,0)=0,"","-&gt;"&amp;VLOOKUP(TableFields[Field],Columns[],5,0))</f>
        <v>-&gt;default('outline-info')</v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x14ac:dyDescent="0.25">
      <c r="A113" s="4" t="s">
        <v>8</v>
      </c>
      <c r="B113" s="4" t="s">
        <v>327</v>
      </c>
      <c r="C113" s="4" t="str">
        <f>VLOOKUP(TableFields[Field],Columns[],2,0)&amp;"("</f>
        <v>string(</v>
      </c>
      <c r="D113" s="4" t="str">
        <f>IF(VLOOKUP(TableFields[Field],Columns[],3,0)&lt;&gt;"","'"&amp;VLOOKUP(TableFields[Field],Columns[],3,0)&amp;"'","")</f>
        <v>'menu'</v>
      </c>
      <c r="E113" s="7" t="str">
        <f>IF(VLOOKUP(TableFields[Field],Columns[],4,0)&lt;&gt;0,", "&amp;VLOOKUP(TableFields[Field],Columns[],4,0)&amp;")",")")</f>
        <v>, 128)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$table-&gt;string('menu', 128)-&gt;nullable();</v>
      </c>
    </row>
    <row r="114" spans="1:11" x14ac:dyDescent="0.25">
      <c r="A114" s="4" t="s">
        <v>8</v>
      </c>
      <c r="B114" s="4" t="s">
        <v>77</v>
      </c>
      <c r="C114" s="4" t="str">
        <f>VLOOKUP(TableFields[Field],Columns[],2,0)&amp;"("</f>
        <v>string(</v>
      </c>
      <c r="D114" s="4" t="str">
        <f>IF(VLOOKUP(TableFields[Field],Columns[],3,0)&lt;&gt;"","'"&amp;VLOOKUP(TableFields[Field],Columns[],3,0)&amp;"'","")</f>
        <v>'icon'</v>
      </c>
      <c r="E114" s="7" t="str">
        <f>IF(VLOOKUP(TableFields[Field],Columns[],4,0)&lt;&gt;0,", "&amp;VLOOKUP(TableFields[Field],Columns[],4,0)&amp;")",")")</f>
        <v>, 128)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/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$table-&gt;string('icon', 128)-&gt;nullable();</v>
      </c>
    </row>
    <row r="115" spans="1:11" x14ac:dyDescent="0.25">
      <c r="A115" s="4" t="s">
        <v>8</v>
      </c>
      <c r="B115" s="4" t="s">
        <v>322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'set'</v>
      </c>
      <c r="E115" s="7" t="str">
        <f>IF(VLOOKUP(TableFields[Field],Columns[],4,0)&lt;&gt;0,", "&amp;VLOOKUP(TableFields[Field],Columns[],4,0)&amp;")",")")</f>
        <v>, ['far','fas','fab'])</v>
      </c>
      <c r="F115" s="4" t="str">
        <f>IF(VLOOKUP(TableFields[Field],Columns[],5,0)=0,"","-&gt;"&amp;VLOOKUP(TableFields[Field],Columns[],5,0))</f>
        <v>-&gt;default('far')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$table-&gt;enum('set', ['far','fas','fab'])-&gt;default('far');</v>
      </c>
    </row>
    <row r="116" spans="1:11" x14ac:dyDescent="0.25">
      <c r="A116" s="4" t="s">
        <v>8</v>
      </c>
      <c r="B116" s="4" t="s">
        <v>91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'on'</v>
      </c>
      <c r="E116" s="7" t="str">
        <f>IF(VLOOKUP(TableFields[Field],Columns[],4,0)&lt;&gt;0,", "&amp;VLOOKUP(TableFields[Field],Columns[],4,0)&amp;")",")")</f>
        <v>, 256)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$table-&gt;string('on', 256)-&gt;nullable();</v>
      </c>
    </row>
    <row r="117" spans="1:11" x14ac:dyDescent="0.25">
      <c r="A117" s="4" t="s">
        <v>8</v>
      </c>
      <c r="B117" s="4" t="s">
        <v>85</v>
      </c>
      <c r="C117" s="4" t="str">
        <f>VLOOKUP(TableFields[Field],Columns[],2,0)&amp;"("</f>
        <v>string(</v>
      </c>
      <c r="D117" s="4" t="str">
        <f>IF(VLOOKUP(TableFields[Field],Columns[],3,0)&lt;&gt;"","'"&amp;VLOOKUP(TableFields[Field],Columns[],3,0)&amp;"'","")</f>
        <v>'confirm'</v>
      </c>
      <c r="E117" s="7" t="str">
        <f>IF(VLOOKUP(TableFields[Field],Columns[],4,0)&lt;&gt;0,", "&amp;VLOOKUP(TableFields[Field],Columns[],4,0)&amp;")",")")</f>
        <v>, 256)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$table-&gt;string('confirm', 256)-&gt;nullable();</v>
      </c>
    </row>
    <row r="118" spans="1:11" x14ac:dyDescent="0.25">
      <c r="A118" s="4" t="s">
        <v>8</v>
      </c>
      <c r="B118" s="4" t="s">
        <v>87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'handler'</v>
      </c>
      <c r="E118" s="7" t="str">
        <f>IF(VLOOKUP(TableFields[Field],Columns[],4,0)&lt;&gt;0,", "&amp;VLOOKUP(TableFields[Field],Columns[],4,0)&amp;")",")")</f>
        <v>, 128)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$table-&gt;string('handler', 128)-&gt;nullable();</v>
      </c>
    </row>
    <row r="119" spans="1:11" x14ac:dyDescent="0.25">
      <c r="A119" s="4" t="s">
        <v>8</v>
      </c>
      <c r="B119" s="4" t="s">
        <v>40</v>
      </c>
      <c r="C119" s="4" t="str">
        <f>VLOOKUP(TableFields[Field],Columns[],2,0)&amp;"("</f>
        <v>timestamps(</v>
      </c>
      <c r="D119" s="4" t="str">
        <f>IF(VLOOKUP(TableFields[Field],Columns[],3,0)&lt;&gt;"","'"&amp;VLOOKUP(TableFields[Field],Columns[],3,0)&amp;"'","")</f>
        <v/>
      </c>
      <c r="E119" s="7" t="str">
        <f>IF(VLOOKUP(TableFields[Field],Columns[],4,0)&lt;&gt;0,", "&amp;VLOOKUP(TableFields[Field],Columns[],4,0)&amp;")",")")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0" spans="1:11" x14ac:dyDescent="0.25">
      <c r="A120" s="4" t="s">
        <v>8</v>
      </c>
      <c r="B120" s="4" t="s">
        <v>41</v>
      </c>
      <c r="C120" s="4" t="str">
        <f>VLOOKUP(TableFields[Field],Columns[],2,0)&amp;"("</f>
        <v>foreign(</v>
      </c>
      <c r="D120" s="4" t="str">
        <f>IF(VLOOKUP(TableFields[Field],Columns[],3,0)&lt;&gt;"","'"&amp;VLOOKUP(TableFields[Field],Columns[],3,0)&amp;"'","")</f>
        <v>'resource'</v>
      </c>
      <c r="E120" s="7" t="str">
        <f>IF(VLOOKUP(TableFields[Field],Columns[],4,0)&lt;&gt;0,", "&amp;VLOOKUP(TableFields[Field],Columns[],4,0)&amp;")",")")</f>
        <v>)</v>
      </c>
      <c r="F120" s="4" t="str">
        <f>IF(VLOOKUP(TableFields[Field],Columns[],5,0)=0,"","-&gt;"&amp;VLOOKUP(TableFields[Field],Columns[],5,0))</f>
        <v>-&gt;references('id')</v>
      </c>
      <c r="G120" s="4" t="str">
        <f>IF(VLOOKUP(TableFields[Field],Columns[],6,0)=0,"","-&gt;"&amp;VLOOKUP(TableFields[Field],Columns[],6,0))</f>
        <v>-&gt;on('__resources')</v>
      </c>
      <c r="H120" s="4" t="str">
        <f>IF(VLOOKUP(TableFields[Field],Columns[],7,0)=0,"","-&gt;"&amp;VLOOKUP(TableFields[Field],Columns[],7,0))</f>
        <v>-&gt;onUpdate('cascade')</v>
      </c>
      <c r="I120" s="4" t="str">
        <f>IF(VLOOKUP(TableFields[Field],Columns[],8,0)=0,"","-&gt;"&amp;VLOOKUP(TableFields[Field],Columns[],8,0))</f>
        <v>-&gt;onDelete('cascade')</v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121" spans="1:11" hidden="1" x14ac:dyDescent="0.25">
      <c r="A121" s="4" t="s">
        <v>100</v>
      </c>
      <c r="B121" s="4" t="s">
        <v>21</v>
      </c>
      <c r="C121" s="4" t="str">
        <f>VLOOKUP(TableFields[Field],Columns[],2,0)&amp;"("</f>
        <v>increments(</v>
      </c>
      <c r="D121" s="4" t="str">
        <f>IF(VLOOKUP(TableFields[Field],Columns[],3,0)&lt;&gt;"","'"&amp;VLOOKUP(TableFields[Field],Columns[],3,0)&amp;"'","")</f>
        <v>'id'</v>
      </c>
      <c r="E121" s="7" t="str">
        <f>IF(VLOOKUP(TableFields[Field],Columns[],4,0)&lt;&gt;0,", "&amp;VLOOKUP(TableFields[Field],Columns[],4,0)&amp;")",")")</f>
        <v>)</v>
      </c>
      <c r="F121" s="4" t="str">
        <f>IF(VLOOKUP(TableFields[Field],Columns[],5,0)=0,"","-&gt;"&amp;VLOOKUP(TableFields[Field],Columns[],5,0))</f>
        <v/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2" spans="1:11" hidden="1" x14ac:dyDescent="0.25">
      <c r="A122" s="4" t="s">
        <v>100</v>
      </c>
      <c r="B122" s="4" t="s">
        <v>97</v>
      </c>
      <c r="C122" s="4" t="str">
        <f>VLOOKUP(TableFields[Field],Columns[],2,0)&amp;"("</f>
        <v>unsignedInteger(</v>
      </c>
      <c r="D122" s="4" t="str">
        <f>IF(VLOOKUP(TableFields[Field],Columns[],3,0)&lt;&gt;"","'"&amp;VLOOKUP(TableFields[Field],Columns[],3,0)&amp;"'","")</f>
        <v>'resource_action'</v>
      </c>
      <c r="E122" s="7" t="str">
        <f>IF(VLOOKUP(TableFields[Field],Columns[],4,0)&lt;&gt;0,", "&amp;VLOOKUP(TableFields[Field],Columns[],4,0)&amp;")",")")</f>
        <v>)</v>
      </c>
      <c r="F122" s="4" t="str">
        <f>IF(VLOOKUP(TableFields[Field],Columns[],5,0)=0,"","-&gt;"&amp;VLOOKUP(TableFields[Field],Columns[],5,0))</f>
        <v>-&gt;index()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3" spans="1:11" hidden="1" x14ac:dyDescent="0.25">
      <c r="A123" s="4" t="s">
        <v>100</v>
      </c>
      <c r="B123" s="4" t="s">
        <v>125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'name'</v>
      </c>
      <c r="E123" s="7" t="str">
        <f>IF(VLOOKUP(TableFields[Field],Columns[],4,0)&lt;&gt;0,", "&amp;VLOOKUP(TableFields[Field],Columns[],4,0)&amp;")",")")</f>
        <v>, 64)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24" spans="1:11" hidden="1" x14ac:dyDescent="0.25">
      <c r="A124" s="4" t="s">
        <v>100</v>
      </c>
      <c r="B124" s="4" t="s">
        <v>126</v>
      </c>
      <c r="C124" s="4" t="str">
        <f>VLOOKUP(TableFields[Field],Columns[],2,0)&amp;"("</f>
        <v>string(</v>
      </c>
      <c r="D124" s="4" t="str">
        <f>IF(VLOOKUP(TableFields[Field],Columns[],3,0)&lt;&gt;"","'"&amp;VLOOKUP(TableFields[Field],Columns[],3,0)&amp;"'","")</f>
        <v>'value'</v>
      </c>
      <c r="E124" s="7" t="str">
        <f>IF(VLOOKUP(TableFields[Field],Columns[],4,0)&lt;&gt;0,", "&amp;VLOOKUP(TableFields[Field],Columns[],4,0)&amp;")",")")</f>
        <v>, 128)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25" spans="1:11" hidden="1" x14ac:dyDescent="0.25">
      <c r="A125" s="4" t="s">
        <v>100</v>
      </c>
      <c r="B125" s="4" t="s">
        <v>40</v>
      </c>
      <c r="C125" s="4" t="str">
        <f>VLOOKUP(TableFields[Field],Columns[],2,0)&amp;"("</f>
        <v>timestamps(</v>
      </c>
      <c r="D125" s="4" t="str">
        <f>IF(VLOOKUP(TableFields[Field],Columns[],3,0)&lt;&gt;"","'"&amp;VLOOKUP(TableFields[Field],Columns[],3,0)&amp;"'","")</f>
        <v/>
      </c>
      <c r="E125" s="7" t="str">
        <f>IF(VLOOKUP(TableFields[Field],Columns[],4,0)&lt;&gt;0,", "&amp;VLOOKUP(TableFields[Field],Columns[],4,0)&amp;")",")")</f>
        <v>)</v>
      </c>
      <c r="F125" s="4" t="str">
        <f>IF(VLOOKUP(TableFields[Field],Columns[],5,0)=0,"","-&gt;"&amp;VLOOKUP(TableFields[Field],Columns[],5,0))</f>
        <v/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26" spans="1:11" hidden="1" x14ac:dyDescent="0.25">
      <c r="A126" s="4" t="s">
        <v>100</v>
      </c>
      <c r="B126" s="4" t="s">
        <v>98</v>
      </c>
      <c r="C126" s="4" t="str">
        <f>VLOOKUP(TableFields[Field],Columns[],2,0)&amp;"("</f>
        <v>foreign(</v>
      </c>
      <c r="D126" s="4" t="str">
        <f>IF(VLOOKUP(TableFields[Field],Columns[],3,0)&lt;&gt;"","'"&amp;VLOOKUP(TableFields[Field],Columns[],3,0)&amp;"'","")</f>
        <v>'resource_action'</v>
      </c>
      <c r="E126" s="7" t="str">
        <f>IF(VLOOKUP(TableFields[Field],Columns[],4,0)&lt;&gt;0,", "&amp;VLOOKUP(TableFields[Field],Columns[],4,0)&amp;")",")")</f>
        <v>)</v>
      </c>
      <c r="F126" s="4" t="str">
        <f>IF(VLOOKUP(TableFields[Field],Columns[],5,0)=0,"","-&gt;"&amp;VLOOKUP(TableFields[Field],Columns[],5,0))</f>
        <v>-&gt;references('id')</v>
      </c>
      <c r="G126" s="4" t="str">
        <f>IF(VLOOKUP(TableFields[Field],Columns[],6,0)=0,"","-&gt;"&amp;VLOOKUP(TableFields[Field],Columns[],6,0))</f>
        <v>-&gt;on('__resource_actions')</v>
      </c>
      <c r="H126" s="4" t="str">
        <f>IF(VLOOKUP(TableFields[Field],Columns[],7,0)=0,"","-&gt;"&amp;VLOOKUP(TableFields[Field],Columns[],7,0))</f>
        <v>-&gt;onUpdate('cascade')</v>
      </c>
      <c r="I126" s="4" t="str">
        <f>IF(VLOOKUP(TableFields[Field],Columns[],8,0)=0,"","-&gt;"&amp;VLOOKUP(TableFields[Field],Columns[],8,0))</f>
        <v>-&gt;onDelete('cascade')</v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27" spans="1:11" hidden="1" x14ac:dyDescent="0.25">
      <c r="A127" s="4" t="s">
        <v>101</v>
      </c>
      <c r="B127" s="4" t="s">
        <v>21</v>
      </c>
      <c r="C127" s="4" t="str">
        <f>VLOOKUP(TableFields[Field],Columns[],2,0)&amp;"("</f>
        <v>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"&amp;VLOOKUP(TableFields[Field],Columns[],4,0)&amp;")",")")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28" spans="1:11" hidden="1" x14ac:dyDescent="0.25">
      <c r="A128" s="4" t="s">
        <v>101</v>
      </c>
      <c r="B128" s="4" t="s">
        <v>97</v>
      </c>
      <c r="C128" s="4" t="str">
        <f>VLOOKUP(TableFields[Field],Columns[],2,0)&amp;"("</f>
        <v>unsignedInteger(</v>
      </c>
      <c r="D128" s="4" t="str">
        <f>IF(VLOOKUP(TableFields[Field],Columns[],3,0)&lt;&gt;"","'"&amp;VLOOKUP(TableFields[Field],Columns[],3,0)&amp;"'","")</f>
        <v>'resource_action'</v>
      </c>
      <c r="E128" s="7" t="str">
        <f>IF(VLOOKUP(TableFields[Field],Columns[],4,0)&lt;&gt;0,", "&amp;VLOOKUP(TableFields[Field],Columns[],4,0)&amp;")",")")</f>
        <v>)</v>
      </c>
      <c r="F128" s="4" t="str">
        <f>IF(VLOOKUP(TableFields[Field],Columns[],5,0)=0,"","-&gt;"&amp;VLOOKUP(TableFields[Field],Columns[],5,0))</f>
        <v>-&gt;index()</v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29" spans="1:11" hidden="1" x14ac:dyDescent="0.25">
      <c r="A129" s="4" t="s">
        <v>101</v>
      </c>
      <c r="B129" s="4" t="s">
        <v>244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'type'</v>
      </c>
      <c r="E129" s="7" t="str">
        <f>IF(VLOOKUP(TableFields[Field],Columns[],4,0)&lt;&gt;0,", "&amp;VLOOKUP(TableFields[Field],Columns[],4,0)&amp;")",")")</f>
        <v>, ['Method','Dashboard','Form','List','Data','FormWithData','ListRelation','AddRelation','ManageRelation'])</v>
      </c>
      <c r="F129" s="4" t="str">
        <f>IF(VLOOKUP(TableFields[Field],Columns[],5,0)=0,"","-&gt;"&amp;VLOOKUP(TableFields[Field],Columns[],5,0))</f>
        <v>-&gt;default('Method')</v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['Method','Dashboard','Form','List','Data','FormWithData','ListRelation','AddRelation','ManageRelation'])-&gt;default('Method');</v>
      </c>
    </row>
    <row r="130" spans="1:11" hidden="1" x14ac:dyDescent="0.25">
      <c r="A130" s="4" t="s">
        <v>101</v>
      </c>
      <c r="B130" s="4" t="s">
        <v>106</v>
      </c>
      <c r="C130" s="4" t="str">
        <f>VLOOKUP(TableFields[Field],Columns[],2,0)&amp;"("</f>
        <v>string(</v>
      </c>
      <c r="D130" s="4" t="str">
        <f>IF(VLOOKUP(TableFields[Field],Columns[],3,0)&lt;&gt;"","'"&amp;VLOOKUP(TableFields[Field],Columns[],3,0)&amp;"'","")</f>
        <v>'method'</v>
      </c>
      <c r="E130" s="7" t="str">
        <f>IF(VLOOKUP(TableFields[Field],Columns[],4,0)&lt;&gt;0,", "&amp;VLOOKUP(TableFields[Field],Columns[],4,0)&amp;")",")")</f>
        <v>, 128)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131" spans="1:11" hidden="1" x14ac:dyDescent="0.25">
      <c r="A131" s="4" t="s">
        <v>101</v>
      </c>
      <c r="B131" s="4" t="s">
        <v>107</v>
      </c>
      <c r="C131" s="4" t="str">
        <f>VLOOKUP(TableFields[Field],Columns[],2,0)&amp;"("</f>
        <v>string(</v>
      </c>
      <c r="D131" s="4" t="str">
        <f>IF(VLOOKUP(TableFields[Field],Columns[],3,0)&lt;&gt;"","'"&amp;VLOOKUP(TableFields[Field],Columns[],3,0)&amp;"'","")</f>
        <v>'idn1'</v>
      </c>
      <c r="E131" s="7" t="str">
        <f>IF(VLOOKUP(TableFields[Field],Columns[],4,0)&lt;&gt;0,", "&amp;VLOOKUP(TableFields[Field],Columns[],4,0)&amp;")",")")</f>
        <v>, 64)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$table-&gt;string('idn1', 64)-&gt;nullable();</v>
      </c>
    </row>
    <row r="132" spans="1:11" hidden="1" x14ac:dyDescent="0.25">
      <c r="A132" s="4" t="s">
        <v>101</v>
      </c>
      <c r="B132" s="4" t="s">
        <v>111</v>
      </c>
      <c r="C132" s="4" t="str">
        <f>VLOOKUP(TableFields[Field],Columns[],2,0)&amp;"("</f>
        <v>string(</v>
      </c>
      <c r="D132" s="4" t="str">
        <f>IF(VLOOKUP(TableFields[Field],Columns[],3,0)&lt;&gt;"","'"&amp;VLOOKUP(TableFields[Field],Columns[],3,0)&amp;"'","")</f>
        <v>'idn2'</v>
      </c>
      <c r="E132" s="7" t="str">
        <f>IF(VLOOKUP(TableFields[Field],Columns[],4,0)&lt;&gt;0,", "&amp;VLOOKUP(TableFields[Field],Columns[],4,0)&amp;")",")")</f>
        <v>, 64)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$table-&gt;string('idn2', 64)-&gt;nullable();</v>
      </c>
    </row>
    <row r="133" spans="1:11" hidden="1" x14ac:dyDescent="0.25">
      <c r="A133" s="4" t="s">
        <v>101</v>
      </c>
      <c r="B133" s="4" t="s">
        <v>110</v>
      </c>
      <c r="C133" s="4" t="str">
        <f>VLOOKUP(TableFields[Field],Columns[],2,0)&amp;"("</f>
        <v>string(</v>
      </c>
      <c r="D133" s="4" t="str">
        <f>IF(VLOOKUP(TableFields[Field],Columns[],3,0)&lt;&gt;"","'"&amp;VLOOKUP(TableFields[Field],Columns[],3,0)&amp;"'","")</f>
        <v>'idn3'</v>
      </c>
      <c r="E133" s="7" t="str">
        <f>IF(VLOOKUP(TableFields[Field],Columns[],4,0)&lt;&gt;0,", "&amp;VLOOKUP(TableFields[Field],Columns[],4,0)&amp;")",")")</f>
        <v>, 64)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$table-&gt;string('idn3', 64)-&gt;nullable();</v>
      </c>
    </row>
    <row r="134" spans="1:11" hidden="1" x14ac:dyDescent="0.25">
      <c r="A134" s="4" t="s">
        <v>101</v>
      </c>
      <c r="B134" s="4" t="s">
        <v>109</v>
      </c>
      <c r="C134" s="4" t="str">
        <f>VLOOKUP(TableFields[Field],Columns[],2,0)&amp;"("</f>
        <v>string(</v>
      </c>
      <c r="D134" s="4" t="str">
        <f>IF(VLOOKUP(TableFields[Field],Columns[],3,0)&lt;&gt;"","'"&amp;VLOOKUP(TableFields[Field],Columns[],3,0)&amp;"'","")</f>
        <v>'idn4'</v>
      </c>
      <c r="E134" s="7" t="str">
        <f>IF(VLOOKUP(TableFields[Field],Columns[],4,0)&lt;&gt;0,", "&amp;VLOOKUP(TableFields[Field],Columns[],4,0)&amp;")",")")</f>
        <v>, 64)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$table-&gt;string('idn4', 64)-&gt;nullable();</v>
      </c>
    </row>
    <row r="135" spans="1:11" hidden="1" x14ac:dyDescent="0.25">
      <c r="A135" s="4" t="s">
        <v>101</v>
      </c>
      <c r="B135" s="4" t="s">
        <v>108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'idn5'</v>
      </c>
      <c r="E135" s="7" t="str">
        <f>IF(VLOOKUP(TableFields[Field],Columns[],4,0)&lt;&gt;0,", "&amp;VLOOKUP(TableFields[Field],Columns[],4,0)&amp;")",")")</f>
        <v>, 64)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$table-&gt;string('idn5', 64)-&gt;nullable();</v>
      </c>
    </row>
    <row r="136" spans="1:11" hidden="1" x14ac:dyDescent="0.25">
      <c r="A136" s="4" t="s">
        <v>101</v>
      </c>
      <c r="B136" s="4" t="s">
        <v>40</v>
      </c>
      <c r="C136" s="4" t="str">
        <f>VLOOKUP(TableFields[Field],Columns[],2,0)&amp;"("</f>
        <v>timestamps(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"&amp;VLOOKUP(TableFields[Field],Columns[],4,0)&amp;")",")")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37" spans="1:11" hidden="1" x14ac:dyDescent="0.25">
      <c r="A137" s="4" t="s">
        <v>101</v>
      </c>
      <c r="B137" s="4" t="s">
        <v>98</v>
      </c>
      <c r="C137" s="4" t="str">
        <f>VLOOKUP(TableFields[Field],Columns[],2,0)&amp;"("</f>
        <v>foreign(</v>
      </c>
      <c r="D137" s="4" t="str">
        <f>IF(VLOOKUP(TableFields[Field],Columns[],3,0)&lt;&gt;"","'"&amp;VLOOKUP(TableFields[Field],Columns[],3,0)&amp;"'","")</f>
        <v>'resource_action'</v>
      </c>
      <c r="E137" s="7" t="str">
        <f>IF(VLOOKUP(TableFields[Field],Columns[],4,0)&lt;&gt;0,", "&amp;VLOOKUP(TableFields[Field],Columns[],4,0)&amp;")",")")</f>
        <v>)</v>
      </c>
      <c r="F137" s="4" t="str">
        <f>IF(VLOOKUP(TableFields[Field],Columns[],5,0)=0,"","-&gt;"&amp;VLOOKUP(TableFields[Field],Columns[],5,0))</f>
        <v>-&gt;references('id')</v>
      </c>
      <c r="G137" s="4" t="str">
        <f>IF(VLOOKUP(TableFields[Field],Columns[],6,0)=0,"","-&gt;"&amp;VLOOKUP(TableFields[Field],Columns[],6,0))</f>
        <v>-&gt;on('__resource_actions')</v>
      </c>
      <c r="H137" s="4" t="str">
        <f>IF(VLOOKUP(TableFields[Field],Columns[],7,0)=0,"","-&gt;"&amp;VLOOKUP(TableFields[Field],Columns[],7,0))</f>
        <v>-&gt;onUpdate('cascade')</v>
      </c>
      <c r="I137" s="4" t="str">
        <f>IF(VLOOKUP(TableFields[Field],Columns[],8,0)=0,"","-&gt;"&amp;VLOOKUP(TableFields[Field],Columns[],8,0))</f>
        <v>-&gt;onDelete('cascade')</v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38" spans="1:11" hidden="1" x14ac:dyDescent="0.25">
      <c r="A138" s="4" t="s">
        <v>102</v>
      </c>
      <c r="B138" s="4" t="s">
        <v>21</v>
      </c>
      <c r="C138" s="4" t="str">
        <f>VLOOKUP(TableFields[Field],Columns[],2,0)&amp;"("</f>
        <v>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"&amp;VLOOKUP(TableFields[Field],Columns[],4,0)&amp;")",")")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39" spans="1:11" hidden="1" x14ac:dyDescent="0.25">
      <c r="A139" s="4" t="s">
        <v>102</v>
      </c>
      <c r="B139" s="4" t="s">
        <v>117</v>
      </c>
      <c r="C139" s="4" t="str">
        <f>VLOOKUP(TableFields[Field],Columns[],2,0)&amp;"("</f>
        <v>unsignedInteger(</v>
      </c>
      <c r="D139" s="4" t="str">
        <f>IF(VLOOKUP(TableFields[Field],Columns[],3,0)&lt;&gt;"","'"&amp;VLOOKUP(TableFields[Field],Columns[],3,0)&amp;"'","")</f>
        <v>'resource_form'</v>
      </c>
      <c r="E139" s="7" t="str">
        <f>IF(VLOOKUP(TableFields[Field],Columns[],4,0)&lt;&gt;0,", "&amp;VLOOKUP(TableFields[Field],Columns[],4,0)&amp;")",")")</f>
        <v>)</v>
      </c>
      <c r="F139" s="4" t="str">
        <f>IF(VLOOKUP(TableFields[Field],Columns[],5,0)=0,"","-&gt;"&amp;VLOOKUP(TableFields[Field],Columns[],5,0))</f>
        <v>-&gt;index()</v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140" spans="1:11" hidden="1" x14ac:dyDescent="0.25">
      <c r="A140" s="4" t="s">
        <v>102</v>
      </c>
      <c r="B140" s="4" t="s">
        <v>26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"&amp;VLOOKUP(TableFields[Field],Columns[],4,0)&amp;")",")")</f>
        <v>, 64)</v>
      </c>
      <c r="F140" s="4" t="str">
        <f>IF(VLOOKUP(TableFields[Field],Columns[],5,0)=0,"","-&gt;"&amp;VLOOKUP(TableFields[Field],Columns[],5,0))</f>
        <v>-&gt;index()</v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41" spans="1:11" hidden="1" x14ac:dyDescent="0.25">
      <c r="A141" s="4" t="s">
        <v>102</v>
      </c>
      <c r="B141" s="4" t="s">
        <v>119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'type'</v>
      </c>
      <c r="E141" s="7" t="str">
        <f>IF(VLOOKUP(TableFields[Field],Columns[],4,0)&lt;&gt;0,", "&amp;VLOOKUP(TableFields[Field],Columns[],4,0)&amp;")",")")</f>
        <v>, 128)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$table-&gt;string('type', 128)-&gt;nullable();</v>
      </c>
    </row>
    <row r="142" spans="1:11" hidden="1" x14ac:dyDescent="0.25">
      <c r="A142" s="4" t="s">
        <v>102</v>
      </c>
      <c r="B142" s="4" t="s">
        <v>267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'label'</v>
      </c>
      <c r="E142" s="7" t="str">
        <f>IF(VLOOKUP(TableFields[Field],Columns[],4,0)&lt;&gt;0,", "&amp;VLOOKUP(TableFields[Field],Columns[],4,0)&amp;")",")")</f>
        <v>, 256)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256)-&gt;nullable();</v>
      </c>
    </row>
    <row r="143" spans="1:11" hidden="1" x14ac:dyDescent="0.25">
      <c r="A143" s="4" t="s">
        <v>102</v>
      </c>
      <c r="B143" s="4" t="s">
        <v>120</v>
      </c>
      <c r="C143" s="4" t="str">
        <f>VLOOKUP(TableFields[Field],Columns[],2,0)&amp;"("</f>
        <v>string(</v>
      </c>
      <c r="D143" s="4" t="str">
        <f>IF(VLOOKUP(TableFields[Field],Columns[],3,0)&lt;&gt;"","'"&amp;VLOOKUP(TableFields[Field],Columns[],3,0)&amp;"'","")</f>
        <v>'collection'</v>
      </c>
      <c r="E143" s="7" t="str">
        <f>IF(VLOOKUP(TableFields[Field],Columns[],4,0)&lt;&gt;0,", "&amp;VLOOKUP(TableFields[Field],Columns[],4,0)&amp;")",")")</f>
        <v>, 64)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$table-&gt;string('collection', 64)-&gt;nullable();</v>
      </c>
    </row>
    <row r="144" spans="1:11" hidden="1" x14ac:dyDescent="0.25">
      <c r="A144" s="4" t="s">
        <v>102</v>
      </c>
      <c r="B144" s="4" t="s">
        <v>40</v>
      </c>
      <c r="C144" s="4" t="str">
        <f>VLOOKUP(TableFields[Field],Columns[],2,0)&amp;"("</f>
        <v>timestamps(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"&amp;VLOOKUP(TableFields[Field],Columns[],4,0)&amp;")",")")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45" spans="1:11" hidden="1" x14ac:dyDescent="0.25">
      <c r="A145" s="4" t="s">
        <v>102</v>
      </c>
      <c r="B145" s="4" t="s">
        <v>118</v>
      </c>
      <c r="C145" s="4" t="str">
        <f>VLOOKUP(TableFields[Field],Columns[],2,0)&amp;"("</f>
        <v>foreign(</v>
      </c>
      <c r="D145" s="4" t="str">
        <f>IF(VLOOKUP(TableFields[Field],Columns[],3,0)&lt;&gt;"","'"&amp;VLOOKUP(TableFields[Field],Columns[],3,0)&amp;"'","")</f>
        <v>'resource_form'</v>
      </c>
      <c r="E145" s="7" t="str">
        <f>IF(VLOOKUP(TableFields[Field],Columns[],4,0)&lt;&gt;0,", "&amp;VLOOKUP(TableFields[Field],Columns[],4,0)&amp;")",")")</f>
        <v>)</v>
      </c>
      <c r="F145" s="4" t="str">
        <f>IF(VLOOKUP(TableFields[Field],Columns[],5,0)=0,"","-&gt;"&amp;VLOOKUP(TableFields[Field],Columns[],5,0))</f>
        <v>-&gt;references('id')</v>
      </c>
      <c r="G145" s="4" t="str">
        <f>IF(VLOOKUP(TableFields[Field],Columns[],6,0)=0,"","-&gt;"&amp;VLOOKUP(TableFields[Field],Columns[],6,0))</f>
        <v>-&gt;on('__resource_forms')</v>
      </c>
      <c r="H145" s="4" t="str">
        <f>IF(VLOOKUP(TableFields[Field],Columns[],7,0)=0,"","-&gt;"&amp;VLOOKUP(TableFields[Field],Columns[],7,0))</f>
        <v>-&gt;onUpdate('cascade')</v>
      </c>
      <c r="I145" s="4" t="str">
        <f>IF(VLOOKUP(TableFields[Field],Columns[],8,0)=0,"","-&gt;"&amp;VLOOKUP(TableFields[Field],Columns[],8,0))</f>
        <v>-&gt;onDelete('cascade')</v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146" spans="1:11" hidden="1" x14ac:dyDescent="0.25">
      <c r="A146" s="4" t="s">
        <v>103</v>
      </c>
      <c r="B146" s="4" t="s">
        <v>21</v>
      </c>
      <c r="C146" s="4" t="str">
        <f>VLOOKUP(TableFields[Field],Columns[],2,0)&amp;"("</f>
        <v>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"&amp;VLOOKUP(TableFields[Field],Columns[],4,0)&amp;")",")")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47" spans="1:11" hidden="1" x14ac:dyDescent="0.25">
      <c r="A147" s="4" t="s">
        <v>103</v>
      </c>
      <c r="B147" s="4" t="s">
        <v>122</v>
      </c>
      <c r="C147" s="4" t="str">
        <f>VLOOKUP(TableFields[Field],Columns[],2,0)&amp;"("</f>
        <v>unsignedInteger(</v>
      </c>
      <c r="D147" s="4" t="str">
        <f>IF(VLOOKUP(TableFields[Field],Columns[],3,0)&lt;&gt;"","'"&amp;VLOOKUP(TableFields[Field],Columns[],3,0)&amp;"'","")</f>
        <v>'form_field'</v>
      </c>
      <c r="E147" s="7" t="str">
        <f>IF(VLOOKUP(TableFields[Field],Columns[],4,0)&lt;&gt;0,", "&amp;VLOOKUP(TableFields[Field],Columns[],4,0)&amp;")",")")</f>
        <v>)</v>
      </c>
      <c r="F147" s="4" t="str">
        <f>IF(VLOOKUP(TableFields[Field],Columns[],5,0)=0,"","-&gt;"&amp;VLOOKUP(TableFields[Field],Columns[],5,0))</f>
        <v>-&gt;index()</v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48" spans="1:11" hidden="1" x14ac:dyDescent="0.25">
      <c r="A148" s="4" t="s">
        <v>103</v>
      </c>
      <c r="B148" s="4" t="s">
        <v>125</v>
      </c>
      <c r="C148" s="4" t="str">
        <f>VLOOKUP(TableFields[Field],Columns[],2,0)&amp;"("</f>
        <v>string(</v>
      </c>
      <c r="D148" s="4" t="str">
        <f>IF(VLOOKUP(TableFields[Field],Columns[],3,0)&lt;&gt;"","'"&amp;VLOOKUP(TableFields[Field],Columns[],3,0)&amp;"'","")</f>
        <v>'name'</v>
      </c>
      <c r="E148" s="7" t="str">
        <f>IF(VLOOKUP(TableFields[Field],Columns[],4,0)&lt;&gt;0,", "&amp;VLOOKUP(TableFields[Field],Columns[],4,0)&amp;")",")")</f>
        <v>, 64)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64)-&gt;nullable();</v>
      </c>
    </row>
    <row r="149" spans="1:11" hidden="1" x14ac:dyDescent="0.25">
      <c r="A149" s="4" t="s">
        <v>103</v>
      </c>
      <c r="B149" s="4" t="s">
        <v>126</v>
      </c>
      <c r="C149" s="4" t="str">
        <f>VLOOKUP(TableFields[Field],Columns[],2,0)&amp;"("</f>
        <v>string(</v>
      </c>
      <c r="D149" s="4" t="str">
        <f>IF(VLOOKUP(TableFields[Field],Columns[],3,0)&lt;&gt;"","'"&amp;VLOOKUP(TableFields[Field],Columns[],3,0)&amp;"'","")</f>
        <v>'value'</v>
      </c>
      <c r="E149" s="7" t="str">
        <f>IF(VLOOKUP(TableFields[Field],Columns[],4,0)&lt;&gt;0,", "&amp;VLOOKUP(TableFields[Field],Columns[],4,0)&amp;")",")")</f>
        <v>, 128)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150" spans="1:11" hidden="1" x14ac:dyDescent="0.25">
      <c r="A150" s="4" t="s">
        <v>103</v>
      </c>
      <c r="B150" s="4" t="s">
        <v>40</v>
      </c>
      <c r="C150" s="4" t="str">
        <f>VLOOKUP(TableFields[Field],Columns[],2,0)&amp;"("</f>
        <v>timestamps(</v>
      </c>
      <c r="D150" s="4" t="str">
        <f>IF(VLOOKUP(TableFields[Field],Columns[],3,0)&lt;&gt;"","'"&amp;VLOOKUP(TableFields[Field],Columns[],3,0)&amp;"'","")</f>
        <v/>
      </c>
      <c r="E150" s="7" t="str">
        <f>IF(VLOOKUP(TableFields[Field],Columns[],4,0)&lt;&gt;0,", "&amp;VLOOKUP(TableFields[Field],Columns[],4,0)&amp;")",")")</f>
        <v>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51" spans="1:11" hidden="1" x14ac:dyDescent="0.25">
      <c r="A151" s="4" t="s">
        <v>103</v>
      </c>
      <c r="B151" s="4" t="s">
        <v>123</v>
      </c>
      <c r="C151" s="4" t="str">
        <f>VLOOKUP(TableFields[Field],Columns[],2,0)&amp;"("</f>
        <v>foreign(</v>
      </c>
      <c r="D151" s="4" t="str">
        <f>IF(VLOOKUP(TableFields[Field],Columns[],3,0)&lt;&gt;"","'"&amp;VLOOKUP(TableFields[Field],Columns[],3,0)&amp;"'","")</f>
        <v>'form_field'</v>
      </c>
      <c r="E151" s="7" t="str">
        <f>IF(VLOOKUP(TableFields[Field],Columns[],4,0)&lt;&gt;0,", "&amp;VLOOKUP(TableFields[Field],Columns[],4,0)&amp;")",")")</f>
        <v>)</v>
      </c>
      <c r="F151" s="4" t="str">
        <f>IF(VLOOKUP(TableFields[Field],Columns[],5,0)=0,"","-&gt;"&amp;VLOOKUP(TableFields[Field],Columns[],5,0))</f>
        <v>-&gt;references('id')</v>
      </c>
      <c r="G151" s="4" t="str">
        <f>IF(VLOOKUP(TableFields[Field],Columns[],6,0)=0,"","-&gt;"&amp;VLOOKUP(TableFields[Field],Columns[],6,0))</f>
        <v>-&gt;on('__resource_form_fields')</v>
      </c>
      <c r="H151" s="4" t="str">
        <f>IF(VLOOKUP(TableFields[Field],Columns[],7,0)=0,"","-&gt;"&amp;VLOOKUP(TableFields[Field],Columns[],7,0))</f>
        <v>-&gt;onUpdate('cascade')</v>
      </c>
      <c r="I151" s="4" t="str">
        <f>IF(VLOOKUP(TableFields[Field],Columns[],8,0)=0,"","-&gt;"&amp;VLOOKUP(TableFields[Field],Columns[],8,0))</f>
        <v>-&gt;onDelete('cascade')</v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52" spans="1:11" hidden="1" x14ac:dyDescent="0.25">
      <c r="A152" s="4" t="s">
        <v>104</v>
      </c>
      <c r="B152" s="4" t="s">
        <v>21</v>
      </c>
      <c r="C152" s="4" t="str">
        <f>VLOOKUP(TableFields[Field],Columns[],2,0)&amp;"("</f>
        <v>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"&amp;VLOOKUP(TableFields[Field],Columns[],4,0)&amp;")",")")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53" spans="1:11" hidden="1" x14ac:dyDescent="0.25">
      <c r="A153" s="4" t="s">
        <v>104</v>
      </c>
      <c r="B153" s="4" t="s">
        <v>122</v>
      </c>
      <c r="C153" s="4" t="str">
        <f>VLOOKUP(TableFields[Field],Columns[],2,0)&amp;"("</f>
        <v>unsignedInteger(</v>
      </c>
      <c r="D153" s="4" t="str">
        <f>IF(VLOOKUP(TableFields[Field],Columns[],3,0)&lt;&gt;"","'"&amp;VLOOKUP(TableFields[Field],Columns[],3,0)&amp;"'","")</f>
        <v>'form_field'</v>
      </c>
      <c r="E153" s="7" t="str">
        <f>IF(VLOOKUP(TableFields[Field],Columns[],4,0)&lt;&gt;0,", "&amp;VLOOKUP(TableFields[Field],Columns[],4,0)&amp;")",")")</f>
        <v>)</v>
      </c>
      <c r="F153" s="4" t="str">
        <f>IF(VLOOKUP(TableFields[Field],Columns[],5,0)=0,"","-&gt;"&amp;VLOOKUP(TableFields[Field],Columns[],5,0))</f>
        <v>-&gt;index()</v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54" spans="1:11" hidden="1" x14ac:dyDescent="0.25">
      <c r="A154" s="4" t="s">
        <v>104</v>
      </c>
      <c r="B154" s="4" t="s">
        <v>572</v>
      </c>
      <c r="C154" s="4" t="str">
        <f>VLOOKUP(TableFields[Field],Columns[],2,0)&amp;"("</f>
        <v>unsignedInteger(</v>
      </c>
      <c r="D154" s="4" t="str">
        <f>IF(VLOOKUP(TableFields[Field],Columns[],3,0)&lt;&gt;"","'"&amp;VLOOKUP(TableFields[Field],Columns[],3,0)&amp;"'","")</f>
        <v>'relation'</v>
      </c>
      <c r="E154" s="7" t="str">
        <f>IF(VLOOKUP(TableFields[Field],Columns[],4,0)&lt;&gt;0,", "&amp;VLOOKUP(TableFields[Field],Columns[],4,0)&amp;")",")")</f>
        <v>)</v>
      </c>
      <c r="F154" s="4" t="str">
        <f>IF(VLOOKUP(TableFields[Field],Columns[],5,0)=0,"","-&gt;"&amp;VLOOKUP(TableFields[Field],Columns[],5,0))</f>
        <v>-&gt;index()</v>
      </c>
      <c r="G154" s="4" t="str">
        <f>IF(VLOOKUP(TableFields[Field],Columns[],6,0)=0,"","-&gt;"&amp;VLOOKUP(TableFields[Field],Columns[],6,0))</f>
        <v>-&gt;nullable()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155" spans="1:11" hidden="1" x14ac:dyDescent="0.25">
      <c r="A155" s="4" t="s">
        <v>104</v>
      </c>
      <c r="B155" s="4" t="s">
        <v>574</v>
      </c>
      <c r="C155" s="4" t="str">
        <f>VLOOKUP(TableFields[Field],Columns[],2,0)&amp;"("</f>
        <v>unsignedInteger(</v>
      </c>
      <c r="D155" s="4" t="str">
        <f>IF(VLOOKUP(TableFields[Field],Columns[],3,0)&lt;&gt;"","'"&amp;VLOOKUP(TableFields[Field],Columns[],3,0)&amp;"'","")</f>
        <v>'nest_relation1'</v>
      </c>
      <c r="E155" s="7" t="str">
        <f>IF(VLOOKUP(TableFields[Field],Columns[],4,0)&lt;&gt;0,", "&amp;VLOOKUP(TableFields[Field],Columns[],4,0)&amp;")",")")</f>
        <v>)</v>
      </c>
      <c r="F155" s="4" t="str">
        <f>IF(VLOOKUP(TableFields[Field],Columns[],5,0)=0,"","-&gt;"&amp;VLOOKUP(TableFields[Field],Columns[],5,0))</f>
        <v>-&gt;index()</v>
      </c>
      <c r="G155" s="4" t="str">
        <f>IF(VLOOKUP(TableFields[Field],Columns[],6,0)=0,"","-&gt;"&amp;VLOOKUP(TableFields[Field],Columns[],6,0))</f>
        <v>-&gt;nullable()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156" spans="1:11" hidden="1" x14ac:dyDescent="0.25">
      <c r="A156" s="4" t="s">
        <v>104</v>
      </c>
      <c r="B156" s="4" t="s">
        <v>575</v>
      </c>
      <c r="C156" s="4" t="str">
        <f>VLOOKUP(TableFields[Field],Columns[],2,0)&amp;"("</f>
        <v>unsignedInteger(</v>
      </c>
      <c r="D156" s="4" t="str">
        <f>IF(VLOOKUP(TableFields[Field],Columns[],3,0)&lt;&gt;"","'"&amp;VLOOKUP(TableFields[Field],Columns[],3,0)&amp;"'","")</f>
        <v>'nest_relation2'</v>
      </c>
      <c r="E156" s="7" t="str">
        <f>IF(VLOOKUP(TableFields[Field],Columns[],4,0)&lt;&gt;0,", "&amp;VLOOKUP(TableFields[Field],Columns[],4,0)&amp;")",")")</f>
        <v>)</v>
      </c>
      <c r="F156" s="4" t="str">
        <f>IF(VLOOKUP(TableFields[Field],Columns[],5,0)=0,"","-&gt;"&amp;VLOOKUP(TableFields[Field],Columns[],5,0))</f>
        <v>-&gt;index()</v>
      </c>
      <c r="G156" s="4" t="str">
        <f>IF(VLOOKUP(TableFields[Field],Columns[],6,0)=0,"","-&gt;"&amp;VLOOKUP(TableFields[Field],Columns[],6,0))</f>
        <v>-&gt;nullable()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157" spans="1:11" hidden="1" x14ac:dyDescent="0.25">
      <c r="A157" s="4" t="s">
        <v>104</v>
      </c>
      <c r="B157" s="4" t="s">
        <v>576</v>
      </c>
      <c r="C157" s="4" t="str">
        <f>VLOOKUP(TableFields[Field],Columns[],2,0)&amp;"("</f>
        <v>unsignedInteger(</v>
      </c>
      <c r="D157" s="4" t="str">
        <f>IF(VLOOKUP(TableFields[Field],Columns[],3,0)&lt;&gt;"","'"&amp;VLOOKUP(TableFields[Field],Columns[],3,0)&amp;"'","")</f>
        <v>'nest_relation3'</v>
      </c>
      <c r="E157" s="7" t="str">
        <f>IF(VLOOKUP(TableFields[Field],Columns[],4,0)&lt;&gt;0,", "&amp;VLOOKUP(TableFields[Field],Columns[],4,0)&amp;")",")")</f>
        <v>)</v>
      </c>
      <c r="F157" s="4" t="str">
        <f>IF(VLOOKUP(TableFields[Field],Columns[],5,0)=0,"","-&gt;"&amp;VLOOKUP(TableFields[Field],Columns[],5,0))</f>
        <v>-&gt;index()</v>
      </c>
      <c r="G157" s="4" t="str">
        <f>IF(VLOOKUP(TableFields[Field],Columns[],6,0)=0,"","-&gt;"&amp;VLOOKUP(TableFields[Field],Columns[],6,0))</f>
        <v>-&gt;nullable()</v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158" spans="1:11" hidden="1" x14ac:dyDescent="0.25">
      <c r="A158" s="4" t="s">
        <v>104</v>
      </c>
      <c r="B158" s="4" t="s">
        <v>128</v>
      </c>
      <c r="C158" s="4" t="str">
        <f>VLOOKUP(TableFields[Field],Columns[],2,0)&amp;"("</f>
        <v>string(</v>
      </c>
      <c r="D158" s="4" t="str">
        <f>IF(VLOOKUP(TableFields[Field],Columns[],3,0)&lt;&gt;"","'"&amp;VLOOKUP(TableFields[Field],Columns[],3,0)&amp;"'","")</f>
        <v>'attribute'</v>
      </c>
      <c r="E158" s="7" t="str">
        <f>IF(VLOOKUP(TableFields[Field],Columns[],4,0)&lt;&gt;0,", "&amp;VLOOKUP(TableFields[Field],Columns[],4,0)&amp;")",")")</f>
        <v>, 64)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159" spans="1:11" hidden="1" x14ac:dyDescent="0.25">
      <c r="A159" s="4" t="s">
        <v>104</v>
      </c>
      <c r="B159" s="4" t="s">
        <v>40</v>
      </c>
      <c r="C159" s="4" t="str">
        <f>VLOOKUP(TableFields[Field],Columns[],2,0)&amp;"("</f>
        <v>timestamps(</v>
      </c>
      <c r="D159" s="4" t="str">
        <f>IF(VLOOKUP(TableFields[Field],Columns[],3,0)&lt;&gt;"","'"&amp;VLOOKUP(TableFields[Field],Columns[],3,0)&amp;"'","")</f>
        <v/>
      </c>
      <c r="E159" s="7" t="str">
        <f>IF(VLOOKUP(TableFields[Field],Columns[],4,0)&lt;&gt;0,", "&amp;VLOOKUP(TableFields[Field],Columns[],4,0)&amp;")",")")</f>
        <v>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60" spans="1:11" hidden="1" x14ac:dyDescent="0.25">
      <c r="A160" s="4" t="s">
        <v>104</v>
      </c>
      <c r="B160" s="4" t="s">
        <v>123</v>
      </c>
      <c r="C160" s="4" t="str">
        <f>VLOOKUP(TableFields[Field],Columns[],2,0)&amp;"("</f>
        <v>foreign(</v>
      </c>
      <c r="D160" s="4" t="str">
        <f>IF(VLOOKUP(TableFields[Field],Columns[],3,0)&lt;&gt;"","'"&amp;VLOOKUP(TableFields[Field],Columns[],3,0)&amp;"'","")</f>
        <v>'form_field'</v>
      </c>
      <c r="E160" s="7" t="str">
        <f>IF(VLOOKUP(TableFields[Field],Columns[],4,0)&lt;&gt;0,", "&amp;VLOOKUP(TableFields[Field],Columns[],4,0)&amp;")",")")</f>
        <v>)</v>
      </c>
      <c r="F160" s="4" t="str">
        <f>IF(VLOOKUP(TableFields[Field],Columns[],5,0)=0,"","-&gt;"&amp;VLOOKUP(TableFields[Field],Columns[],5,0))</f>
        <v>-&gt;references('id')</v>
      </c>
      <c r="G160" s="4" t="str">
        <f>IF(VLOOKUP(TableFields[Field],Columns[],6,0)=0,"","-&gt;"&amp;VLOOKUP(TableFields[Field],Columns[],6,0))</f>
        <v>-&gt;on('__resource_form_fields')</v>
      </c>
      <c r="H160" s="4" t="str">
        <f>IF(VLOOKUP(TableFields[Field],Columns[],7,0)=0,"","-&gt;"&amp;VLOOKUP(TableFields[Field],Columns[],7,0))</f>
        <v>-&gt;onUpdate('cascade')</v>
      </c>
      <c r="I160" s="4" t="str">
        <f>IF(VLOOKUP(TableFields[Field],Columns[],8,0)=0,"","-&gt;"&amp;VLOOKUP(TableFields[Field],Columns[],8,0))</f>
        <v>-&gt;onDelete('cascade')</v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61" spans="1:11" hidden="1" x14ac:dyDescent="0.25">
      <c r="A161" s="4" t="s">
        <v>104</v>
      </c>
      <c r="B161" s="4" t="s">
        <v>573</v>
      </c>
      <c r="C161" s="4" t="str">
        <f>VLOOKUP(TableFields[Field],Columns[],2,0)&amp;"("</f>
        <v>foreign(</v>
      </c>
      <c r="D161" s="4" t="str">
        <f>IF(VLOOKUP(TableFields[Field],Columns[],3,0)&lt;&gt;"","'"&amp;VLOOKUP(TableFields[Field],Columns[],3,0)&amp;"'","")</f>
        <v>'relation'</v>
      </c>
      <c r="E161" s="7" t="str">
        <f>IF(VLOOKUP(TableFields[Field],Columns[],4,0)&lt;&gt;0,", "&amp;VLOOKUP(TableFields[Field],Columns[],4,0)&amp;")",")")</f>
        <v>)</v>
      </c>
      <c r="F161" s="4" t="str">
        <f>IF(VLOOKUP(TableFields[Field],Columns[],5,0)=0,"","-&gt;"&amp;VLOOKUP(TableFields[Field],Columns[],5,0))</f>
        <v>-&gt;references('id')</v>
      </c>
      <c r="G161" s="4" t="str">
        <f>IF(VLOOKUP(TableFields[Field],Columns[],6,0)=0,"","-&gt;"&amp;VLOOKUP(TableFields[Field],Columns[],6,0))</f>
        <v>-&gt;on('__resource_relations')</v>
      </c>
      <c r="H161" s="4" t="str">
        <f>IF(VLOOKUP(TableFields[Field],Columns[],7,0)=0,"","-&gt;"&amp;VLOOKUP(TableFields[Field],Columns[],7,0))</f>
        <v>-&gt;onUpdate('cascade')</v>
      </c>
      <c r="I161" s="4" t="str">
        <f>IF(VLOOKUP(TableFields[Field],Columns[],8,0)=0,"","-&gt;"&amp;VLOOKUP(TableFields[Field],Columns[],8,0))</f>
        <v>-&gt;onDelete('set null')</v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162" spans="1:11" hidden="1" x14ac:dyDescent="0.25">
      <c r="A162" s="4" t="s">
        <v>104</v>
      </c>
      <c r="B162" s="4" t="s">
        <v>579</v>
      </c>
      <c r="C162" s="4" t="str">
        <f>VLOOKUP(TableFields[Field],Columns[],2,0)&amp;"("</f>
        <v>foreign(</v>
      </c>
      <c r="D162" s="4" t="str">
        <f>IF(VLOOKUP(TableFields[Field],Columns[],3,0)&lt;&gt;"","'"&amp;VLOOKUP(TableFields[Field],Columns[],3,0)&amp;"'","")</f>
        <v>'nest_relation1'</v>
      </c>
      <c r="E162" s="7" t="str">
        <f>IF(VLOOKUP(TableFields[Field],Columns[],4,0)&lt;&gt;0,", "&amp;VLOOKUP(TableFields[Field],Columns[],4,0)&amp;")",")")</f>
        <v>)</v>
      </c>
      <c r="F162" s="4" t="str">
        <f>IF(VLOOKUP(TableFields[Field],Columns[],5,0)=0,"","-&gt;"&amp;VLOOKUP(TableFields[Field],Columns[],5,0))</f>
        <v>-&gt;references('id')</v>
      </c>
      <c r="G162" s="4" t="str">
        <f>IF(VLOOKUP(TableFields[Field],Columns[],6,0)=0,"","-&gt;"&amp;VLOOKUP(TableFields[Field],Columns[],6,0))</f>
        <v>-&gt;on('__resource_relations')</v>
      </c>
      <c r="H162" s="4" t="str">
        <f>IF(VLOOKUP(TableFields[Field],Columns[],7,0)=0,"","-&gt;"&amp;VLOOKUP(TableFields[Field],Columns[],7,0))</f>
        <v>-&gt;onUpdate('cascade')</v>
      </c>
      <c r="I162" s="4" t="str">
        <f>IF(VLOOKUP(TableFields[Field],Columns[],8,0)=0,"","-&gt;"&amp;VLOOKUP(TableFields[Field],Columns[],8,0))</f>
        <v>-&gt;onDelete('set null')</v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163" spans="1:11" hidden="1" x14ac:dyDescent="0.25">
      <c r="A163" s="4" t="s">
        <v>104</v>
      </c>
      <c r="B163" s="4" t="s">
        <v>580</v>
      </c>
      <c r="C163" s="4" t="str">
        <f>VLOOKUP(TableFields[Field],Columns[],2,0)&amp;"("</f>
        <v>foreign(</v>
      </c>
      <c r="D163" s="4" t="str">
        <f>IF(VLOOKUP(TableFields[Field],Columns[],3,0)&lt;&gt;"","'"&amp;VLOOKUP(TableFields[Field],Columns[],3,0)&amp;"'","")</f>
        <v>'nest_relation2'</v>
      </c>
      <c r="E163" s="7" t="str">
        <f>IF(VLOOKUP(TableFields[Field],Columns[],4,0)&lt;&gt;0,", "&amp;VLOOKUP(TableFields[Field],Columns[],4,0)&amp;")",")")</f>
        <v>)</v>
      </c>
      <c r="F163" s="4" t="str">
        <f>IF(VLOOKUP(TableFields[Field],Columns[],5,0)=0,"","-&gt;"&amp;VLOOKUP(TableFields[Field],Columns[],5,0))</f>
        <v>-&gt;references('id')</v>
      </c>
      <c r="G163" s="4" t="str">
        <f>IF(VLOOKUP(TableFields[Field],Columns[],6,0)=0,"","-&gt;"&amp;VLOOKUP(TableFields[Field],Columns[],6,0))</f>
        <v>-&gt;on('__resource_relations')</v>
      </c>
      <c r="H163" s="4" t="str">
        <f>IF(VLOOKUP(TableFields[Field],Columns[],7,0)=0,"","-&gt;"&amp;VLOOKUP(TableFields[Field],Columns[],7,0))</f>
        <v>-&gt;onUpdate('cascade')</v>
      </c>
      <c r="I163" s="4" t="str">
        <f>IF(VLOOKUP(TableFields[Field],Columns[],8,0)=0,"","-&gt;"&amp;VLOOKUP(TableFields[Field],Columns[],8,0))</f>
        <v>-&gt;onDelete('set null')</v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164" spans="1:11" hidden="1" x14ac:dyDescent="0.25">
      <c r="A164" s="4" t="s">
        <v>104</v>
      </c>
      <c r="B164" s="4" t="s">
        <v>581</v>
      </c>
      <c r="C164" s="4" t="str">
        <f>VLOOKUP(TableFields[Field],Columns[],2,0)&amp;"("</f>
        <v>foreign(</v>
      </c>
      <c r="D164" s="4" t="str">
        <f>IF(VLOOKUP(TableFields[Field],Columns[],3,0)&lt;&gt;"","'"&amp;VLOOKUP(TableFields[Field],Columns[],3,0)&amp;"'","")</f>
        <v>'nest_relation3'</v>
      </c>
      <c r="E164" s="7" t="str">
        <f>IF(VLOOKUP(TableFields[Field],Columns[],4,0)&lt;&gt;0,", "&amp;VLOOKUP(TableFields[Field],Columns[],4,0)&amp;")",")")</f>
        <v>)</v>
      </c>
      <c r="F164" s="4" t="str">
        <f>IF(VLOOKUP(TableFields[Field],Columns[],5,0)=0,"","-&gt;"&amp;VLOOKUP(TableFields[Field],Columns[],5,0))</f>
        <v>-&gt;references('id')</v>
      </c>
      <c r="G164" s="4" t="str">
        <f>IF(VLOOKUP(TableFields[Field],Columns[],6,0)=0,"","-&gt;"&amp;VLOOKUP(TableFields[Field],Columns[],6,0))</f>
        <v>-&gt;on('__resource_relations')</v>
      </c>
      <c r="H164" s="4" t="str">
        <f>IF(VLOOKUP(TableFields[Field],Columns[],7,0)=0,"","-&gt;"&amp;VLOOKUP(TableFields[Field],Columns[],7,0))</f>
        <v>-&gt;onUpdate('cascade')</v>
      </c>
      <c r="I164" s="4" t="str">
        <f>IF(VLOOKUP(TableFields[Field],Columns[],8,0)=0,"","-&gt;"&amp;VLOOKUP(TableFields[Field],Columns[],8,0))</f>
        <v>-&gt;onDelete('set null')</v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165" spans="1:11" hidden="1" x14ac:dyDescent="0.25">
      <c r="A165" s="4" t="s">
        <v>105</v>
      </c>
      <c r="B165" s="4" t="s">
        <v>21</v>
      </c>
      <c r="C165" s="4" t="str">
        <f>VLOOKUP(TableFields[Field],Columns[],2,0)&amp;"("</f>
        <v>increments(</v>
      </c>
      <c r="D165" s="4" t="str">
        <f>IF(VLOOKUP(TableFields[Field],Columns[],3,0)&lt;&gt;"","'"&amp;VLOOKUP(TableFields[Field],Columns[],3,0)&amp;"'","")</f>
        <v>'id'</v>
      </c>
      <c r="E165" s="7" t="str">
        <f>IF(VLOOKUP(TableFields[Field],Columns[],4,0)&lt;&gt;0,", "&amp;VLOOKUP(TableFields[Field],Columns[],4,0)&amp;")",")")</f>
        <v>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66" spans="1:11" hidden="1" x14ac:dyDescent="0.25">
      <c r="A166" s="4" t="s">
        <v>105</v>
      </c>
      <c r="B166" s="4" t="s">
        <v>122</v>
      </c>
      <c r="C166" s="4" t="str">
        <f>VLOOKUP(TableFields[Field],Columns[],2,0)&amp;"("</f>
        <v>unsignedInteger(</v>
      </c>
      <c r="D166" s="4" t="str">
        <f>IF(VLOOKUP(TableFields[Field],Columns[],3,0)&lt;&gt;"","'"&amp;VLOOKUP(TableFields[Field],Columns[],3,0)&amp;"'","")</f>
        <v>'form_field'</v>
      </c>
      <c r="E166" s="7" t="str">
        <f>IF(VLOOKUP(TableFields[Field],Columns[],4,0)&lt;&gt;0,", "&amp;VLOOKUP(TableFields[Field],Columns[],4,0)&amp;")",")")</f>
        <v>)</v>
      </c>
      <c r="F166" s="4" t="str">
        <f>IF(VLOOKUP(TableFields[Field],Columns[],5,0)=0,"","-&gt;"&amp;VLOOKUP(TableFields[Field],Columns[],5,0))</f>
        <v>-&gt;index()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167" spans="1:11" hidden="1" x14ac:dyDescent="0.25">
      <c r="A167" s="4" t="s">
        <v>105</v>
      </c>
      <c r="B167" s="4" t="s">
        <v>129</v>
      </c>
      <c r="C167" s="4" t="str">
        <f>VLOOKUP(TableFields[Field],Columns[],2,0)&amp;"("</f>
        <v>string(</v>
      </c>
      <c r="D167" s="4" t="str">
        <f>IF(VLOOKUP(TableFields[Field],Columns[],3,0)&lt;&gt;"","'"&amp;VLOOKUP(TableFields[Field],Columns[],3,0)&amp;"'","")</f>
        <v>'rule'</v>
      </c>
      <c r="E167" s="7" t="str">
        <f>IF(VLOOKUP(TableFields[Field],Columns[],4,0)&lt;&gt;0,", "&amp;VLOOKUP(TableFields[Field],Columns[],4,0)&amp;")",")")</f>
        <v>, 512)</v>
      </c>
      <c r="F167" s="4" t="str">
        <f>IF(VLOOKUP(TableFields[Field],Columns[],5,0)=0,"","-&gt;"&amp;VLOOKUP(TableFields[Field],Columns[],5,0))</f>
        <v>-&gt;nullable()</v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$table-&gt;string('rule', 512)-&gt;nullable();</v>
      </c>
    </row>
    <row r="168" spans="1:11" hidden="1" x14ac:dyDescent="0.25">
      <c r="A168" s="4" t="s">
        <v>105</v>
      </c>
      <c r="B168" s="4" t="s">
        <v>130</v>
      </c>
      <c r="C168" s="4" t="str">
        <f>VLOOKUP(TableFields[Field],Columns[],2,0)&amp;"("</f>
        <v>string(</v>
      </c>
      <c r="D168" s="4" t="str">
        <f>IF(VLOOKUP(TableFields[Field],Columns[],3,0)&lt;&gt;"","'"&amp;VLOOKUP(TableFields[Field],Columns[],3,0)&amp;"'","")</f>
        <v>'message'</v>
      </c>
      <c r="E168" s="7" t="str">
        <f>IF(VLOOKUP(TableFields[Field],Columns[],4,0)&lt;&gt;0,", "&amp;VLOOKUP(TableFields[Field],Columns[],4,0)&amp;")",")")</f>
        <v>, 1024)</v>
      </c>
      <c r="F168" s="4" t="str">
        <f>IF(VLOOKUP(TableFields[Field],Columns[],5,0)=0,"","-&gt;"&amp;VLOOKUP(TableFields[Field],Columns[],5,0))</f>
        <v>-&gt;nullable()</v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$table-&gt;string('message', 1024)-&gt;nullable();</v>
      </c>
    </row>
    <row r="169" spans="1:11" hidden="1" x14ac:dyDescent="0.25">
      <c r="A169" s="4" t="s">
        <v>105</v>
      </c>
      <c r="B169" s="4" t="s">
        <v>37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'arg1'</v>
      </c>
      <c r="E169" s="7" t="str">
        <f>IF(VLOOKUP(TableFields[Field],Columns[],4,0)&lt;&gt;0,", "&amp;VLOOKUP(TableFields[Field],Columns[],4,0)&amp;")",")")</f>
        <v>, 64)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$table-&gt;string('arg1', 64)-&gt;nullable();</v>
      </c>
    </row>
    <row r="170" spans="1:11" hidden="1" x14ac:dyDescent="0.25">
      <c r="A170" s="4" t="s">
        <v>105</v>
      </c>
      <c r="B170" s="4" t="s">
        <v>38</v>
      </c>
      <c r="C170" s="4" t="str">
        <f>VLOOKUP(TableFields[Field],Columns[],2,0)&amp;"("</f>
        <v>string(</v>
      </c>
      <c r="D170" s="4" t="str">
        <f>IF(VLOOKUP(TableFields[Field],Columns[],3,0)&lt;&gt;"","'"&amp;VLOOKUP(TableFields[Field],Columns[],3,0)&amp;"'","")</f>
        <v>'arg2'</v>
      </c>
      <c r="E170" s="7" t="str">
        <f>IF(VLOOKUP(TableFields[Field],Columns[],4,0)&lt;&gt;0,", "&amp;VLOOKUP(TableFields[Field],Columns[],4,0)&amp;")",")")</f>
        <v>, 64)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$table-&gt;string('arg2', 64)-&gt;nullable();</v>
      </c>
    </row>
    <row r="171" spans="1:11" hidden="1" x14ac:dyDescent="0.25">
      <c r="A171" s="4" t="s">
        <v>105</v>
      </c>
      <c r="B171" s="4" t="s">
        <v>39</v>
      </c>
      <c r="C171" s="4" t="str">
        <f>VLOOKUP(TableFields[Field],Columns[],2,0)&amp;"("</f>
        <v>string(</v>
      </c>
      <c r="D171" s="4" t="str">
        <f>IF(VLOOKUP(TableFields[Field],Columns[],3,0)&lt;&gt;"","'"&amp;VLOOKUP(TableFields[Field],Columns[],3,0)&amp;"'","")</f>
        <v>'arg3'</v>
      </c>
      <c r="E171" s="7" t="str">
        <f>IF(VLOOKUP(TableFields[Field],Columns[],4,0)&lt;&gt;0,", "&amp;VLOOKUP(TableFields[Field],Columns[],4,0)&amp;")",")")</f>
        <v>, 64)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$table-&gt;string('arg3', 64)-&gt;nullable();</v>
      </c>
    </row>
    <row r="172" spans="1:11" hidden="1" x14ac:dyDescent="0.25">
      <c r="A172" s="4" t="s">
        <v>105</v>
      </c>
      <c r="B172" s="4" t="s">
        <v>133</v>
      </c>
      <c r="C172" s="4" t="str">
        <f>VLOOKUP(TableFields[Field],Columns[],2,0)&amp;"("</f>
        <v>string(</v>
      </c>
      <c r="D172" s="4" t="str">
        <f>IF(VLOOKUP(TableFields[Field],Columns[],3,0)&lt;&gt;"","'"&amp;VLOOKUP(TableFields[Field],Columns[],3,0)&amp;"'","")</f>
        <v>'arg4'</v>
      </c>
      <c r="E172" s="7" t="str">
        <f>IF(VLOOKUP(TableFields[Field],Columns[],4,0)&lt;&gt;0,", "&amp;VLOOKUP(TableFields[Field],Columns[],4,0)&amp;")",")")</f>
        <v>, 64)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$table-&gt;string('arg4', 64)-&gt;nullable();</v>
      </c>
    </row>
    <row r="173" spans="1:11" hidden="1" x14ac:dyDescent="0.25">
      <c r="A173" s="4" t="s">
        <v>105</v>
      </c>
      <c r="B173" s="4" t="s">
        <v>134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'arg5'</v>
      </c>
      <c r="E173" s="7" t="str">
        <f>IF(VLOOKUP(TableFields[Field],Columns[],4,0)&lt;&gt;0,", "&amp;VLOOKUP(TableFields[Field],Columns[],4,0)&amp;")",")")</f>
        <v>, 64)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$table-&gt;string('arg5', 64)-&gt;nullable();</v>
      </c>
    </row>
    <row r="174" spans="1:11" hidden="1" x14ac:dyDescent="0.25">
      <c r="A174" s="4" t="s">
        <v>105</v>
      </c>
      <c r="B174" s="4" t="s">
        <v>40</v>
      </c>
      <c r="C174" s="4" t="str">
        <f>VLOOKUP(TableFields[Field],Columns[],2,0)&amp;"("</f>
        <v>timestamps(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"&amp;VLOOKUP(TableFields[Field],Columns[],4,0)&amp;")",")")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75" spans="1:11" hidden="1" x14ac:dyDescent="0.25">
      <c r="A175" s="4" t="s">
        <v>105</v>
      </c>
      <c r="B175" s="4" t="s">
        <v>123</v>
      </c>
      <c r="C175" s="4" t="str">
        <f>VLOOKUP(TableFields[Field],Columns[],2,0)&amp;"("</f>
        <v>foreign(</v>
      </c>
      <c r="D175" s="4" t="str">
        <f>IF(VLOOKUP(TableFields[Field],Columns[],3,0)&lt;&gt;"","'"&amp;VLOOKUP(TableFields[Field],Columns[],3,0)&amp;"'","")</f>
        <v>'form_field'</v>
      </c>
      <c r="E175" s="7" t="str">
        <f>IF(VLOOKUP(TableFields[Field],Columns[],4,0)&lt;&gt;0,", "&amp;VLOOKUP(TableFields[Field],Columns[],4,0)&amp;")",")")</f>
        <v>)</v>
      </c>
      <c r="F175" s="4" t="str">
        <f>IF(VLOOKUP(TableFields[Field],Columns[],5,0)=0,"","-&gt;"&amp;VLOOKUP(TableFields[Field],Columns[],5,0))</f>
        <v>-&gt;references('id')</v>
      </c>
      <c r="G175" s="4" t="str">
        <f>IF(VLOOKUP(TableFields[Field],Columns[],6,0)=0,"","-&gt;"&amp;VLOOKUP(TableFields[Field],Columns[],6,0))</f>
        <v>-&gt;on('__resource_form_fields')</v>
      </c>
      <c r="H175" s="4" t="str">
        <f>IF(VLOOKUP(TableFields[Field],Columns[],7,0)=0,"","-&gt;"&amp;VLOOKUP(TableFields[Field],Columns[],7,0))</f>
        <v>-&gt;onUpdate('cascade')</v>
      </c>
      <c r="I175" s="4" t="str">
        <f>IF(VLOOKUP(TableFields[Field],Columns[],8,0)=0,"","-&gt;"&amp;VLOOKUP(TableFields[Field],Columns[],8,0))</f>
        <v>-&gt;onDelete('cascade')</v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176" spans="1:11" hidden="1" x14ac:dyDescent="0.25">
      <c r="A176" s="4" t="s">
        <v>135</v>
      </c>
      <c r="B176" s="4" t="s">
        <v>21</v>
      </c>
      <c r="C176" s="4" t="str">
        <f>VLOOKUP(TableFields[Field],Columns[],2,0)&amp;"("</f>
        <v>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"&amp;VLOOKUP(TableFields[Field],Columns[],4,0)&amp;")",")")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77" spans="1:11" hidden="1" x14ac:dyDescent="0.25">
      <c r="A177" s="4" t="s">
        <v>135</v>
      </c>
      <c r="B177" s="4" t="s">
        <v>97</v>
      </c>
      <c r="C177" s="4" t="str">
        <f>VLOOKUP(TableFields[Field],Columns[],2,0)&amp;"("</f>
        <v>unsignedInteger(</v>
      </c>
      <c r="D177" s="4" t="str">
        <f>IF(VLOOKUP(TableFields[Field],Columns[],3,0)&lt;&gt;"","'"&amp;VLOOKUP(TableFields[Field],Columns[],3,0)&amp;"'","")</f>
        <v>'resource_action'</v>
      </c>
      <c r="E177" s="7" t="str">
        <f>IF(VLOOKUP(TableFields[Field],Columns[],4,0)&lt;&gt;0,", "&amp;VLOOKUP(TableFields[Field],Columns[],4,0)&amp;")",")")</f>
        <v>)</v>
      </c>
      <c r="F177" s="4" t="str">
        <f>IF(VLOOKUP(TableFields[Field],Columns[],5,0)=0,"","-&gt;"&amp;VLOOKUP(TableFields[Field],Columns[],5,0))</f>
        <v>-&gt;index()</v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78" spans="1:11" hidden="1" x14ac:dyDescent="0.25">
      <c r="A178" s="4" t="s">
        <v>135</v>
      </c>
      <c r="B178" s="4" t="s">
        <v>94</v>
      </c>
      <c r="C178" s="4" t="str">
        <f>VLOOKUP(TableFields[Field],Columns[],2,0)&amp;"("</f>
        <v>unsignedInteger(</v>
      </c>
      <c r="D178" s="4" t="str">
        <f>IF(VLOOKUP(TableFields[Field],Columns[],3,0)&lt;&gt;"","'"&amp;VLOOKUP(TableFields[Field],Columns[],3,0)&amp;"'","")</f>
        <v>'resource_list'</v>
      </c>
      <c r="E178" s="7" t="str">
        <f>IF(VLOOKUP(TableFields[Field],Columns[],4,0)&lt;&gt;0,", "&amp;VLOOKUP(TableFields[Field],Columns[],4,0)&amp;")",")")</f>
        <v>)</v>
      </c>
      <c r="F178" s="4" t="str">
        <f>IF(VLOOKUP(TableFields[Field],Columns[],5,0)=0,"","-&gt;"&amp;VLOOKUP(TableFields[Field],Columns[],5,0))</f>
        <v>-&gt;index()</v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179" spans="1:11" hidden="1" x14ac:dyDescent="0.25">
      <c r="A179" s="4" t="s">
        <v>135</v>
      </c>
      <c r="B179" s="4" t="s">
        <v>40</v>
      </c>
      <c r="C179" s="4" t="str">
        <f>VLOOKUP(TableFields[Field],Columns[],2,0)&amp;"("</f>
        <v>timestamps(</v>
      </c>
      <c r="D179" s="4" t="str">
        <f>IF(VLOOKUP(TableFields[Field],Columns[],3,0)&lt;&gt;"","'"&amp;VLOOKUP(TableFields[Field],Columns[],3,0)&amp;"'","")</f>
        <v/>
      </c>
      <c r="E179" s="7" t="str">
        <f>IF(VLOOKUP(TableFields[Field],Columns[],4,0)&lt;&gt;0,", "&amp;VLOOKUP(TableFields[Field],Columns[],4,0)&amp;")",")")</f>
        <v>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0" spans="1:11" hidden="1" x14ac:dyDescent="0.25">
      <c r="A180" s="4" t="s">
        <v>135</v>
      </c>
      <c r="B180" s="4" t="s">
        <v>98</v>
      </c>
      <c r="C180" s="4" t="str">
        <f>VLOOKUP(TableFields[Field],Columns[],2,0)&amp;"("</f>
        <v>foreign(</v>
      </c>
      <c r="D180" s="4" t="str">
        <f>IF(VLOOKUP(TableFields[Field],Columns[],3,0)&lt;&gt;"","'"&amp;VLOOKUP(TableFields[Field],Columns[],3,0)&amp;"'","")</f>
        <v>'resource_action'</v>
      </c>
      <c r="E180" s="7" t="str">
        <f>IF(VLOOKUP(TableFields[Field],Columns[],4,0)&lt;&gt;0,", "&amp;VLOOKUP(TableFields[Field],Columns[],4,0)&amp;")",")")</f>
        <v>)</v>
      </c>
      <c r="F180" s="4" t="str">
        <f>IF(VLOOKUP(TableFields[Field],Columns[],5,0)=0,"","-&gt;"&amp;VLOOKUP(TableFields[Field],Columns[],5,0))</f>
        <v>-&gt;references('id')</v>
      </c>
      <c r="G180" s="4" t="str">
        <f>IF(VLOOKUP(TableFields[Field],Columns[],6,0)=0,"","-&gt;"&amp;VLOOKUP(TableFields[Field],Columns[],6,0))</f>
        <v>-&gt;on('__resource_actions')</v>
      </c>
      <c r="H180" s="4" t="str">
        <f>IF(VLOOKUP(TableFields[Field],Columns[],7,0)=0,"","-&gt;"&amp;VLOOKUP(TableFields[Field],Columns[],7,0))</f>
        <v>-&gt;onUpdate('cascade')</v>
      </c>
      <c r="I180" s="4" t="str">
        <f>IF(VLOOKUP(TableFields[Field],Columns[],8,0)=0,"","-&gt;"&amp;VLOOKUP(TableFields[Field],Columns[],8,0))</f>
        <v>-&gt;onDelete('cascade')</v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1" spans="1:11" hidden="1" x14ac:dyDescent="0.25">
      <c r="A181" s="4" t="s">
        <v>135</v>
      </c>
      <c r="B181" s="4" t="s">
        <v>95</v>
      </c>
      <c r="C181" s="4" t="str">
        <f>VLOOKUP(TableFields[Field],Columns[],2,0)&amp;"("</f>
        <v>foreign(</v>
      </c>
      <c r="D181" s="4" t="str">
        <f>IF(VLOOKUP(TableFields[Field],Columns[],3,0)&lt;&gt;"","'"&amp;VLOOKUP(TableFields[Field],Columns[],3,0)&amp;"'","")</f>
        <v>'resource_list'</v>
      </c>
      <c r="E181" s="7" t="str">
        <f>IF(VLOOKUP(TableFields[Field],Columns[],4,0)&lt;&gt;0,", "&amp;VLOOKUP(TableFields[Field],Columns[],4,0)&amp;")",")")</f>
        <v>)</v>
      </c>
      <c r="F181" s="4" t="str">
        <f>IF(VLOOKUP(TableFields[Field],Columns[],5,0)=0,"","-&gt;"&amp;VLOOKUP(TableFields[Field],Columns[],5,0))</f>
        <v>-&gt;references('id')</v>
      </c>
      <c r="G181" s="4" t="str">
        <f>IF(VLOOKUP(TableFields[Field],Columns[],6,0)=0,"","-&gt;"&amp;VLOOKUP(TableFields[Field],Columns[],6,0))</f>
        <v>-&gt;on('__resource_lists')</v>
      </c>
      <c r="H181" s="4" t="str">
        <f>IF(VLOOKUP(TableFields[Field],Columns[],7,0)=0,"","-&gt;"&amp;VLOOKUP(TableFields[Field],Columns[],7,0))</f>
        <v>-&gt;onUpdate('cascade')</v>
      </c>
      <c r="I181" s="4" t="str">
        <f>IF(VLOOKUP(TableFields[Field],Columns[],8,0)=0,"","-&gt;"&amp;VLOOKUP(TableFields[Field],Columns[],8,0))</f>
        <v>-&gt;onDelete('cascade')</v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182" spans="1:11" hidden="1" x14ac:dyDescent="0.25">
      <c r="A182" s="4" t="s">
        <v>136</v>
      </c>
      <c r="B182" s="4" t="s">
        <v>21</v>
      </c>
      <c r="C182" s="4" t="str">
        <f>VLOOKUP(TableFields[Field],Columns[],2,0)&amp;"("</f>
        <v>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"&amp;VLOOKUP(TableFields[Field],Columns[],4,0)&amp;")",")")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3" spans="1:11" hidden="1" x14ac:dyDescent="0.25">
      <c r="A183" s="4" t="s">
        <v>136</v>
      </c>
      <c r="B183" s="4" t="s">
        <v>97</v>
      </c>
      <c r="C183" s="4" t="str">
        <f>VLOOKUP(TableFields[Field],Columns[],2,0)&amp;"("</f>
        <v>unsignedInteger(</v>
      </c>
      <c r="D183" s="4" t="str">
        <f>IF(VLOOKUP(TableFields[Field],Columns[],3,0)&lt;&gt;"","'"&amp;VLOOKUP(TableFields[Field],Columns[],3,0)&amp;"'","")</f>
        <v>'resource_action'</v>
      </c>
      <c r="E183" s="7" t="str">
        <f>IF(VLOOKUP(TableFields[Field],Columns[],4,0)&lt;&gt;0,", "&amp;VLOOKUP(TableFields[Field],Columns[],4,0)&amp;")",")")</f>
        <v>)</v>
      </c>
      <c r="F183" s="4" t="str">
        <f>IF(VLOOKUP(TableFields[Field],Columns[],5,0)=0,"","-&gt;"&amp;VLOOKUP(TableFields[Field],Columns[],5,0))</f>
        <v>-&gt;index()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$table-&gt;unsignedInteger('resource_action')-&gt;index();</v>
      </c>
    </row>
    <row r="184" spans="1:11" hidden="1" x14ac:dyDescent="0.25">
      <c r="A184" s="4" t="s">
        <v>136</v>
      </c>
      <c r="B184" s="4" t="s">
        <v>4</v>
      </c>
      <c r="C184" s="4" t="str">
        <f>VLOOKUP(TableFields[Field],Columns[],2,0)&amp;"("</f>
        <v>unsignedInteger(</v>
      </c>
      <c r="D184" s="4" t="str">
        <f>IF(VLOOKUP(TableFields[Field],Columns[],3,0)&lt;&gt;"","'"&amp;VLOOKUP(TableFields[Field],Columns[],3,0)&amp;"'","")</f>
        <v>'resource_data'</v>
      </c>
      <c r="E184" s="7" t="str">
        <f>IF(VLOOKUP(TableFields[Field],Columns[],4,0)&lt;&gt;0,", "&amp;VLOOKUP(TableFields[Field],Columns[],4,0)&amp;")",")")</f>
        <v>)</v>
      </c>
      <c r="F184" s="4" t="str">
        <f>IF(VLOOKUP(TableFields[Field],Columns[],5,0)=0,"","-&gt;"&amp;VLOOKUP(TableFields[Field],Columns[],5,0))</f>
        <v>-&gt;index()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185" spans="1:11" hidden="1" x14ac:dyDescent="0.25">
      <c r="A185" s="4" t="s">
        <v>136</v>
      </c>
      <c r="B185" s="4" t="s">
        <v>40</v>
      </c>
      <c r="C185" s="4" t="str">
        <f>VLOOKUP(TableFields[Field],Columns[],2,0)&amp;"("</f>
        <v>timestamps(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"&amp;VLOOKUP(TableFields[Field],Columns[],4,0)&amp;")",")")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86" spans="1:11" hidden="1" x14ac:dyDescent="0.25">
      <c r="A186" s="4" t="s">
        <v>136</v>
      </c>
      <c r="B186" s="4" t="s">
        <v>98</v>
      </c>
      <c r="C186" s="4" t="str">
        <f>VLOOKUP(TableFields[Field],Columns[],2,0)&amp;"("</f>
        <v>foreign(</v>
      </c>
      <c r="D186" s="4" t="str">
        <f>IF(VLOOKUP(TableFields[Field],Columns[],3,0)&lt;&gt;"","'"&amp;VLOOKUP(TableFields[Field],Columns[],3,0)&amp;"'","")</f>
        <v>'resource_action'</v>
      </c>
      <c r="E186" s="7" t="str">
        <f>IF(VLOOKUP(TableFields[Field],Columns[],4,0)&lt;&gt;0,", "&amp;VLOOKUP(TableFields[Field],Columns[],4,0)&amp;")",")")</f>
        <v>)</v>
      </c>
      <c r="F186" s="4" t="str">
        <f>IF(VLOOKUP(TableFields[Field],Columns[],5,0)=0,"","-&gt;"&amp;VLOOKUP(TableFields[Field],Columns[],5,0))</f>
        <v>-&gt;references('id')</v>
      </c>
      <c r="G186" s="4" t="str">
        <f>IF(VLOOKUP(TableFields[Field],Columns[],6,0)=0,"","-&gt;"&amp;VLOOKUP(TableFields[Field],Columns[],6,0))</f>
        <v>-&gt;on('__resource_actions')</v>
      </c>
      <c r="H186" s="4" t="str">
        <f>IF(VLOOKUP(TableFields[Field],Columns[],7,0)=0,"","-&gt;"&amp;VLOOKUP(TableFields[Field],Columns[],7,0))</f>
        <v>-&gt;onUpdate('cascade')</v>
      </c>
      <c r="I186" s="4" t="str">
        <f>IF(VLOOKUP(TableFields[Field],Columns[],8,0)=0,"","-&gt;"&amp;VLOOKUP(TableFields[Field],Columns[],8,0))</f>
        <v>-&gt;onDelete('cascade')</v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$table-&gt;foreign('resource_action')-&gt;references('id')-&gt;on('__resource_actions')-&gt;onUpdate('cascade')-&gt;onDelete('cascade');</v>
      </c>
    </row>
    <row r="187" spans="1:11" hidden="1" x14ac:dyDescent="0.25">
      <c r="A187" s="4" t="s">
        <v>136</v>
      </c>
      <c r="B187" s="4" t="s">
        <v>93</v>
      </c>
      <c r="C187" s="4" t="str">
        <f>VLOOKUP(TableFields[Field],Columns[],2,0)&amp;"("</f>
        <v>foreign(</v>
      </c>
      <c r="D187" s="4" t="str">
        <f>IF(VLOOKUP(TableFields[Field],Columns[],3,0)&lt;&gt;"","'"&amp;VLOOKUP(TableFields[Field],Columns[],3,0)&amp;"'","")</f>
        <v>'resource_data'</v>
      </c>
      <c r="E187" s="7" t="str">
        <f>IF(VLOOKUP(TableFields[Field],Columns[],4,0)&lt;&gt;0,", "&amp;VLOOKUP(TableFields[Field],Columns[],4,0)&amp;")",")")</f>
        <v>)</v>
      </c>
      <c r="F187" s="4" t="str">
        <f>IF(VLOOKUP(TableFields[Field],Columns[],5,0)=0,"","-&gt;"&amp;VLOOKUP(TableFields[Field],Columns[],5,0))</f>
        <v>-&gt;references('id')</v>
      </c>
      <c r="G187" s="4" t="str">
        <f>IF(VLOOKUP(TableFields[Field],Columns[],6,0)=0,"","-&gt;"&amp;VLOOKUP(TableFields[Field],Columns[],6,0))</f>
        <v>-&gt;on('__resource_data')</v>
      </c>
      <c r="H187" s="4" t="str">
        <f>IF(VLOOKUP(TableFields[Field],Columns[],7,0)=0,"","-&gt;"&amp;VLOOKUP(TableFields[Field],Columns[],7,0))</f>
        <v>-&gt;onUpdate('cascade')</v>
      </c>
      <c r="I187" s="4" t="str">
        <f>IF(VLOOKUP(TableFields[Field],Columns[],8,0)=0,"","-&gt;"&amp;VLOOKUP(TableFields[Field],Columns[],8,0))</f>
        <v>-&gt;onDelete('cascade')</v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188" spans="1:11" hidden="1" x14ac:dyDescent="0.25">
      <c r="A188" s="4" t="s">
        <v>137</v>
      </c>
      <c r="B188" s="4" t="s">
        <v>21</v>
      </c>
      <c r="C188" s="4" t="str">
        <f>VLOOKUP(TableFields[Field],Columns[],2,0)&amp;"("</f>
        <v>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"&amp;VLOOKUP(TableFields[Field],Columns[],4,0)&amp;")",")")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89" spans="1:11" hidden="1" x14ac:dyDescent="0.25">
      <c r="A189" s="4" t="s">
        <v>137</v>
      </c>
      <c r="B189" s="4" t="s">
        <v>26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'name'</v>
      </c>
      <c r="E189" s="7" t="str">
        <f>IF(VLOOKUP(TableFields[Field],Columns[],4,0)&lt;&gt;0,", "&amp;VLOOKUP(TableFields[Field],Columns[],4,0)&amp;")",")")</f>
        <v>, 64)</v>
      </c>
      <c r="F189" s="4" t="str">
        <f>IF(VLOOKUP(TableFields[Field],Columns[],5,0)=0,"","-&gt;"&amp;VLOOKUP(TableFields[Field],Columns[],5,0))</f>
        <v>-&gt;index()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190" spans="1:11" hidden="1" x14ac:dyDescent="0.25">
      <c r="A190" s="4" t="s">
        <v>137</v>
      </c>
      <c r="B190" s="4" t="s">
        <v>28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'description'</v>
      </c>
      <c r="E190" s="7" t="str">
        <f>IF(VLOOKUP(TableFields[Field],Columns[],4,0)&lt;&gt;0,", "&amp;VLOOKUP(TableFields[Field],Columns[],4,0)&amp;")",")")</f>
        <v>, 1024)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191" spans="1:11" hidden="1" x14ac:dyDescent="0.25">
      <c r="A191" s="4" t="s">
        <v>137</v>
      </c>
      <c r="B191" s="4" t="s">
        <v>30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'title'</v>
      </c>
      <c r="E191" s="7" t="str">
        <f>IF(VLOOKUP(TableFields[Field],Columns[],4,0)&lt;&gt;0,", "&amp;VLOOKUP(TableFields[Field],Columns[],4,0)&amp;")",")")</f>
        <v>, 128)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192" spans="1:11" hidden="1" x14ac:dyDescent="0.25">
      <c r="A192" s="4" t="s">
        <v>137</v>
      </c>
      <c r="B192" s="4" t="s">
        <v>40</v>
      </c>
      <c r="C192" s="4" t="str">
        <f>VLOOKUP(TableFields[Field],Columns[],2,0)&amp;"("</f>
        <v>timestamps(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"&amp;VLOOKUP(TableFields[Field],Columns[],4,0)&amp;")",")")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3" spans="1:11" hidden="1" x14ac:dyDescent="0.25">
      <c r="A193" s="4" t="s">
        <v>138</v>
      </c>
      <c r="B193" s="4" t="s">
        <v>21</v>
      </c>
      <c r="C193" s="4" t="str">
        <f>VLOOKUP(TableFields[Field],Columns[],2,0)&amp;"("</f>
        <v>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"&amp;VLOOKUP(TableFields[Field],Columns[],4,0)&amp;")",")")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194" spans="1:11" hidden="1" x14ac:dyDescent="0.25">
      <c r="A194" s="4" t="s">
        <v>138</v>
      </c>
      <c r="B194" s="4" t="s">
        <v>141</v>
      </c>
      <c r="C194" s="4" t="str">
        <f>VLOOKUP(TableFields[Field],Columns[],2,0)&amp;"("</f>
        <v>unsignedInteger(</v>
      </c>
      <c r="D194" s="4" t="str">
        <f>IF(VLOOKUP(TableFields[Field],Columns[],3,0)&lt;&gt;"","'"&amp;VLOOKUP(TableFields[Field],Columns[],3,0)&amp;"'","")</f>
        <v>'group'</v>
      </c>
      <c r="E194" s="7" t="str">
        <f>IF(VLOOKUP(TableFields[Field],Columns[],4,0)&lt;&gt;0,", "&amp;VLOOKUP(TableFields[Field],Columns[],4,0)&amp;")",")")</f>
        <v>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195" spans="1:11" hidden="1" x14ac:dyDescent="0.25">
      <c r="A195" s="4" t="s">
        <v>138</v>
      </c>
      <c r="B195" s="4" t="s">
        <v>144</v>
      </c>
      <c r="C195" s="4" t="str">
        <f>VLOOKUP(TableFields[Field],Columns[],2,0)&amp;"("</f>
        <v>unsignedInteger(</v>
      </c>
      <c r="D195" s="4" t="str">
        <f>IF(VLOOKUP(TableFields[Field],Columns[],3,0)&lt;&gt;"","'"&amp;VLOOKUP(TableFields[Field],Columns[],3,0)&amp;"'","")</f>
        <v>'user'</v>
      </c>
      <c r="E195" s="7" t="str">
        <f>IF(VLOOKUP(TableFields[Field],Columns[],4,0)&lt;&gt;0,", "&amp;VLOOKUP(TableFields[Field],Columns[],4,0)&amp;")",")")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$table-&gt;unsignedInteger('user');</v>
      </c>
    </row>
    <row r="196" spans="1:11" hidden="1" x14ac:dyDescent="0.25">
      <c r="A196" s="4" t="s">
        <v>138</v>
      </c>
      <c r="B196" s="4" t="s">
        <v>40</v>
      </c>
      <c r="C196" s="4" t="str">
        <f>VLOOKUP(TableFields[Field],Columns[],2,0)&amp;"("</f>
        <v>timestamps(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"&amp;VLOOKUP(TableFields[Field],Columns[],4,0)&amp;")",")")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197" spans="1:11" hidden="1" x14ac:dyDescent="0.25">
      <c r="A197" s="4" t="s">
        <v>138</v>
      </c>
      <c r="B197" s="4" t="s">
        <v>142</v>
      </c>
      <c r="C197" s="4" t="str">
        <f>VLOOKUP(TableFields[Field],Columns[],2,0)&amp;"("</f>
        <v>foreign(</v>
      </c>
      <c r="D197" s="4" t="str">
        <f>IF(VLOOKUP(TableFields[Field],Columns[],3,0)&lt;&gt;"","'"&amp;VLOOKUP(TableFields[Field],Columns[],3,0)&amp;"'","")</f>
        <v>'group'</v>
      </c>
      <c r="E197" s="7" t="str">
        <f>IF(VLOOKUP(TableFields[Field],Columns[],4,0)&lt;&gt;0,", "&amp;VLOOKUP(TableFields[Field],Columns[],4,0)&amp;")",")")</f>
        <v>)</v>
      </c>
      <c r="F197" s="4" t="str">
        <f>IF(VLOOKUP(TableFields[Field],Columns[],5,0)=0,"","-&gt;"&amp;VLOOKUP(TableFields[Field],Columns[],5,0))</f>
        <v>-&gt;references('id')</v>
      </c>
      <c r="G197" s="4" t="str">
        <f>IF(VLOOKUP(TableFields[Field],Columns[],6,0)=0,"","-&gt;"&amp;VLOOKUP(TableFields[Field],Columns[],6,0))</f>
        <v>-&gt;on('__groups')</v>
      </c>
      <c r="H197" s="4" t="str">
        <f>IF(VLOOKUP(TableFields[Field],Columns[],7,0)=0,"","-&gt;"&amp;VLOOKUP(TableFields[Field],Columns[],7,0))</f>
        <v>-&gt;onUpdate('cascade')</v>
      </c>
      <c r="I197" s="4" t="str">
        <f>IF(VLOOKUP(TableFields[Field],Columns[],8,0)=0,"","-&gt;"&amp;VLOOKUP(TableFields[Field],Columns[],8,0))</f>
        <v>-&gt;onDelete('cascade')</v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198" spans="1:11" hidden="1" x14ac:dyDescent="0.25">
      <c r="A198" s="4" t="s">
        <v>138</v>
      </c>
      <c r="B198" s="4" t="s">
        <v>145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"&amp;VLOOKUP(TableFields[Field],Columns[],4,0)&amp;")",")")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-&gt;onDelete('cascade')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99" spans="1:11" hidden="1" x14ac:dyDescent="0.25">
      <c r="A199" s="4" t="s">
        <v>139</v>
      </c>
      <c r="B199" s="4" t="s">
        <v>21</v>
      </c>
      <c r="C199" s="4" t="str">
        <f>VLOOKUP(TableFields[Field],Columns[],2,0)&amp;"("</f>
        <v>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"&amp;VLOOKUP(TableFields[Field],Columns[],4,0)&amp;")",")")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0" spans="1:11" hidden="1" x14ac:dyDescent="0.25">
      <c r="A200" s="4" t="s">
        <v>139</v>
      </c>
      <c r="B200" s="4" t="s">
        <v>26</v>
      </c>
      <c r="C200" s="4" t="str">
        <f>VLOOKUP(TableFields[Field],Columns[],2,0)&amp;"("</f>
        <v>string(</v>
      </c>
      <c r="D200" s="4" t="str">
        <f>IF(VLOOKUP(TableFields[Field],Columns[],3,0)&lt;&gt;"","'"&amp;VLOOKUP(TableFields[Field],Columns[],3,0)&amp;"'","")</f>
        <v>'name'</v>
      </c>
      <c r="E200" s="7" t="str">
        <f>IF(VLOOKUP(TableFields[Field],Columns[],4,0)&lt;&gt;0,", "&amp;VLOOKUP(TableFields[Field],Columns[],4,0)&amp;")",")")</f>
        <v>, 64)</v>
      </c>
      <c r="F200" s="4" t="str">
        <f>IF(VLOOKUP(TableFields[Field],Columns[],5,0)=0,"","-&gt;"&amp;VLOOKUP(TableFields[Field],Columns[],5,0))</f>
        <v>-&gt;index()</v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01" spans="1:11" hidden="1" x14ac:dyDescent="0.25">
      <c r="A201" s="4" t="s">
        <v>139</v>
      </c>
      <c r="B201" s="4" t="s">
        <v>28</v>
      </c>
      <c r="C201" s="4" t="str">
        <f>VLOOKUP(TableFields[Field],Columns[],2,0)&amp;"("</f>
        <v>string(</v>
      </c>
      <c r="D201" s="4" t="str">
        <f>IF(VLOOKUP(TableFields[Field],Columns[],3,0)&lt;&gt;"","'"&amp;VLOOKUP(TableFields[Field],Columns[],3,0)&amp;"'","")</f>
        <v>'description'</v>
      </c>
      <c r="E201" s="7" t="str">
        <f>IF(VLOOKUP(TableFields[Field],Columns[],4,0)&lt;&gt;0,", "&amp;VLOOKUP(TableFields[Field],Columns[],4,0)&amp;")",")")</f>
        <v>, 1024)</v>
      </c>
      <c r="F201" s="4" t="str">
        <f>IF(VLOOKUP(TableFields[Field],Columns[],5,0)=0,"","-&gt;"&amp;VLOOKUP(TableFields[Field],Columns[],5,0))</f>
        <v>-&gt;nullable()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202" spans="1:11" hidden="1" x14ac:dyDescent="0.25">
      <c r="A202" s="4" t="s">
        <v>139</v>
      </c>
      <c r="B202" s="4" t="s">
        <v>30</v>
      </c>
      <c r="C202" s="4" t="str">
        <f>VLOOKUP(TableFields[Field],Columns[],2,0)&amp;"("</f>
        <v>string(</v>
      </c>
      <c r="D202" s="4" t="str">
        <f>IF(VLOOKUP(TableFields[Field],Columns[],3,0)&lt;&gt;"","'"&amp;VLOOKUP(TableFields[Field],Columns[],3,0)&amp;"'","")</f>
        <v>'title'</v>
      </c>
      <c r="E202" s="7" t="str">
        <f>IF(VLOOKUP(TableFields[Field],Columns[],4,0)&lt;&gt;0,", "&amp;VLOOKUP(TableFields[Field],Columns[],4,0)&amp;")",")")</f>
        <v>, 128)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03" spans="1:11" hidden="1" x14ac:dyDescent="0.25">
      <c r="A203" s="4" t="s">
        <v>139</v>
      </c>
      <c r="B203" s="4" t="s">
        <v>40</v>
      </c>
      <c r="C203" s="4" t="str">
        <f>VLOOKUP(TableFields[Field],Columns[],2,0)&amp;"("</f>
        <v>timestamps(</v>
      </c>
      <c r="D203" s="4" t="str">
        <f>IF(VLOOKUP(TableFields[Field],Columns[],3,0)&lt;&gt;"","'"&amp;VLOOKUP(TableFields[Field],Columns[],3,0)&amp;"'","")</f>
        <v/>
      </c>
      <c r="E203" s="7" t="str">
        <f>IF(VLOOKUP(TableFields[Field],Columns[],4,0)&lt;&gt;0,", "&amp;VLOOKUP(TableFields[Field],Columns[],4,0)&amp;")",")")</f>
        <v>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4" spans="1:11" hidden="1" x14ac:dyDescent="0.25">
      <c r="A204" s="4" t="s">
        <v>140</v>
      </c>
      <c r="B204" s="4" t="s">
        <v>21</v>
      </c>
      <c r="C204" s="4" t="str">
        <f>VLOOKUP(TableFields[Field],Columns[],2,0)&amp;"("</f>
        <v>increments(</v>
      </c>
      <c r="D204" s="4" t="str">
        <f>IF(VLOOKUP(TableFields[Field],Columns[],3,0)&lt;&gt;"","'"&amp;VLOOKUP(TableFields[Field],Columns[],3,0)&amp;"'","")</f>
        <v>'id'</v>
      </c>
      <c r="E204" s="7" t="str">
        <f>IF(VLOOKUP(TableFields[Field],Columns[],4,0)&lt;&gt;0,", "&amp;VLOOKUP(TableFields[Field],Columns[],4,0)&amp;")",")")</f>
        <v>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05" spans="1:11" hidden="1" x14ac:dyDescent="0.25">
      <c r="A205" s="4" t="s">
        <v>140</v>
      </c>
      <c r="B205" s="4" t="s">
        <v>141</v>
      </c>
      <c r="C205" s="4" t="str">
        <f>VLOOKUP(TableFields[Field],Columns[],2,0)&amp;"("</f>
        <v>unsignedInteger(</v>
      </c>
      <c r="D205" s="4" t="str">
        <f>IF(VLOOKUP(TableFields[Field],Columns[],3,0)&lt;&gt;"","'"&amp;VLOOKUP(TableFields[Field],Columns[],3,0)&amp;"'","")</f>
        <v>'group'</v>
      </c>
      <c r="E205" s="7" t="str">
        <f>IF(VLOOKUP(TableFields[Field],Columns[],4,0)&lt;&gt;0,", "&amp;VLOOKUP(TableFields[Field],Columns[],4,0)&amp;")",")")</f>
        <v>)</v>
      </c>
      <c r="F205" s="4" t="str">
        <f>IF(VLOOKUP(TableFields[Field],Columns[],5,0)=0,"","-&gt;"&amp;VLOOKUP(TableFields[Field],Columns[],5,0))</f>
        <v/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$table-&gt;unsignedInteger('group');</v>
      </c>
    </row>
    <row r="206" spans="1:11" hidden="1" x14ac:dyDescent="0.25">
      <c r="A206" s="4" t="s">
        <v>140</v>
      </c>
      <c r="B206" s="4" t="s">
        <v>147</v>
      </c>
      <c r="C206" s="4" t="str">
        <f>VLOOKUP(TableFields[Field],Columns[],2,0)&amp;"("</f>
        <v>unsignedInteger(</v>
      </c>
      <c r="D206" s="4" t="str">
        <f>IF(VLOOKUP(TableFields[Field],Columns[],3,0)&lt;&gt;"","'"&amp;VLOOKUP(TableFields[Field],Columns[],3,0)&amp;"'","")</f>
        <v>'role'</v>
      </c>
      <c r="E206" s="7" t="str">
        <f>IF(VLOOKUP(TableFields[Field],Columns[],4,0)&lt;&gt;0,", "&amp;VLOOKUP(TableFields[Field],Columns[],4,0)&amp;")",")")</f>
        <v>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07" spans="1:11" hidden="1" x14ac:dyDescent="0.25">
      <c r="A207" s="4" t="s">
        <v>140</v>
      </c>
      <c r="B207" s="4" t="s">
        <v>40</v>
      </c>
      <c r="C207" s="4" t="str">
        <f>VLOOKUP(TableFields[Field],Columns[],2,0)&amp;"("</f>
        <v>timestamps(</v>
      </c>
      <c r="D207" s="4" t="str">
        <f>IF(VLOOKUP(TableFields[Field],Columns[],3,0)&lt;&gt;"","'"&amp;VLOOKUP(TableFields[Field],Columns[],3,0)&amp;"'","")</f>
        <v/>
      </c>
      <c r="E207" s="7" t="str">
        <f>IF(VLOOKUP(TableFields[Field],Columns[],4,0)&lt;&gt;0,", "&amp;VLOOKUP(TableFields[Field],Columns[],4,0)&amp;")",")")</f>
        <v>)</v>
      </c>
      <c r="F207" s="4" t="str">
        <f>IF(VLOOKUP(TableFields[Field],Columns[],5,0)=0,"","-&gt;"&amp;VLOOKUP(TableFields[Field],Columns[],5,0))</f>
        <v/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08" spans="1:11" hidden="1" x14ac:dyDescent="0.25">
      <c r="A208" s="4" t="s">
        <v>140</v>
      </c>
      <c r="B208" s="4" t="s">
        <v>142</v>
      </c>
      <c r="C208" s="4" t="str">
        <f>VLOOKUP(TableFields[Field],Columns[],2,0)&amp;"("</f>
        <v>foreign(</v>
      </c>
      <c r="D208" s="4" t="str">
        <f>IF(VLOOKUP(TableFields[Field],Columns[],3,0)&lt;&gt;"","'"&amp;VLOOKUP(TableFields[Field],Columns[],3,0)&amp;"'","")</f>
        <v>'group'</v>
      </c>
      <c r="E208" s="7" t="str">
        <f>IF(VLOOKUP(TableFields[Field],Columns[],4,0)&lt;&gt;0,", "&amp;VLOOKUP(TableFields[Field],Columns[],4,0)&amp;")",")")</f>
        <v>)</v>
      </c>
      <c r="F208" s="4" t="str">
        <f>IF(VLOOKUP(TableFields[Field],Columns[],5,0)=0,"","-&gt;"&amp;VLOOKUP(TableFields[Field],Columns[],5,0))</f>
        <v>-&gt;references('id')</v>
      </c>
      <c r="G208" s="4" t="str">
        <f>IF(VLOOKUP(TableFields[Field],Columns[],6,0)=0,"","-&gt;"&amp;VLOOKUP(TableFields[Field],Columns[],6,0))</f>
        <v>-&gt;on('__groups')</v>
      </c>
      <c r="H208" s="4" t="str">
        <f>IF(VLOOKUP(TableFields[Field],Columns[],7,0)=0,"","-&gt;"&amp;VLOOKUP(TableFields[Field],Columns[],7,0))</f>
        <v>-&gt;onUpdate('cascade')</v>
      </c>
      <c r="I208" s="4" t="str">
        <f>IF(VLOOKUP(TableFields[Field],Columns[],8,0)=0,"","-&gt;"&amp;VLOOKUP(TableFields[Field],Columns[],8,0))</f>
        <v>-&gt;onDelete('cascade')</v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$table-&gt;foreign('group')-&gt;references('id')-&gt;on('__groups')-&gt;onUpdate('cascade')-&gt;onDelete('cascade');</v>
      </c>
    </row>
    <row r="209" spans="1:11" hidden="1" x14ac:dyDescent="0.25">
      <c r="A209" s="4" t="s">
        <v>140</v>
      </c>
      <c r="B209" s="4" t="s">
        <v>148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'role'</v>
      </c>
      <c r="E209" s="7" t="str">
        <f>IF(VLOOKUP(TableFields[Field],Columns[],4,0)&lt;&gt;0,", "&amp;VLOOKUP(TableFields[Field],Columns[],4,0)&amp;")",")")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-&gt;on('__roles')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-&gt;onDelete('cascade')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10" spans="1:11" hidden="1" x14ac:dyDescent="0.25">
      <c r="A210" s="4" t="s">
        <v>150</v>
      </c>
      <c r="B210" s="4" t="s">
        <v>21</v>
      </c>
      <c r="C210" s="4" t="str">
        <f>VLOOKUP(TableFields[Field],Columns[],2,0)&amp;"("</f>
        <v>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"&amp;VLOOKUP(TableFields[Field],Columns[],4,0)&amp;")",")")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11" spans="1:11" hidden="1" x14ac:dyDescent="0.25">
      <c r="A211" s="4" t="s">
        <v>150</v>
      </c>
      <c r="B211" s="4" t="s">
        <v>117</v>
      </c>
      <c r="C211" s="4" t="str">
        <f>VLOOKUP(TableFields[Field],Columns[],2,0)&amp;"("</f>
        <v>unsignedInteger(</v>
      </c>
      <c r="D211" s="4" t="str">
        <f>IF(VLOOKUP(TableFields[Field],Columns[],3,0)&lt;&gt;"","'"&amp;VLOOKUP(TableFields[Field],Columns[],3,0)&amp;"'","")</f>
        <v>'resource_form'</v>
      </c>
      <c r="E211" s="7" t="str">
        <f>IF(VLOOKUP(TableFields[Field],Columns[],4,0)&lt;&gt;0,", "&amp;VLOOKUP(TableFields[Field],Columns[],4,0)&amp;")",")")</f>
        <v>)</v>
      </c>
      <c r="F211" s="4" t="str">
        <f>IF(VLOOKUP(TableFields[Field],Columns[],5,0)=0,"","-&gt;"&amp;VLOOKUP(TableFields[Field],Columns[],5,0))</f>
        <v>-&gt;index()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12" spans="1:11" hidden="1" x14ac:dyDescent="0.25">
      <c r="A212" s="4" t="s">
        <v>150</v>
      </c>
      <c r="B212" s="4" t="s">
        <v>26</v>
      </c>
      <c r="C212" s="4" t="str">
        <f>VLOOKUP(TableFields[Field],Columns[],2,0)&amp;"("</f>
        <v>string(</v>
      </c>
      <c r="D212" s="4" t="str">
        <f>IF(VLOOKUP(TableFields[Field],Columns[],3,0)&lt;&gt;"","'"&amp;VLOOKUP(TableFields[Field],Columns[],3,0)&amp;"'","")</f>
        <v>'name'</v>
      </c>
      <c r="E212" s="7" t="str">
        <f>IF(VLOOKUP(TableFields[Field],Columns[],4,0)&lt;&gt;0,", "&amp;VLOOKUP(TableFields[Field],Columns[],4,0)&amp;")",")")</f>
        <v>, 64)</v>
      </c>
      <c r="F212" s="4" t="str">
        <f>IF(VLOOKUP(TableFields[Field],Columns[],5,0)=0,"","-&gt;"&amp;VLOOKUP(TableFields[Field],Columns[],5,0))</f>
        <v>-&gt;index()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213" spans="1:11" hidden="1" x14ac:dyDescent="0.25">
      <c r="A213" s="4" t="s">
        <v>150</v>
      </c>
      <c r="B213" s="4" t="s">
        <v>151</v>
      </c>
      <c r="C213" s="4" t="str">
        <f>VLOOKUP(TableFields[Field],Columns[],2,0)&amp;"("</f>
        <v>string(</v>
      </c>
      <c r="D213" s="4" t="str">
        <f>IF(VLOOKUP(TableFields[Field],Columns[],3,0)&lt;&gt;"","'"&amp;VLOOKUP(TableFields[Field],Columns[],3,0)&amp;"'","")</f>
        <v>'value'</v>
      </c>
      <c r="E213" s="7" t="str">
        <f>IF(VLOOKUP(TableFields[Field],Columns[],4,0)&lt;&gt;0,", "&amp;VLOOKUP(TableFields[Field],Columns[],4,0)&amp;")",")")</f>
        <v>, 1024)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1024)-&gt;nullable();</v>
      </c>
    </row>
    <row r="214" spans="1:11" hidden="1" x14ac:dyDescent="0.25">
      <c r="A214" s="4" t="s">
        <v>150</v>
      </c>
      <c r="B214" s="4" t="s">
        <v>36</v>
      </c>
      <c r="C214" s="4" t="str">
        <f>VLOOKUP(TableFields[Field],Columns[],2,0)&amp;"("</f>
        <v>string(</v>
      </c>
      <c r="D214" s="4" t="str">
        <f>IF(VLOOKUP(TableFields[Field],Columns[],3,0)&lt;&gt;"","'"&amp;VLOOKUP(TableFields[Field],Columns[],3,0)&amp;"'","")</f>
        <v>'method'</v>
      </c>
      <c r="E214" s="7" t="str">
        <f>IF(VLOOKUP(TableFields[Field],Columns[],4,0)&lt;&gt;0,", "&amp;VLOOKUP(TableFields[Field],Columns[],4,0)&amp;")",")")</f>
        <v>, 128)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215" spans="1:11" hidden="1" x14ac:dyDescent="0.25">
      <c r="A215" s="4" t="s">
        <v>150</v>
      </c>
      <c r="B215" s="4" t="s">
        <v>572</v>
      </c>
      <c r="C215" s="4" t="str">
        <f>VLOOKUP(TableFields[Field],Columns[],2,0)&amp;"("</f>
        <v>unsignedInteger(</v>
      </c>
      <c r="D215" s="4" t="str">
        <f>IF(VLOOKUP(TableFields[Field],Columns[],3,0)&lt;&gt;"","'"&amp;VLOOKUP(TableFields[Field],Columns[],3,0)&amp;"'","")</f>
        <v>'relation'</v>
      </c>
      <c r="E215" s="7" t="str">
        <f>IF(VLOOKUP(TableFields[Field],Columns[],4,0)&lt;&gt;0,", "&amp;VLOOKUP(TableFields[Field],Columns[],4,0)&amp;")",")")</f>
        <v>)</v>
      </c>
      <c r="F215" s="4" t="str">
        <f>IF(VLOOKUP(TableFields[Field],Columns[],5,0)=0,"","-&gt;"&amp;VLOOKUP(TableFields[Field],Columns[],5,0))</f>
        <v>-&gt;index()</v>
      </c>
      <c r="G215" s="4" t="str">
        <f>IF(VLOOKUP(TableFields[Field],Columns[],6,0)=0,"","-&gt;"&amp;VLOOKUP(TableFields[Field],Columns[],6,0))</f>
        <v>-&gt;nullable()</v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16" spans="1:11" hidden="1" x14ac:dyDescent="0.25">
      <c r="A216" s="4" t="s">
        <v>150</v>
      </c>
      <c r="B216" s="4" t="s">
        <v>574</v>
      </c>
      <c r="C216" s="4" t="str">
        <f>VLOOKUP(TableFields[Field],Columns[],2,0)&amp;"("</f>
        <v>unsignedInteger(</v>
      </c>
      <c r="D216" s="4" t="str">
        <f>IF(VLOOKUP(TableFields[Field],Columns[],3,0)&lt;&gt;"","'"&amp;VLOOKUP(TableFields[Field],Columns[],3,0)&amp;"'","")</f>
        <v>'nest_relation1'</v>
      </c>
      <c r="E216" s="7" t="str">
        <f>IF(VLOOKUP(TableFields[Field],Columns[],4,0)&lt;&gt;0,", "&amp;VLOOKUP(TableFields[Field],Columns[],4,0)&amp;")",")")</f>
        <v>)</v>
      </c>
      <c r="F216" s="4" t="str">
        <f>IF(VLOOKUP(TableFields[Field],Columns[],5,0)=0,"","-&gt;"&amp;VLOOKUP(TableFields[Field],Columns[],5,0))</f>
        <v>-&gt;index()</v>
      </c>
      <c r="G216" s="4" t="str">
        <f>IF(VLOOKUP(TableFields[Field],Columns[],6,0)=0,"","-&gt;"&amp;VLOOKUP(TableFields[Field],Columns[],6,0))</f>
        <v>-&gt;nullable()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17" spans="1:11" hidden="1" x14ac:dyDescent="0.25">
      <c r="A217" s="4" t="s">
        <v>150</v>
      </c>
      <c r="B217" s="4" t="s">
        <v>575</v>
      </c>
      <c r="C217" s="4" t="str">
        <f>VLOOKUP(TableFields[Field],Columns[],2,0)&amp;"("</f>
        <v>unsignedInteger(</v>
      </c>
      <c r="D217" s="4" t="str">
        <f>IF(VLOOKUP(TableFields[Field],Columns[],3,0)&lt;&gt;"","'"&amp;VLOOKUP(TableFields[Field],Columns[],3,0)&amp;"'","")</f>
        <v>'nest_relation2'</v>
      </c>
      <c r="E217" s="7" t="str">
        <f>IF(VLOOKUP(TableFields[Field],Columns[],4,0)&lt;&gt;0,", "&amp;VLOOKUP(TableFields[Field],Columns[],4,0)&amp;")",")")</f>
        <v>)</v>
      </c>
      <c r="F217" s="4" t="str">
        <f>IF(VLOOKUP(TableFields[Field],Columns[],5,0)=0,"","-&gt;"&amp;VLOOKUP(TableFields[Field],Columns[],5,0))</f>
        <v>-&gt;index()</v>
      </c>
      <c r="G217" s="4" t="str">
        <f>IF(VLOOKUP(TableFields[Field],Columns[],6,0)=0,"","-&gt;"&amp;VLOOKUP(TableFields[Field],Columns[],6,0))</f>
        <v>-&gt;nullable()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18" spans="1:11" hidden="1" x14ac:dyDescent="0.25">
      <c r="A218" s="4" t="s">
        <v>150</v>
      </c>
      <c r="B218" s="4" t="s">
        <v>576</v>
      </c>
      <c r="C218" s="4" t="str">
        <f>VLOOKUP(TableFields[Field],Columns[],2,0)&amp;"("</f>
        <v>unsignedInteger(</v>
      </c>
      <c r="D218" s="4" t="str">
        <f>IF(VLOOKUP(TableFields[Field],Columns[],3,0)&lt;&gt;"","'"&amp;VLOOKUP(TableFields[Field],Columns[],3,0)&amp;"'","")</f>
        <v>'nest_relation3'</v>
      </c>
      <c r="E218" s="7" t="str">
        <f>IF(VLOOKUP(TableFields[Field],Columns[],4,0)&lt;&gt;0,", "&amp;VLOOKUP(TableFields[Field],Columns[],4,0)&amp;")",")")</f>
        <v>)</v>
      </c>
      <c r="F218" s="4" t="str">
        <f>IF(VLOOKUP(TableFields[Field],Columns[],5,0)=0,"","-&gt;"&amp;VLOOKUP(TableFields[Field],Columns[],5,0))</f>
        <v>-&gt;index()</v>
      </c>
      <c r="G218" s="4" t="str">
        <f>IF(VLOOKUP(TableFields[Field],Columns[],6,0)=0,"","-&gt;"&amp;VLOOKUP(TableFields[Field],Columns[],6,0))</f>
        <v>-&gt;nullable()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219" spans="1:11" hidden="1" x14ac:dyDescent="0.25">
      <c r="A219" s="4" t="s">
        <v>150</v>
      </c>
      <c r="B219" s="4" t="s">
        <v>152</v>
      </c>
      <c r="C219" s="4" t="str">
        <f>VLOOKUP(TableFields[Field],Columns[],2,0)&amp;"("</f>
        <v>string(</v>
      </c>
      <c r="D219" s="4" t="str">
        <f>IF(VLOOKUP(TableFields[Field],Columns[],3,0)&lt;&gt;"","'"&amp;VLOOKUP(TableFields[Field],Columns[],3,0)&amp;"'","")</f>
        <v>'attribute'</v>
      </c>
      <c r="E219" s="7" t="str">
        <f>IF(VLOOKUP(TableFields[Field],Columns[],4,0)&lt;&gt;0,", "&amp;VLOOKUP(TableFields[Field],Columns[],4,0)&amp;")",")")</f>
        <v>, 64)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20" spans="1:11" hidden="1" x14ac:dyDescent="0.25">
      <c r="A220" s="4" t="s">
        <v>150</v>
      </c>
      <c r="B220" s="4" t="s">
        <v>40</v>
      </c>
      <c r="C220" s="4" t="str">
        <f>VLOOKUP(TableFields[Field],Columns[],2,0)&amp;"("</f>
        <v>timestamps(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"&amp;VLOOKUP(TableFields[Field],Columns[],4,0)&amp;")",")")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21" spans="1:11" hidden="1" x14ac:dyDescent="0.25">
      <c r="A221" s="4" t="s">
        <v>150</v>
      </c>
      <c r="B221" s="4" t="s">
        <v>118</v>
      </c>
      <c r="C221" s="4" t="str">
        <f>VLOOKUP(TableFields[Field],Columns[],2,0)&amp;"("</f>
        <v>foreign(</v>
      </c>
      <c r="D221" s="4" t="str">
        <f>IF(VLOOKUP(TableFields[Field],Columns[],3,0)&lt;&gt;"","'"&amp;VLOOKUP(TableFields[Field],Columns[],3,0)&amp;"'","")</f>
        <v>'resource_form'</v>
      </c>
      <c r="E221" s="7" t="str">
        <f>IF(VLOOKUP(TableFields[Field],Columns[],4,0)&lt;&gt;0,", "&amp;VLOOKUP(TableFields[Field],Columns[],4,0)&amp;")",")")</f>
        <v>)</v>
      </c>
      <c r="F221" s="4" t="str">
        <f>IF(VLOOKUP(TableFields[Field],Columns[],5,0)=0,"","-&gt;"&amp;VLOOKUP(TableFields[Field],Columns[],5,0))</f>
        <v>-&gt;references('id')</v>
      </c>
      <c r="G221" s="4" t="str">
        <f>IF(VLOOKUP(TableFields[Field],Columns[],6,0)=0,"","-&gt;"&amp;VLOOKUP(TableFields[Field],Columns[],6,0))</f>
        <v>-&gt;on('__resource_forms')</v>
      </c>
      <c r="H221" s="4" t="str">
        <f>IF(VLOOKUP(TableFields[Field],Columns[],7,0)=0,"","-&gt;"&amp;VLOOKUP(TableFields[Field],Columns[],7,0))</f>
        <v>-&gt;onUpdate('cascade')</v>
      </c>
      <c r="I221" s="4" t="str">
        <f>IF(VLOOKUP(TableFields[Field],Columns[],8,0)=0,"","-&gt;"&amp;VLOOKUP(TableFields[Field],Columns[],8,0))</f>
        <v>-&gt;onDelete('cascade')</v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22" spans="1:11" hidden="1" x14ac:dyDescent="0.25">
      <c r="A222" s="4" t="s">
        <v>150</v>
      </c>
      <c r="B222" s="4" t="s">
        <v>573</v>
      </c>
      <c r="C222" s="5" t="str">
        <f>VLOOKUP(TableFields[Field],Columns[],2,0)&amp;"("</f>
        <v>foreign(</v>
      </c>
      <c r="D222" s="5" t="str">
        <f>IF(VLOOKUP(TableFields[Field],Columns[],3,0)&lt;&gt;"","'"&amp;VLOOKUP(TableFields[Field],Columns[],3,0)&amp;"'","")</f>
        <v>'relation'</v>
      </c>
      <c r="E222" s="8" t="str">
        <f>IF(VLOOKUP(TableFields[Field],Columns[],4,0)&lt;&gt;0,", "&amp;VLOOKUP(TableFields[Field],Columns[],4,0)&amp;")",")")</f>
        <v>)</v>
      </c>
      <c r="F222" s="5" t="str">
        <f>IF(VLOOKUP(TableFields[Field],Columns[],5,0)=0,"","-&gt;"&amp;VLOOKUP(TableFields[Field],Columns[],5,0))</f>
        <v>-&gt;references('id')</v>
      </c>
      <c r="G222" s="5" t="str">
        <f>IF(VLOOKUP(TableFields[Field],Columns[],6,0)=0,"","-&gt;"&amp;VLOOKUP(TableFields[Field],Columns[],6,0))</f>
        <v>-&gt;on('__resource_relations')</v>
      </c>
      <c r="H222" s="5" t="str">
        <f>IF(VLOOKUP(TableFields[Field],Columns[],7,0)=0,"","-&gt;"&amp;VLOOKUP(TableFields[Field],Columns[],7,0))</f>
        <v>-&gt;onUpdate('cascade')</v>
      </c>
      <c r="I222" s="5" t="str">
        <f>IF(VLOOKUP(TableFields[Field],Columns[],8,0)=0,"","-&gt;"&amp;VLOOKUP(TableFields[Field],Columns[],8,0))</f>
        <v>-&gt;onDelete('set null')</v>
      </c>
      <c r="J222" s="5" t="str">
        <f>IF(VLOOKUP(TableFields[Field],Columns[],9,0)=0,"","-&gt;"&amp;VLOOKUP(TableFields[Field],Columns[],9,0))</f>
        <v/>
      </c>
      <c r="K222" s="5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23" spans="1:11" hidden="1" x14ac:dyDescent="0.25">
      <c r="A223" s="4" t="s">
        <v>150</v>
      </c>
      <c r="B223" s="4" t="s">
        <v>579</v>
      </c>
      <c r="C223" s="5" t="str">
        <f>VLOOKUP(TableFields[Field],Columns[],2,0)&amp;"("</f>
        <v>foreign(</v>
      </c>
      <c r="D223" s="5" t="str">
        <f>IF(VLOOKUP(TableFields[Field],Columns[],3,0)&lt;&gt;"","'"&amp;VLOOKUP(TableFields[Field],Columns[],3,0)&amp;"'","")</f>
        <v>'nest_relation1'</v>
      </c>
      <c r="E223" s="8" t="str">
        <f>IF(VLOOKUP(TableFields[Field],Columns[],4,0)&lt;&gt;0,", "&amp;VLOOKUP(TableFields[Field],Columns[],4,0)&amp;")",")")</f>
        <v>)</v>
      </c>
      <c r="F223" s="5" t="str">
        <f>IF(VLOOKUP(TableFields[Field],Columns[],5,0)=0,"","-&gt;"&amp;VLOOKUP(TableFields[Field],Columns[],5,0))</f>
        <v>-&gt;references('id')</v>
      </c>
      <c r="G223" s="5" t="str">
        <f>IF(VLOOKUP(TableFields[Field],Columns[],6,0)=0,"","-&gt;"&amp;VLOOKUP(TableFields[Field],Columns[],6,0))</f>
        <v>-&gt;on('__resource_relations')</v>
      </c>
      <c r="H223" s="5" t="str">
        <f>IF(VLOOKUP(TableFields[Field],Columns[],7,0)=0,"","-&gt;"&amp;VLOOKUP(TableFields[Field],Columns[],7,0))</f>
        <v>-&gt;onUpdate('cascade')</v>
      </c>
      <c r="I223" s="5" t="str">
        <f>IF(VLOOKUP(TableFields[Field],Columns[],8,0)=0,"","-&gt;"&amp;VLOOKUP(TableFields[Field],Columns[],8,0))</f>
        <v>-&gt;onDelete('set null')</v>
      </c>
      <c r="J223" s="5" t="str">
        <f>IF(VLOOKUP(TableFields[Field],Columns[],9,0)=0,"","-&gt;"&amp;VLOOKUP(TableFields[Field],Columns[],9,0))</f>
        <v/>
      </c>
      <c r="K223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24" spans="1:11" hidden="1" x14ac:dyDescent="0.25">
      <c r="A224" s="4" t="s">
        <v>150</v>
      </c>
      <c r="B224" s="4" t="s">
        <v>580</v>
      </c>
      <c r="C224" s="5" t="str">
        <f>VLOOKUP(TableFields[Field],Columns[],2,0)&amp;"("</f>
        <v>foreign(</v>
      </c>
      <c r="D224" s="5" t="str">
        <f>IF(VLOOKUP(TableFields[Field],Columns[],3,0)&lt;&gt;"","'"&amp;VLOOKUP(TableFields[Field],Columns[],3,0)&amp;"'","")</f>
        <v>'nest_relation2'</v>
      </c>
      <c r="E224" s="8" t="str">
        <f>IF(VLOOKUP(TableFields[Field],Columns[],4,0)&lt;&gt;0,", "&amp;VLOOKUP(TableFields[Field],Columns[],4,0)&amp;")",")")</f>
        <v>)</v>
      </c>
      <c r="F224" s="5" t="str">
        <f>IF(VLOOKUP(TableFields[Field],Columns[],5,0)=0,"","-&gt;"&amp;VLOOKUP(TableFields[Field],Columns[],5,0))</f>
        <v>-&gt;references('id')</v>
      </c>
      <c r="G224" s="5" t="str">
        <f>IF(VLOOKUP(TableFields[Field],Columns[],6,0)=0,"","-&gt;"&amp;VLOOKUP(TableFields[Field],Columns[],6,0))</f>
        <v>-&gt;on('__resource_relations')</v>
      </c>
      <c r="H224" s="5" t="str">
        <f>IF(VLOOKUP(TableFields[Field],Columns[],7,0)=0,"","-&gt;"&amp;VLOOKUP(TableFields[Field],Columns[],7,0))</f>
        <v>-&gt;onUpdate('cascade')</v>
      </c>
      <c r="I224" s="5" t="str">
        <f>IF(VLOOKUP(TableFields[Field],Columns[],8,0)=0,"","-&gt;"&amp;VLOOKUP(TableFields[Field],Columns[],8,0))</f>
        <v>-&gt;onDelete('set null')</v>
      </c>
      <c r="J224" s="5" t="str">
        <f>IF(VLOOKUP(TableFields[Field],Columns[],9,0)=0,"","-&gt;"&amp;VLOOKUP(TableFields[Field],Columns[],9,0))</f>
        <v/>
      </c>
      <c r="K224" s="5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25" spans="1:11" hidden="1" x14ac:dyDescent="0.25">
      <c r="A225" s="4" t="s">
        <v>150</v>
      </c>
      <c r="B225" s="4" t="s">
        <v>581</v>
      </c>
      <c r="C225" s="4" t="str">
        <f>VLOOKUP(TableFields[Field],Columns[],2,0)&amp;"("</f>
        <v>foreign(</v>
      </c>
      <c r="D225" s="4" t="str">
        <f>IF(VLOOKUP(TableFields[Field],Columns[],3,0)&lt;&gt;"","'"&amp;VLOOKUP(TableFields[Field],Columns[],3,0)&amp;"'","")</f>
        <v>'nest_relation3'</v>
      </c>
      <c r="E225" s="7" t="str">
        <f>IF(VLOOKUP(TableFields[Field],Columns[],4,0)&lt;&gt;0,", "&amp;VLOOKUP(TableFields[Field],Columns[],4,0)&amp;")",")")</f>
        <v>)</v>
      </c>
      <c r="F225" s="4" t="str">
        <f>IF(VLOOKUP(TableFields[Field],Columns[],5,0)=0,"","-&gt;"&amp;VLOOKUP(TableFields[Field],Columns[],5,0))</f>
        <v>-&gt;references('id')</v>
      </c>
      <c r="G225" s="4" t="str">
        <f>IF(VLOOKUP(TableFields[Field],Columns[],6,0)=0,"","-&gt;"&amp;VLOOKUP(TableFields[Field],Columns[],6,0))</f>
        <v>-&gt;on('__resource_relations')</v>
      </c>
      <c r="H225" s="4" t="str">
        <f>IF(VLOOKUP(TableFields[Field],Columns[],7,0)=0,"","-&gt;"&amp;VLOOKUP(TableFields[Field],Columns[],7,0))</f>
        <v>-&gt;onUpdate('cascade')</v>
      </c>
      <c r="I225" s="4" t="str">
        <f>IF(VLOOKUP(TableFields[Field],Columns[],8,0)=0,"","-&gt;"&amp;VLOOKUP(TableFields[Field],Columns[],8,0))</f>
        <v>-&gt;onDelete('set null')</v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226" spans="1:11" hidden="1" x14ac:dyDescent="0.25">
      <c r="A226" s="4" t="s">
        <v>188</v>
      </c>
      <c r="B226" s="2" t="s">
        <v>21</v>
      </c>
      <c r="C226" s="2" t="str">
        <f>VLOOKUP(TableFields[Field],Columns[],2,0)&amp;"("</f>
        <v>increments(</v>
      </c>
      <c r="D226" s="2" t="str">
        <f>IF(VLOOKUP(TableFields[Field],Columns[],3,0)&lt;&gt;"","'"&amp;VLOOKUP(TableFields[Field],Columns[],3,0)&amp;"'","")</f>
        <v>'id'</v>
      </c>
      <c r="E226" s="9" t="str">
        <f>IF(VLOOKUP(TableFields[Field],Columns[],4,0)&lt;&gt;0,", "&amp;VLOOKUP(TableFields[Field],Columns[],4,0)&amp;")",")")</f>
        <v>)</v>
      </c>
      <c r="F226" s="2" t="str">
        <f>IF(VLOOKUP(TableFields[Field],Columns[],5,0)=0,"","-&gt;"&amp;VLOOKUP(TableFields[Field],Columns[],5,0))</f>
        <v/>
      </c>
      <c r="G226" s="2" t="str">
        <f>IF(VLOOKUP(TableFields[Field],Columns[],6,0)=0,"","-&gt;"&amp;VLOOKUP(TableFields[Field],Columns[],6,0))</f>
        <v/>
      </c>
      <c r="H226" s="2" t="str">
        <f>IF(VLOOKUP(TableFields[Field],Columns[],7,0)=0,"","-&gt;"&amp;VLOOKUP(TableFields[Field],Columns[],7,0))</f>
        <v/>
      </c>
      <c r="I226" s="2" t="str">
        <f>IF(VLOOKUP(TableFields[Field],Columns[],8,0)=0,"","-&gt;"&amp;VLOOKUP(TableFields[Field],Columns[],8,0))</f>
        <v/>
      </c>
      <c r="J226" s="2" t="str">
        <f>IF(VLOOKUP(TableFields[Field],Columns[],9,0)=0,"","-&gt;"&amp;VLOOKUP(TableFields[Field],Columns[],9,0))</f>
        <v/>
      </c>
      <c r="K226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27" spans="1:11" hidden="1" x14ac:dyDescent="0.25">
      <c r="A227" s="4" t="s">
        <v>188</v>
      </c>
      <c r="B227" s="2" t="s">
        <v>194</v>
      </c>
      <c r="C227" s="2" t="str">
        <f>VLOOKUP(TableFields[Field],Columns[],2,0)&amp;"("</f>
        <v>string(</v>
      </c>
      <c r="D227" s="2" t="str">
        <f>IF(VLOOKUP(TableFields[Field],Columns[],3,0)&lt;&gt;"","'"&amp;VLOOKUP(TableFields[Field],Columns[],3,0)&amp;"'","")</f>
        <v>'name'</v>
      </c>
      <c r="E227" s="9" t="str">
        <f>IF(VLOOKUP(TableFields[Field],Columns[],4,0)&lt;&gt;0,", "&amp;VLOOKUP(TableFields[Field],Columns[],4,0)&amp;")",")")</f>
        <v>, 512)</v>
      </c>
      <c r="F227" s="2" t="str">
        <f>IF(VLOOKUP(TableFields[Field],Columns[],5,0)=0,"","-&gt;"&amp;VLOOKUP(TableFields[Field],Columns[],5,0))</f>
        <v>-&gt;index()</v>
      </c>
      <c r="G227" s="2" t="str">
        <f>IF(VLOOKUP(TableFields[Field],Columns[],6,0)=0,"","-&gt;"&amp;VLOOKUP(TableFields[Field],Columns[],6,0))</f>
        <v/>
      </c>
      <c r="H227" s="2" t="str">
        <f>IF(VLOOKUP(TableFields[Field],Columns[],7,0)=0,"","-&gt;"&amp;VLOOKUP(TableFields[Field],Columns[],7,0))</f>
        <v/>
      </c>
      <c r="I227" s="2" t="str">
        <f>IF(VLOOKUP(TableFields[Field],Columns[],8,0)=0,"","-&gt;"&amp;VLOOKUP(TableFields[Field],Columns[],8,0))</f>
        <v/>
      </c>
      <c r="J227" s="2" t="str">
        <f>IF(VLOOKUP(TableFields[Field],Columns[],9,0)=0,"","-&gt;"&amp;VLOOKUP(TableFields[Field],Columns[],9,0))</f>
        <v/>
      </c>
      <c r="K227" s="2" t="str">
        <f>"$table-&gt;"&amp;TableFields[Type]&amp;TableFields[Name]&amp;TableFields[Arg2]&amp;TableFields[Method1]&amp;TableFields[Method2]&amp;TableFields[Method3]&amp;TableFields[Method4]&amp;TableFields[Method5]&amp;";"</f>
        <v>$table-&gt;string('name', 512)-&gt;index();</v>
      </c>
    </row>
    <row r="228" spans="1:11" hidden="1" x14ac:dyDescent="0.25">
      <c r="A228" s="4" t="s">
        <v>188</v>
      </c>
      <c r="B228" s="2" t="s">
        <v>191</v>
      </c>
      <c r="C228" s="2" t="str">
        <f>VLOOKUP(TableFields[Field],Columns[],2,0)&amp;"("</f>
        <v>string(</v>
      </c>
      <c r="D228" s="2" t="str">
        <f>IF(VLOOKUP(TableFields[Field],Columns[],3,0)&lt;&gt;"","'"&amp;VLOOKUP(TableFields[Field],Columns[],3,0)&amp;"'","")</f>
        <v>'name_short'</v>
      </c>
      <c r="E228" s="9" t="str">
        <f>IF(VLOOKUP(TableFields[Field],Columns[],4,0)&lt;&gt;0,", "&amp;VLOOKUP(TableFields[Field],Columns[],4,0)&amp;")",")")</f>
        <v>, 128)</v>
      </c>
      <c r="F228" s="2" t="str">
        <f>IF(VLOOKUP(TableFields[Field],Columns[],5,0)=0,"","-&gt;"&amp;VLOOKUP(TableFields[Field],Columns[],5,0))</f>
        <v>-&gt;nullable()</v>
      </c>
      <c r="G228" s="2" t="str">
        <f>IF(VLOOKUP(TableFields[Field],Columns[],6,0)=0,"","-&gt;"&amp;VLOOKUP(TableFields[Field],Columns[],6,0))</f>
        <v/>
      </c>
      <c r="H228" s="2" t="str">
        <f>IF(VLOOKUP(TableFields[Field],Columns[],7,0)=0,"","-&gt;"&amp;VLOOKUP(TableFields[Field],Columns[],7,0))</f>
        <v/>
      </c>
      <c r="I228" s="2" t="str">
        <f>IF(VLOOKUP(TableFields[Field],Columns[],8,0)=0,"","-&gt;"&amp;VLOOKUP(TableFields[Field],Columns[],8,0))</f>
        <v/>
      </c>
      <c r="J228" s="2" t="str">
        <f>IF(VLOOKUP(TableFields[Field],Columns[],9,0)=0,"","-&gt;"&amp;VLOOKUP(TableFields[Field],Columns[],9,0))</f>
        <v/>
      </c>
      <c r="K228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$table-&gt;string('name_short', 128)-&gt;nullable();</v>
      </c>
    </row>
    <row r="229" spans="1:11" hidden="1" x14ac:dyDescent="0.25">
      <c r="A229" s="4" t="s">
        <v>188</v>
      </c>
      <c r="B229" s="2" t="s">
        <v>192</v>
      </c>
      <c r="C229" s="2" t="str">
        <f>VLOOKUP(TableFields[Field],Columns[],2,0)&amp;"("</f>
        <v>string(</v>
      </c>
      <c r="D229" s="2" t="str">
        <f>IF(VLOOKUP(TableFields[Field],Columns[],3,0)&lt;&gt;"","'"&amp;VLOOKUP(TableFields[Field],Columns[],3,0)&amp;"'","")</f>
        <v>'name_long'</v>
      </c>
      <c r="E229" s="9" t="str">
        <f>IF(VLOOKUP(TableFields[Field],Columns[],4,0)&lt;&gt;0,", "&amp;VLOOKUP(TableFields[Field],Columns[],4,0)&amp;")",")")</f>
        <v>, 512)</v>
      </c>
      <c r="F229" s="2" t="str">
        <f>IF(VLOOKUP(TableFields[Field],Columns[],5,0)=0,"","-&gt;"&amp;VLOOKUP(TableFields[Field],Columns[],5,0))</f>
        <v>-&gt;nullable()</v>
      </c>
      <c r="G229" s="2" t="str">
        <f>IF(VLOOKUP(TableFields[Field],Columns[],6,0)=0,"","-&gt;"&amp;VLOOKUP(TableFields[Field],Columns[],6,0))</f>
        <v/>
      </c>
      <c r="H229" s="2" t="str">
        <f>IF(VLOOKUP(TableFields[Field],Columns[],7,0)=0,"","-&gt;"&amp;VLOOKUP(TableFields[Field],Columns[],7,0))</f>
        <v/>
      </c>
      <c r="I229" s="2" t="str">
        <f>IF(VLOOKUP(TableFields[Field],Columns[],8,0)=0,"","-&gt;"&amp;VLOOKUP(TableFields[Field],Columns[],8,0))</f>
        <v/>
      </c>
      <c r="J229" s="2" t="str">
        <f>IF(VLOOKUP(TableFields[Field],Columns[],9,0)=0,"","-&gt;"&amp;VLOOKUP(TableFields[Field],Columns[],9,0))</f>
        <v/>
      </c>
      <c r="K229" s="2" t="str">
        <f>"$table-&gt;"&amp;TableFields[Type]&amp;TableFields[Name]&amp;TableFields[Arg2]&amp;TableFields[Method1]&amp;TableFields[Method2]&amp;TableFields[Method3]&amp;TableFields[Method4]&amp;TableFields[Method5]&amp;";"</f>
        <v>$table-&gt;string('name_long', 512)-&gt;nullable();</v>
      </c>
    </row>
    <row r="230" spans="1:11" hidden="1" x14ac:dyDescent="0.25">
      <c r="A230" s="4" t="s">
        <v>188</v>
      </c>
      <c r="B230" s="2" t="s">
        <v>189</v>
      </c>
      <c r="C230" s="2" t="str">
        <f>VLOOKUP(TableFields[Field],Columns[],2,0)&amp;"("</f>
        <v>string(</v>
      </c>
      <c r="D230" s="2" t="str">
        <f>IF(VLOOKUP(TableFields[Field],Columns[],3,0)&lt;&gt;"","'"&amp;VLOOKUP(TableFields[Field],Columns[],3,0)&amp;"'","")</f>
        <v>'address_line1'</v>
      </c>
      <c r="E230" s="9" t="str">
        <f>IF(VLOOKUP(TableFields[Field],Columns[],4,0)&lt;&gt;0,", "&amp;VLOOKUP(TableFields[Field],Columns[],4,0)&amp;")",")")</f>
        <v>, 1024)</v>
      </c>
      <c r="F230" s="2" t="str">
        <f>IF(VLOOKUP(TableFields[Field],Columns[],5,0)=0,"","-&gt;"&amp;VLOOKUP(TableFields[Field],Columns[],5,0))</f>
        <v>-&gt;nullable()</v>
      </c>
      <c r="G230" s="2" t="str">
        <f>IF(VLOOKUP(TableFields[Field],Columns[],6,0)=0,"","-&gt;"&amp;VLOOKUP(TableFields[Field],Columns[],6,0))</f>
        <v/>
      </c>
      <c r="H230" s="2" t="str">
        <f>IF(VLOOKUP(TableFields[Field],Columns[],7,0)=0,"","-&gt;"&amp;VLOOKUP(TableFields[Field],Columns[],7,0))</f>
        <v/>
      </c>
      <c r="I230" s="2" t="str">
        <f>IF(VLOOKUP(TableFields[Field],Columns[],8,0)=0,"","-&gt;"&amp;VLOOKUP(TableFields[Field],Columns[],8,0))</f>
        <v/>
      </c>
      <c r="J230" s="2" t="str">
        <f>IF(VLOOKUP(TableFields[Field],Columns[],9,0)=0,"","-&gt;"&amp;VLOOKUP(TableFields[Field],Columns[],9,0))</f>
        <v/>
      </c>
      <c r="K230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$table-&gt;string('address_line1', 1024)-&gt;nullable();</v>
      </c>
    </row>
    <row r="231" spans="1:11" hidden="1" x14ac:dyDescent="0.25">
      <c r="A231" s="4" t="s">
        <v>188</v>
      </c>
      <c r="B231" s="2" t="s">
        <v>190</v>
      </c>
      <c r="C231" s="2" t="str">
        <f>VLOOKUP(TableFields[Field],Columns[],2,0)&amp;"("</f>
        <v>string(</v>
      </c>
      <c r="D231" s="2" t="str">
        <f>IF(VLOOKUP(TableFields[Field],Columns[],3,0)&lt;&gt;"","'"&amp;VLOOKUP(TableFields[Field],Columns[],3,0)&amp;"'","")</f>
        <v>'address_line2'</v>
      </c>
      <c r="E231" s="9" t="str">
        <f>IF(VLOOKUP(TableFields[Field],Columns[],4,0)&lt;&gt;0,", "&amp;VLOOKUP(TableFields[Field],Columns[],4,0)&amp;")",")")</f>
        <v>, 1024)</v>
      </c>
      <c r="F231" s="2" t="str">
        <f>IF(VLOOKUP(TableFields[Field],Columns[],5,0)=0,"","-&gt;"&amp;VLOOKUP(TableFields[Field],Columns[],5,0))</f>
        <v>-&gt;nullable()</v>
      </c>
      <c r="G231" s="2" t="str">
        <f>IF(VLOOKUP(TableFields[Field],Columns[],6,0)=0,"","-&gt;"&amp;VLOOKUP(TableFields[Field],Columns[],6,0))</f>
        <v/>
      </c>
      <c r="H231" s="2" t="str">
        <f>IF(VLOOKUP(TableFields[Field],Columns[],7,0)=0,"","-&gt;"&amp;VLOOKUP(TableFields[Field],Columns[],7,0))</f>
        <v/>
      </c>
      <c r="I231" s="2" t="str">
        <f>IF(VLOOKUP(TableFields[Field],Columns[],8,0)=0,"","-&gt;"&amp;VLOOKUP(TableFields[Field],Columns[],8,0))</f>
        <v/>
      </c>
      <c r="J231" s="2" t="str">
        <f>IF(VLOOKUP(TableFields[Field],Columns[],9,0)=0,"","-&gt;"&amp;VLOOKUP(TableFields[Field],Columns[],9,0))</f>
        <v/>
      </c>
      <c r="K231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$table-&gt;string('address_line2', 1024)-&gt;nullable();</v>
      </c>
    </row>
    <row r="232" spans="1:11" hidden="1" x14ac:dyDescent="0.25">
      <c r="A232" s="4" t="s">
        <v>188</v>
      </c>
      <c r="B232" s="2" t="s">
        <v>196</v>
      </c>
      <c r="C232" s="2" t="str">
        <f>VLOOKUP(TableFields[Field],Columns[],2,0)&amp;"("</f>
        <v>string(</v>
      </c>
      <c r="D232" s="2" t="str">
        <f>IF(VLOOKUP(TableFields[Field],Columns[],3,0)&lt;&gt;"","'"&amp;VLOOKUP(TableFields[Field],Columns[],3,0)&amp;"'","")</f>
        <v>'address_short'</v>
      </c>
      <c r="E232" s="9" t="str">
        <f>IF(VLOOKUP(TableFields[Field],Columns[],4,0)&lt;&gt;0,", "&amp;VLOOKUP(TableFields[Field],Columns[],4,0)&amp;")",")")</f>
        <v>, 512)</v>
      </c>
      <c r="F232" s="2" t="str">
        <f>IF(VLOOKUP(TableFields[Field],Columns[],5,0)=0,"","-&gt;"&amp;VLOOKUP(TableFields[Field],Columns[],5,0))</f>
        <v>-&gt;nullable()</v>
      </c>
      <c r="G232" s="2" t="str">
        <f>IF(VLOOKUP(TableFields[Field],Columns[],6,0)=0,"","-&gt;"&amp;VLOOKUP(TableFields[Field],Columns[],6,0))</f>
        <v/>
      </c>
      <c r="H232" s="2" t="str">
        <f>IF(VLOOKUP(TableFields[Field],Columns[],7,0)=0,"","-&gt;"&amp;VLOOKUP(TableFields[Field],Columns[],7,0))</f>
        <v/>
      </c>
      <c r="I232" s="2" t="str">
        <f>IF(VLOOKUP(TableFields[Field],Columns[],8,0)=0,"","-&gt;"&amp;VLOOKUP(TableFields[Field],Columns[],8,0))</f>
        <v/>
      </c>
      <c r="J232" s="2" t="str">
        <f>IF(VLOOKUP(TableFields[Field],Columns[],9,0)=0,"","-&gt;"&amp;VLOOKUP(TableFields[Field],Columns[],9,0))</f>
        <v/>
      </c>
      <c r="K232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$table-&gt;string('address_short', 512)-&gt;nullable();</v>
      </c>
    </row>
    <row r="233" spans="1:11" hidden="1" x14ac:dyDescent="0.25">
      <c r="A233" s="4" t="s">
        <v>188</v>
      </c>
      <c r="B233" s="2" t="s">
        <v>195</v>
      </c>
      <c r="C233" s="2" t="str">
        <f>VLOOKUP(TableFields[Field],Columns[],2,0)&amp;"("</f>
        <v>string(</v>
      </c>
      <c r="D233" s="2" t="str">
        <f>IF(VLOOKUP(TableFields[Field],Columns[],3,0)&lt;&gt;"","'"&amp;VLOOKUP(TableFields[Field],Columns[],3,0)&amp;"'","")</f>
        <v>'address_long'</v>
      </c>
      <c r="E233" s="9" t="str">
        <f>IF(VLOOKUP(TableFields[Field],Columns[],4,0)&lt;&gt;0,", "&amp;VLOOKUP(TableFields[Field],Columns[],4,0)&amp;")",")")</f>
        <v>, 1024)</v>
      </c>
      <c r="F233" s="2" t="str">
        <f>IF(VLOOKUP(TableFields[Field],Columns[],5,0)=0,"","-&gt;"&amp;VLOOKUP(TableFields[Field],Columns[],5,0))</f>
        <v>-&gt;nullable()</v>
      </c>
      <c r="G233" s="2" t="str">
        <f>IF(VLOOKUP(TableFields[Field],Columns[],6,0)=0,"","-&gt;"&amp;VLOOKUP(TableFields[Field],Columns[],6,0))</f>
        <v/>
      </c>
      <c r="H233" s="2" t="str">
        <f>IF(VLOOKUP(TableFields[Field],Columns[],7,0)=0,"","-&gt;"&amp;VLOOKUP(TableFields[Field],Columns[],7,0))</f>
        <v/>
      </c>
      <c r="I233" s="2" t="str">
        <f>IF(VLOOKUP(TableFields[Field],Columns[],8,0)=0,"","-&gt;"&amp;VLOOKUP(TableFields[Field],Columns[],8,0))</f>
        <v/>
      </c>
      <c r="J233" s="2" t="str">
        <f>IF(VLOOKUP(TableFields[Field],Columns[],9,0)=0,"","-&gt;"&amp;VLOOKUP(TableFields[Field],Columns[],9,0))</f>
        <v/>
      </c>
      <c r="K233" s="2" t="str">
        <f>"$table-&gt;"&amp;TableFields[Type]&amp;TableFields[Name]&amp;TableFields[Arg2]&amp;TableFields[Method1]&amp;TableFields[Method2]&amp;TableFields[Method3]&amp;TableFields[Method4]&amp;TableFields[Method5]&amp;";"</f>
        <v>$table-&gt;string('address_long', 1024)-&gt;nullable();</v>
      </c>
    </row>
    <row r="234" spans="1:11" hidden="1" x14ac:dyDescent="0.25">
      <c r="A234" s="4" t="s">
        <v>188</v>
      </c>
      <c r="B234" s="4" t="s">
        <v>40</v>
      </c>
      <c r="C234" s="4" t="str">
        <f>VLOOKUP(TableFields[Field],Columns[],2,0)&amp;"("</f>
        <v>timestamps(</v>
      </c>
      <c r="D234" s="4" t="str">
        <f>IF(VLOOKUP(TableFields[Field],Columns[],3,0)&lt;&gt;"","'"&amp;VLOOKUP(TableFields[Field],Columns[],3,0)&amp;"'","")</f>
        <v/>
      </c>
      <c r="E234" s="7" t="str">
        <f>IF(VLOOKUP(TableFields[Field],Columns[],4,0)&lt;&gt;0,", "&amp;VLOOKUP(TableFields[Field],Columns[],4,0)&amp;")",")")</f>
        <v>)</v>
      </c>
      <c r="F234" s="4" t="str">
        <f>IF(VLOOKUP(TableFields[Field],Columns[],5,0)=0,"","-&gt;"&amp;VLOOKUP(TableFields[Field],Columns[],5,0))</f>
        <v/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35" spans="1:11" hidden="1" x14ac:dyDescent="0.25">
      <c r="A235" s="4" t="s">
        <v>193</v>
      </c>
      <c r="B235" s="2" t="s">
        <v>21</v>
      </c>
      <c r="C235" s="2" t="str">
        <f>VLOOKUP(TableFields[Field],Columns[],2,0)&amp;"("</f>
        <v>increments(</v>
      </c>
      <c r="D235" s="2" t="str">
        <f>IF(VLOOKUP(TableFields[Field],Columns[],3,0)&lt;&gt;"","'"&amp;VLOOKUP(TableFields[Field],Columns[],3,0)&amp;"'","")</f>
        <v>'id'</v>
      </c>
      <c r="E235" s="9" t="str">
        <f>IF(VLOOKUP(TableFields[Field],Columns[],4,0)&lt;&gt;0,", "&amp;VLOOKUP(TableFields[Field],Columns[],4,0)&amp;")",")")</f>
        <v>)</v>
      </c>
      <c r="F235" s="2" t="str">
        <f>IF(VLOOKUP(TableFields[Field],Columns[],5,0)=0,"","-&gt;"&amp;VLOOKUP(TableFields[Field],Columns[],5,0))</f>
        <v/>
      </c>
      <c r="G235" s="2" t="str">
        <f>IF(VLOOKUP(TableFields[Field],Columns[],6,0)=0,"","-&gt;"&amp;VLOOKUP(TableFields[Field],Columns[],6,0))</f>
        <v/>
      </c>
      <c r="H235" s="2" t="str">
        <f>IF(VLOOKUP(TableFields[Field],Columns[],7,0)=0,"","-&gt;"&amp;VLOOKUP(TableFields[Field],Columns[],7,0))</f>
        <v/>
      </c>
      <c r="I235" s="2" t="str">
        <f>IF(VLOOKUP(TableFields[Field],Columns[],8,0)=0,"","-&gt;"&amp;VLOOKUP(TableFields[Field],Columns[],8,0))</f>
        <v/>
      </c>
      <c r="J235" s="2" t="str">
        <f>IF(VLOOKUP(TableFields[Field],Columns[],9,0)=0,"","-&gt;"&amp;VLOOKUP(TableFields[Field],Columns[],9,0))</f>
        <v/>
      </c>
      <c r="K235" s="2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36" spans="1:11" hidden="1" x14ac:dyDescent="0.25">
      <c r="A236" s="4" t="s">
        <v>193</v>
      </c>
      <c r="B236" s="2" t="s">
        <v>188</v>
      </c>
      <c r="C236" s="2" t="str">
        <f>VLOOKUP(TableFields[Field],Columns[],2,0)&amp;"("</f>
        <v>unsignedInteger(</v>
      </c>
      <c r="D236" s="2" t="str">
        <f>IF(VLOOKUP(TableFields[Field],Columns[],3,0)&lt;&gt;"","'"&amp;VLOOKUP(TableFields[Field],Columns[],3,0)&amp;"'","")</f>
        <v>'organisation'</v>
      </c>
      <c r="E236" s="9" t="str">
        <f>IF(VLOOKUP(TableFields[Field],Columns[],4,0)&lt;&gt;0,", "&amp;VLOOKUP(TableFields[Field],Columns[],4,0)&amp;")",")")</f>
        <v>)</v>
      </c>
      <c r="F236" s="2" t="str">
        <f>IF(VLOOKUP(TableFields[Field],Columns[],5,0)=0,"","-&gt;"&amp;VLOOKUP(TableFields[Field],Columns[],5,0))</f>
        <v/>
      </c>
      <c r="G236" s="2" t="str">
        <f>IF(VLOOKUP(TableFields[Field],Columns[],6,0)=0,"","-&gt;"&amp;VLOOKUP(TableFields[Field],Columns[],6,0))</f>
        <v/>
      </c>
      <c r="H236" s="2" t="str">
        <f>IF(VLOOKUP(TableFields[Field],Columns[],7,0)=0,"","-&gt;"&amp;VLOOKUP(TableFields[Field],Columns[],7,0))</f>
        <v/>
      </c>
      <c r="I236" s="2" t="str">
        <f>IF(VLOOKUP(TableFields[Field],Columns[],8,0)=0,"","-&gt;"&amp;VLOOKUP(TableFields[Field],Columns[],8,0))</f>
        <v/>
      </c>
      <c r="J236" s="2" t="str">
        <f>IF(VLOOKUP(TableFields[Field],Columns[],9,0)=0,"","-&gt;"&amp;VLOOKUP(TableFields[Field],Columns[],9,0))</f>
        <v/>
      </c>
      <c r="K236" s="2" t="str">
        <f>"$table-&gt;"&amp;TableFields[Type]&amp;TableFields[Name]&amp;TableFields[Arg2]&amp;TableFields[Method1]&amp;TableFields[Method2]&amp;TableFields[Method3]&amp;TableFields[Method4]&amp;TableFields[Method5]&amp;";"</f>
        <v>$table-&gt;unsignedInteger('organisation');</v>
      </c>
    </row>
    <row r="237" spans="1:11" hidden="1" x14ac:dyDescent="0.25">
      <c r="A237" s="4" t="s">
        <v>193</v>
      </c>
      <c r="B237" s="2" t="s">
        <v>199</v>
      </c>
      <c r="C237" s="2" t="str">
        <f>VLOOKUP(TableFields[Field],Columns[],2,0)&amp;"("</f>
        <v>enum(</v>
      </c>
      <c r="D237" s="2" t="str">
        <f>IF(VLOOKUP(TableFields[Field],Columns[],3,0)&lt;&gt;"","'"&amp;VLOOKUP(TableFields[Field],Columns[],3,0)&amp;"'","")</f>
        <v>'type'</v>
      </c>
      <c r="E237" s="9" t="str">
        <f>IF(VLOOKUP(TableFields[Field],Columns[],4,0)&lt;&gt;0,", "&amp;VLOOKUP(TableFields[Field],Columns[],4,0)&amp;")",")")</f>
        <v>, ['number','email','address'])</v>
      </c>
      <c r="F237" s="2" t="str">
        <f>IF(VLOOKUP(TableFields[Field],Columns[],5,0)=0,"","-&gt;"&amp;VLOOKUP(TableFields[Field],Columns[],5,0))</f>
        <v>-&gt;default('number')</v>
      </c>
      <c r="G237" s="2" t="str">
        <f>IF(VLOOKUP(TableFields[Field],Columns[],6,0)=0,"","-&gt;"&amp;VLOOKUP(TableFields[Field],Columns[],6,0))</f>
        <v/>
      </c>
      <c r="H237" s="2" t="str">
        <f>IF(VLOOKUP(TableFields[Field],Columns[],7,0)=0,"","-&gt;"&amp;VLOOKUP(TableFields[Field],Columns[],7,0))</f>
        <v/>
      </c>
      <c r="I237" s="2" t="str">
        <f>IF(VLOOKUP(TableFields[Field],Columns[],8,0)=0,"","-&gt;"&amp;VLOOKUP(TableFields[Field],Columns[],8,0))</f>
        <v/>
      </c>
      <c r="J237" s="2" t="str">
        <f>IF(VLOOKUP(TableFields[Field],Columns[],9,0)=0,"","-&gt;"&amp;VLOOKUP(TableFields[Field],Columns[],9,0))</f>
        <v/>
      </c>
      <c r="K237" s="2" t="str">
        <f>"$table-&gt;"&amp;TableFields[Type]&amp;TableFields[Name]&amp;TableFields[Arg2]&amp;TableFields[Method1]&amp;TableFields[Method2]&amp;TableFields[Method3]&amp;TableFields[Method4]&amp;TableFields[Method5]&amp;";"</f>
        <v>$table-&gt;enum('type', ['number','email','address'])-&gt;default('number');</v>
      </c>
    </row>
    <row r="238" spans="1:11" hidden="1" x14ac:dyDescent="0.25">
      <c r="A238" s="4" t="s">
        <v>193</v>
      </c>
      <c r="B238" s="2" t="s">
        <v>201</v>
      </c>
      <c r="C238" s="2" t="str">
        <f>VLOOKUP(TableFields[Field],Columns[],2,0)&amp;"("</f>
        <v>string(</v>
      </c>
      <c r="D238" s="2" t="str">
        <f>IF(VLOOKUP(TableFields[Field],Columns[],3,0)&lt;&gt;"","'"&amp;VLOOKUP(TableFields[Field],Columns[],3,0)&amp;"'","")</f>
        <v>'type_name'</v>
      </c>
      <c r="E238" s="9" t="str">
        <f>IF(VLOOKUP(TableFields[Field],Columns[],4,0)&lt;&gt;0,", "&amp;VLOOKUP(TableFields[Field],Columns[],4,0)&amp;")",")")</f>
        <v>, 64)</v>
      </c>
      <c r="F238" s="2" t="str">
        <f>IF(VLOOKUP(TableFields[Field],Columns[],5,0)=0,"","-&gt;"&amp;VLOOKUP(TableFields[Field],Columns[],5,0))</f>
        <v>-&gt;nullable()</v>
      </c>
      <c r="G238" s="2" t="str">
        <f>IF(VLOOKUP(TableFields[Field],Columns[],6,0)=0,"","-&gt;"&amp;VLOOKUP(TableFields[Field],Columns[],6,0))</f>
        <v/>
      </c>
      <c r="H238" s="2" t="str">
        <f>IF(VLOOKUP(TableFields[Field],Columns[],7,0)=0,"","-&gt;"&amp;VLOOKUP(TableFields[Field],Columns[],7,0))</f>
        <v/>
      </c>
      <c r="I238" s="2" t="str">
        <f>IF(VLOOKUP(TableFields[Field],Columns[],8,0)=0,"","-&gt;"&amp;VLOOKUP(TableFields[Field],Columns[],8,0))</f>
        <v/>
      </c>
      <c r="J238" s="2" t="str">
        <f>IF(VLOOKUP(TableFields[Field],Columns[],9,0)=0,"","-&gt;"&amp;VLOOKUP(TableFields[Field],Columns[],9,0))</f>
        <v/>
      </c>
      <c r="K238" s="2" t="str">
        <f>"$table-&gt;"&amp;TableFields[Type]&amp;TableFields[Name]&amp;TableFields[Arg2]&amp;TableFields[Method1]&amp;TableFields[Method2]&amp;TableFields[Method3]&amp;TableFields[Method4]&amp;TableFields[Method5]&amp;";"</f>
        <v>$table-&gt;string('type_name', 64)-&gt;nullable();</v>
      </c>
    </row>
    <row r="239" spans="1:11" hidden="1" x14ac:dyDescent="0.25">
      <c r="A239" s="4" t="s">
        <v>193</v>
      </c>
      <c r="B239" s="2" t="s">
        <v>203</v>
      </c>
      <c r="C239" s="2" t="str">
        <f>VLOOKUP(TableFields[Field],Columns[],2,0)&amp;"("</f>
        <v>string(</v>
      </c>
      <c r="D239" s="2" t="str">
        <f>IF(VLOOKUP(TableFields[Field],Columns[],3,0)&lt;&gt;"","'"&amp;VLOOKUP(TableFields[Field],Columns[],3,0)&amp;"'","")</f>
        <v>'detail'</v>
      </c>
      <c r="E239" s="9" t="str">
        <f>IF(VLOOKUP(TableFields[Field],Columns[],4,0)&lt;&gt;0,", "&amp;VLOOKUP(TableFields[Field],Columns[],4,0)&amp;")",")")</f>
        <v>, 256)</v>
      </c>
      <c r="F239" s="2" t="str">
        <f>IF(VLOOKUP(TableFields[Field],Columns[],5,0)=0,"","-&gt;"&amp;VLOOKUP(TableFields[Field],Columns[],5,0))</f>
        <v>-&gt;nullable()</v>
      </c>
      <c r="G239" s="2" t="str">
        <f>IF(VLOOKUP(TableFields[Field],Columns[],6,0)=0,"","-&gt;"&amp;VLOOKUP(TableFields[Field],Columns[],6,0))</f>
        <v/>
      </c>
      <c r="H239" s="2" t="str">
        <f>IF(VLOOKUP(TableFields[Field],Columns[],7,0)=0,"","-&gt;"&amp;VLOOKUP(TableFields[Field],Columns[],7,0))</f>
        <v/>
      </c>
      <c r="I239" s="2" t="str">
        <f>IF(VLOOKUP(TableFields[Field],Columns[],8,0)=0,"","-&gt;"&amp;VLOOKUP(TableFields[Field],Columns[],8,0))</f>
        <v/>
      </c>
      <c r="J239" s="2" t="str">
        <f>IF(VLOOKUP(TableFields[Field],Columns[],9,0)=0,"","-&gt;"&amp;VLOOKUP(TableFields[Field],Columns[],9,0))</f>
        <v/>
      </c>
      <c r="K239" s="2" t="str">
        <f>"$table-&gt;"&amp;TableFields[Type]&amp;TableFields[Name]&amp;TableFields[Arg2]&amp;TableFields[Method1]&amp;TableFields[Method2]&amp;TableFields[Method3]&amp;TableFields[Method4]&amp;TableFields[Method5]&amp;";"</f>
        <v>$table-&gt;string('detail', 256)-&gt;nullable();</v>
      </c>
    </row>
    <row r="240" spans="1:11" hidden="1" x14ac:dyDescent="0.25">
      <c r="A240" s="4" t="s">
        <v>193</v>
      </c>
      <c r="B240" s="2" t="s">
        <v>40</v>
      </c>
      <c r="C240" s="2" t="str">
        <f>VLOOKUP(TableFields[Field],Columns[],2,0)&amp;"("</f>
        <v>timestamps(</v>
      </c>
      <c r="D240" s="2" t="str">
        <f>IF(VLOOKUP(TableFields[Field],Columns[],3,0)&lt;&gt;"","'"&amp;VLOOKUP(TableFields[Field],Columns[],3,0)&amp;"'","")</f>
        <v/>
      </c>
      <c r="E240" s="9" t="str">
        <f>IF(VLOOKUP(TableFields[Field],Columns[],4,0)&lt;&gt;0,", "&amp;VLOOKUP(TableFields[Field],Columns[],4,0)&amp;")",")")</f>
        <v>)</v>
      </c>
      <c r="F240" s="2" t="str">
        <f>IF(VLOOKUP(TableFields[Field],Columns[],5,0)=0,"","-&gt;"&amp;VLOOKUP(TableFields[Field],Columns[],5,0))</f>
        <v/>
      </c>
      <c r="G240" s="2" t="str">
        <f>IF(VLOOKUP(TableFields[Field],Columns[],6,0)=0,"","-&gt;"&amp;VLOOKUP(TableFields[Field],Columns[],6,0))</f>
        <v/>
      </c>
      <c r="H240" s="2" t="str">
        <f>IF(VLOOKUP(TableFields[Field],Columns[],7,0)=0,"","-&gt;"&amp;VLOOKUP(TableFields[Field],Columns[],7,0))</f>
        <v/>
      </c>
      <c r="I240" s="2" t="str">
        <f>IF(VLOOKUP(TableFields[Field],Columns[],8,0)=0,"","-&gt;"&amp;VLOOKUP(TableFields[Field],Columns[],8,0))</f>
        <v/>
      </c>
      <c r="J240" s="2" t="str">
        <f>IF(VLOOKUP(TableFields[Field],Columns[],9,0)=0,"","-&gt;"&amp;VLOOKUP(TableFields[Field],Columns[],9,0))</f>
        <v/>
      </c>
      <c r="K240" s="2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1" spans="1:11" hidden="1" x14ac:dyDescent="0.25">
      <c r="A241" s="4" t="s">
        <v>193</v>
      </c>
      <c r="B241" s="2" t="s">
        <v>197</v>
      </c>
      <c r="C241" s="2" t="str">
        <f>VLOOKUP(TableFields[Field],Columns[],2,0)&amp;"("</f>
        <v>foreign(</v>
      </c>
      <c r="D241" s="2" t="str">
        <f>IF(VLOOKUP(TableFields[Field],Columns[],3,0)&lt;&gt;"","'"&amp;VLOOKUP(TableFields[Field],Columns[],3,0)&amp;"'","")</f>
        <v>'organisation'</v>
      </c>
      <c r="E241" s="9" t="str">
        <f>IF(VLOOKUP(TableFields[Field],Columns[],4,0)&lt;&gt;0,", "&amp;VLOOKUP(TableFields[Field],Columns[],4,0)&amp;")",")")</f>
        <v>)</v>
      </c>
      <c r="F241" s="2" t="str">
        <f>IF(VLOOKUP(TableFields[Field],Columns[],5,0)=0,"","-&gt;"&amp;VLOOKUP(TableFields[Field],Columns[],5,0))</f>
        <v>-&gt;references('id')</v>
      </c>
      <c r="G241" s="2" t="str">
        <f>IF(VLOOKUP(TableFields[Field],Columns[],6,0)=0,"","-&gt;"&amp;VLOOKUP(TableFields[Field],Columns[],6,0))</f>
        <v>-&gt;on('__organisation')</v>
      </c>
      <c r="H241" s="2" t="str">
        <f>IF(VLOOKUP(TableFields[Field],Columns[],7,0)=0,"","-&gt;"&amp;VLOOKUP(TableFields[Field],Columns[],7,0))</f>
        <v>-&gt;onUpdate('cascade')</v>
      </c>
      <c r="I241" s="2" t="str">
        <f>IF(VLOOKUP(TableFields[Field],Columns[],8,0)=0,"","-&gt;"&amp;VLOOKUP(TableFields[Field],Columns[],8,0))</f>
        <v>-&gt;onDelete('cascade')</v>
      </c>
      <c r="J241" s="2" t="str">
        <f>IF(VLOOKUP(TableFields[Field],Columns[],9,0)=0,"","-&gt;"&amp;VLOOKUP(TableFields[Field],Columns[],9,0))</f>
        <v/>
      </c>
      <c r="K241" s="2" t="str">
        <f>"$table-&gt;"&amp;TableFields[Type]&amp;TableFields[Name]&amp;TableFields[Arg2]&amp;TableFields[Method1]&amp;TableFields[Method2]&amp;TableFields[Method3]&amp;TableFields[Method4]&amp;TableFields[Method5]&amp;";"</f>
        <v>$table-&gt;foreign('organisation')-&gt;references('id')-&gt;on('__organisation')-&gt;onUpdate('cascade')-&gt;onDelete('cascade');</v>
      </c>
    </row>
    <row r="242" spans="1:11" hidden="1" x14ac:dyDescent="0.25">
      <c r="A242" s="4" t="s">
        <v>212</v>
      </c>
      <c r="B242" s="4" t="s">
        <v>21</v>
      </c>
      <c r="C242" s="4" t="str">
        <f>VLOOKUP(TableFields[Field],Columns[],2,0)&amp;"("</f>
        <v>increments(</v>
      </c>
      <c r="D242" s="4" t="str">
        <f>IF(VLOOKUP(TableFields[Field],Columns[],3,0)&lt;&gt;"","'"&amp;VLOOKUP(TableFields[Field],Columns[],3,0)&amp;"'","")</f>
        <v>'id'</v>
      </c>
      <c r="E242" s="7" t="str">
        <f>IF(VLOOKUP(TableFields[Field],Columns[],4,0)&lt;&gt;0,", "&amp;VLOOKUP(TableFields[Field],Columns[],4,0)&amp;")",")")</f>
        <v>)</v>
      </c>
      <c r="F242" s="4" t="str">
        <f>IF(VLOOKUP(TableFields[Field],Columns[],5,0)=0,"","-&gt;"&amp;VLOOKUP(TableFields[Field],Columns[],5,0))</f>
        <v/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43" spans="1:11" hidden="1" x14ac:dyDescent="0.25">
      <c r="A243" s="4" t="s">
        <v>212</v>
      </c>
      <c r="B243" s="4" t="s">
        <v>23</v>
      </c>
      <c r="C243" s="4" t="str">
        <f>VLOOKUP(TableFields[Field],Columns[],2,0)&amp;"("</f>
        <v>unsignedInteger(</v>
      </c>
      <c r="D243" s="4" t="str">
        <f>IF(VLOOKUP(TableFields[Field],Columns[],3,0)&lt;&gt;"","'"&amp;VLOOKUP(TableFields[Field],Columns[],3,0)&amp;"'","")</f>
        <v>'resource'</v>
      </c>
      <c r="E243" s="7" t="str">
        <f>IF(VLOOKUP(TableFields[Field],Columns[],4,0)&lt;&gt;0,", "&amp;VLOOKUP(TableFields[Field],Columns[],4,0)&amp;")",")")</f>
        <v>)</v>
      </c>
      <c r="F243" s="4" t="str">
        <f>IF(VLOOKUP(TableFields[Field],Columns[],5,0)=0,"","-&gt;"&amp;VLOOKUP(TableFields[Field],Columns[],5,0))</f>
        <v>-&gt;index()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244" spans="1:11" hidden="1" x14ac:dyDescent="0.25">
      <c r="A244" s="4" t="s">
        <v>212</v>
      </c>
      <c r="B244" s="4" t="s">
        <v>147</v>
      </c>
      <c r="C244" s="4" t="str">
        <f>VLOOKUP(TableFields[Field],Columns[],2,0)&amp;"("</f>
        <v>unsignedInteger(</v>
      </c>
      <c r="D244" s="4" t="str">
        <f>IF(VLOOKUP(TableFields[Field],Columns[],3,0)&lt;&gt;"","'"&amp;VLOOKUP(TableFields[Field],Columns[],3,0)&amp;"'","")</f>
        <v>'role'</v>
      </c>
      <c r="E244" s="7" t="str">
        <f>IF(VLOOKUP(TableFields[Field],Columns[],4,0)&lt;&gt;0,", "&amp;VLOOKUP(TableFields[Field],Columns[],4,0)&amp;")",")")</f>
        <v>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$table-&gt;unsignedInteger('role');</v>
      </c>
    </row>
    <row r="245" spans="1:11" hidden="1" x14ac:dyDescent="0.25">
      <c r="A245" s="4" t="s">
        <v>212</v>
      </c>
      <c r="B245" s="4" t="s">
        <v>375</v>
      </c>
      <c r="C245" s="4" t="str">
        <f>VLOOKUP(TableFields[Field],Columns[],2,0)&amp;"("</f>
        <v>enum(</v>
      </c>
      <c r="D245" s="4" t="str">
        <f>IF(VLOOKUP(TableFields[Field],Columns[],3,0)&lt;&gt;"","'"&amp;VLOOKUP(TableFields[Field],Columns[],3,0)&amp;"'","")</f>
        <v>'actions_availability'</v>
      </c>
      <c r="E245" s="7" t="str">
        <f>IF(VLOOKUP(TableFields[Field],Columns[],4,0)&lt;&gt;0,", "&amp;VLOOKUP(TableFields[Field],Columns[],4,0)&amp;")",")")</f>
        <v>, ['All','Only','Except'])</v>
      </c>
      <c r="F245" s="4" t="str">
        <f>IF(VLOOKUP(TableFields[Field],Columns[],5,0)=0,"","-&gt;"&amp;VLOOKUP(TableFields[Field],Columns[],5,0))</f>
        <v>-&gt;default('All')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$table-&gt;enum('actions_availability', ['All','Only','Except'])-&gt;default('All');</v>
      </c>
    </row>
    <row r="246" spans="1:11" hidden="1" x14ac:dyDescent="0.25">
      <c r="A246" s="4" t="s">
        <v>212</v>
      </c>
      <c r="B246" s="4" t="s">
        <v>377</v>
      </c>
      <c r="C246" s="4" t="str">
        <f>VLOOKUP(TableFields[Field],Columns[],2,0)&amp;"("</f>
        <v>string(</v>
      </c>
      <c r="D246" s="4" t="str">
        <f>IF(VLOOKUP(TableFields[Field],Columns[],3,0)&lt;&gt;"","'"&amp;VLOOKUP(TableFields[Field],Columns[],3,0)&amp;"'","")</f>
        <v>'actions'</v>
      </c>
      <c r="E246" s="7" t="str">
        <f>IF(VLOOKUP(TableFields[Field],Columns[],4,0)&lt;&gt;0,", "&amp;VLOOKUP(TableFields[Field],Columns[],4,0)&amp;")",")")</f>
        <v>, 1024)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$table-&gt;string('actions', 1024)-&gt;nullable();</v>
      </c>
    </row>
    <row r="247" spans="1:11" hidden="1" x14ac:dyDescent="0.25">
      <c r="A247" s="4" t="s">
        <v>212</v>
      </c>
      <c r="B247" s="4" t="s">
        <v>40</v>
      </c>
      <c r="C247" s="4" t="str">
        <f>VLOOKUP(TableFields[Field],Columns[],2,0)&amp;"("</f>
        <v>timestamps(</v>
      </c>
      <c r="D247" s="4" t="str">
        <f>IF(VLOOKUP(TableFields[Field],Columns[],3,0)&lt;&gt;"","'"&amp;VLOOKUP(TableFields[Field],Columns[],3,0)&amp;"'","")</f>
        <v/>
      </c>
      <c r="E247" s="7" t="str">
        <f>IF(VLOOKUP(TableFields[Field],Columns[],4,0)&lt;&gt;0,", "&amp;VLOOKUP(TableFields[Field],Columns[],4,0)&amp;")",")")</f>
        <v>)</v>
      </c>
      <c r="F247" s="4" t="str">
        <f>IF(VLOOKUP(TableFields[Field],Columns[],5,0)=0,"","-&gt;"&amp;VLOOKUP(TableFields[Field],Columns[],5,0))</f>
        <v/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48" spans="1:11" hidden="1" x14ac:dyDescent="0.25">
      <c r="A248" s="4" t="s">
        <v>212</v>
      </c>
      <c r="B248" s="4" t="s">
        <v>41</v>
      </c>
      <c r="C248" s="4" t="str">
        <f>VLOOKUP(TableFields[Field],Columns[],2,0)&amp;"("</f>
        <v>foreign(</v>
      </c>
      <c r="D248" s="4" t="str">
        <f>IF(VLOOKUP(TableFields[Field],Columns[],3,0)&lt;&gt;"","'"&amp;VLOOKUP(TableFields[Field],Columns[],3,0)&amp;"'","")</f>
        <v>'resource'</v>
      </c>
      <c r="E248" s="7" t="str">
        <f>IF(VLOOKUP(TableFields[Field],Columns[],4,0)&lt;&gt;0,", "&amp;VLOOKUP(TableFields[Field],Columns[],4,0)&amp;")",")")</f>
        <v>)</v>
      </c>
      <c r="F248" s="4" t="str">
        <f>IF(VLOOKUP(TableFields[Field],Columns[],5,0)=0,"","-&gt;"&amp;VLOOKUP(TableFields[Field],Columns[],5,0))</f>
        <v>-&gt;references('id')</v>
      </c>
      <c r="G248" s="4" t="str">
        <f>IF(VLOOKUP(TableFields[Field],Columns[],6,0)=0,"","-&gt;"&amp;VLOOKUP(TableFields[Field],Columns[],6,0))</f>
        <v>-&gt;on('__resources')</v>
      </c>
      <c r="H248" s="4" t="str">
        <f>IF(VLOOKUP(TableFields[Field],Columns[],7,0)=0,"","-&gt;"&amp;VLOOKUP(TableFields[Field],Columns[],7,0))</f>
        <v>-&gt;onUpdate('cascade')</v>
      </c>
      <c r="I248" s="4" t="str">
        <f>IF(VLOOKUP(TableFields[Field],Columns[],8,0)=0,"","-&gt;"&amp;VLOOKUP(TableFields[Field],Columns[],8,0))</f>
        <v>-&gt;onDelete('cascade')</v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249" spans="1:11" hidden="1" x14ac:dyDescent="0.25">
      <c r="A249" s="4" t="s">
        <v>212</v>
      </c>
      <c r="B249" s="4" t="s">
        <v>148</v>
      </c>
      <c r="C249" s="4" t="str">
        <f>VLOOKUP(TableFields[Field],Columns[],2,0)&amp;"("</f>
        <v>foreign(</v>
      </c>
      <c r="D249" s="4" t="str">
        <f>IF(VLOOKUP(TableFields[Field],Columns[],3,0)&lt;&gt;"","'"&amp;VLOOKUP(TableFields[Field],Columns[],3,0)&amp;"'","")</f>
        <v>'role'</v>
      </c>
      <c r="E249" s="7" t="str">
        <f>IF(VLOOKUP(TableFields[Field],Columns[],4,0)&lt;&gt;0,", "&amp;VLOOKUP(TableFields[Field],Columns[],4,0)&amp;")",")")</f>
        <v>)</v>
      </c>
      <c r="F249" s="4" t="str">
        <f>IF(VLOOKUP(TableFields[Field],Columns[],5,0)=0,"","-&gt;"&amp;VLOOKUP(TableFields[Field],Columns[],5,0))</f>
        <v>-&gt;references('id')</v>
      </c>
      <c r="G249" s="4" t="str">
        <f>IF(VLOOKUP(TableFields[Field],Columns[],6,0)=0,"","-&gt;"&amp;VLOOKUP(TableFields[Field],Columns[],6,0))</f>
        <v>-&gt;on('__roles')</v>
      </c>
      <c r="H249" s="4" t="str">
        <f>IF(VLOOKUP(TableFields[Field],Columns[],7,0)=0,"","-&gt;"&amp;VLOOKUP(TableFields[Field],Columns[],7,0))</f>
        <v>-&gt;onUpdate('cascade')</v>
      </c>
      <c r="I249" s="4" t="str">
        <f>IF(VLOOKUP(TableFields[Field],Columns[],8,0)=0,"","-&gt;"&amp;VLOOKUP(TableFields[Field],Columns[],8,0))</f>
        <v>-&gt;onDelete('cascade')</v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$table-&gt;foreign('role')-&gt;references('id')-&gt;on('__roles')-&gt;onUpdate('cascade')-&gt;onDelete('cascade');</v>
      </c>
    </row>
    <row r="250" spans="1:11" hidden="1" x14ac:dyDescent="0.25">
      <c r="A250" s="4" t="s">
        <v>453</v>
      </c>
      <c r="B250" s="4" t="s">
        <v>21</v>
      </c>
      <c r="C250" s="4" t="str">
        <f>VLOOKUP(TableFields[Field],Columns[],2,0)&amp;"("</f>
        <v>increments(</v>
      </c>
      <c r="D250" s="4" t="str">
        <f>IF(VLOOKUP(TableFields[Field],Columns[],3,0)&lt;&gt;"","'"&amp;VLOOKUP(TableFields[Field],Columns[],3,0)&amp;"'","")</f>
        <v>'id'</v>
      </c>
      <c r="E250" s="7" t="str">
        <f>IF(VLOOKUP(TableFields[Field],Columns[],4,0)&lt;&gt;0,", "&amp;VLOOKUP(TableFields[Field],Columns[],4,0)&amp;")",")")</f>
        <v>)</v>
      </c>
      <c r="F250" s="4" t="str">
        <f>IF(VLOOKUP(TableFields[Field],Columns[],5,0)=0,"","-&gt;"&amp;VLOOKUP(TableFields[Field],Columns[],5,0))</f>
        <v/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51" spans="1:11" hidden="1" x14ac:dyDescent="0.25">
      <c r="A251" s="4" t="s">
        <v>453</v>
      </c>
      <c r="B251" s="4" t="s">
        <v>122</v>
      </c>
      <c r="C251" s="4" t="str">
        <f>VLOOKUP(TableFields[Field],Columns[],2,0)&amp;"("</f>
        <v>unsignedInteger(</v>
      </c>
      <c r="D251" s="4" t="str">
        <f>IF(VLOOKUP(TableFields[Field],Columns[],3,0)&lt;&gt;"","'"&amp;VLOOKUP(TableFields[Field],Columns[],3,0)&amp;"'","")</f>
        <v>'form_field'</v>
      </c>
      <c r="E251" s="7" t="str">
        <f>IF(VLOOKUP(TableFields[Field],Columns[],4,0)&lt;&gt;0,", "&amp;VLOOKUP(TableFields[Field],Columns[],4,0)&amp;")",")")</f>
        <v>)</v>
      </c>
      <c r="F251" s="4" t="str">
        <f>IF(VLOOKUP(TableFields[Field],Columns[],5,0)=0,"","-&gt;"&amp;VLOOKUP(TableFields[Field],Columns[],5,0))</f>
        <v>-&gt;index()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52" spans="1:11" hidden="1" x14ac:dyDescent="0.25">
      <c r="A252" s="4" t="s">
        <v>453</v>
      </c>
      <c r="B252" s="4" t="s">
        <v>661</v>
      </c>
      <c r="C252" s="4" t="str">
        <f>VLOOKUP(TableFields[Field],Columns[],2,0)&amp;"("</f>
        <v>enum(</v>
      </c>
      <c r="D252" s="4" t="str">
        <f>IF(VLOOKUP(TableFields[Field],Columns[],3,0)&lt;&gt;"","'"&amp;VLOOKUP(TableFields[Field],Columns[],3,0)&amp;"'","")</f>
        <v>'type'</v>
      </c>
      <c r="E252" s="7" t="str">
        <f>IF(VLOOKUP(TableFields[Field],Columns[],4,0)&lt;&gt;0,", "&amp;VLOOKUP(TableFields[Field],Columns[],4,0)&amp;")",")")</f>
        <v>, ['List','Enum','Foreign','Method'])</v>
      </c>
      <c r="F252" s="4" t="str">
        <f>IF(VLOOKUP(TableFields[Field],Columns[],5,0)=0,"","-&gt;"&amp;VLOOKUP(TableFields[Field],Columns[],5,0))</f>
        <v>-&gt;default('List')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['List','Enum','Foreign','Method'])-&gt;default('List');</v>
      </c>
    </row>
    <row r="253" spans="1:11" hidden="1" x14ac:dyDescent="0.25">
      <c r="A253" s="4" t="s">
        <v>453</v>
      </c>
      <c r="B253" s="4" t="s">
        <v>664</v>
      </c>
      <c r="C253" s="4" t="str">
        <f>VLOOKUP(TableFields[Field],Columns[],2,0)&amp;"("</f>
        <v>text(</v>
      </c>
      <c r="D253" s="4" t="str">
        <f>IF(VLOOKUP(TableFields[Field],Columns[],3,0)&lt;&gt;"","'"&amp;VLOOKUP(TableFields[Field],Columns[],3,0)&amp;"'","")</f>
        <v>'detail'</v>
      </c>
      <c r="E253" s="7" t="str">
        <f>IF(VLOOKUP(TableFields[Field],Columns[],4,0)&lt;&gt;0,", "&amp;VLOOKUP(TableFields[Field],Columns[],4,0)&amp;")",")")</f>
        <v>, 128)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$table-&gt;text('detail', 128)-&gt;nullable();</v>
      </c>
    </row>
    <row r="254" spans="1:11" hidden="1" x14ac:dyDescent="0.25">
      <c r="A254" s="4" t="s">
        <v>453</v>
      </c>
      <c r="B254" s="4" t="s">
        <v>454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'value_attr'</v>
      </c>
      <c r="E254" s="7" t="str">
        <f>IF(VLOOKUP(TableFields[Field],Columns[],4,0)&lt;&gt;0,", "&amp;VLOOKUP(TableFields[Field],Columns[],4,0)&amp;")",")")</f>
        <v>, 64)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$table-&gt;string('value_attr', 64)-&gt;nullable();</v>
      </c>
    </row>
    <row r="255" spans="1:11" hidden="1" x14ac:dyDescent="0.25">
      <c r="A255" s="4" t="s">
        <v>453</v>
      </c>
      <c r="B255" s="4" t="s">
        <v>456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'label_attr'</v>
      </c>
      <c r="E255" s="7" t="str">
        <f>IF(VLOOKUP(TableFields[Field],Columns[],4,0)&lt;&gt;0,", "&amp;VLOOKUP(TableFields[Field],Columns[],4,0)&amp;")",")")</f>
        <v>, 128)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$table-&gt;string('label_attr', 128)-&gt;nullable();</v>
      </c>
    </row>
    <row r="256" spans="1:11" hidden="1" x14ac:dyDescent="0.25">
      <c r="A256" s="4" t="s">
        <v>453</v>
      </c>
      <c r="B256" s="4" t="s">
        <v>458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'preload'</v>
      </c>
      <c r="E256" s="7" t="str">
        <f>IF(VLOOKUP(TableFields[Field],Columns[],4,0)&lt;&gt;0,", "&amp;VLOOKUP(TableFields[Field],Columns[],4,0)&amp;")",")")</f>
        <v>, ['Yes','No'])</v>
      </c>
      <c r="F256" s="4" t="str">
        <f>IF(VLOOKUP(TableFields[Field],Columns[],5,0)=0,"","-&gt;"&amp;VLOOKUP(TableFields[Field],Columns[],5,0))</f>
        <v>-&gt;default('Yes')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$table-&gt;enum('preload', ['Yes','No'])-&gt;default('Yes');</v>
      </c>
    </row>
    <row r="257" spans="1:11" hidden="1" x14ac:dyDescent="0.25">
      <c r="A257" s="4" t="s">
        <v>453</v>
      </c>
      <c r="B257" s="4" t="s">
        <v>40</v>
      </c>
      <c r="C257" s="4" t="str">
        <f>VLOOKUP(TableFields[Field],Columns[],2,0)&amp;"("</f>
        <v>timestamps(</v>
      </c>
      <c r="D257" s="4" t="str">
        <f>IF(VLOOKUP(TableFields[Field],Columns[],3,0)&lt;&gt;"","'"&amp;VLOOKUP(TableFields[Field],Columns[],3,0)&amp;"'","")</f>
        <v/>
      </c>
      <c r="E257" s="7" t="str">
        <f>IF(VLOOKUP(TableFields[Field],Columns[],4,0)&lt;&gt;0,", "&amp;VLOOKUP(TableFields[Field],Columns[],4,0)&amp;")",")")</f>
        <v>)</v>
      </c>
      <c r="F257" s="4" t="str">
        <f>IF(VLOOKUP(TableFields[Field],Columns[],5,0)=0,"","-&gt;"&amp;VLOOKUP(TableFields[Field],Columns[],5,0))</f>
        <v/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58" spans="1:11" hidden="1" x14ac:dyDescent="0.25">
      <c r="A258" s="4" t="s">
        <v>453</v>
      </c>
      <c r="B258" s="4" t="s">
        <v>123</v>
      </c>
      <c r="C258" s="4" t="str">
        <f>VLOOKUP(TableFields[Field],Columns[],2,0)&amp;"("</f>
        <v>foreign(</v>
      </c>
      <c r="D258" s="4" t="str">
        <f>IF(VLOOKUP(TableFields[Field],Columns[],3,0)&lt;&gt;"","'"&amp;VLOOKUP(TableFields[Field],Columns[],3,0)&amp;"'","")</f>
        <v>'form_field'</v>
      </c>
      <c r="E258" s="7" t="str">
        <f>IF(VLOOKUP(TableFields[Field],Columns[],4,0)&lt;&gt;0,", "&amp;VLOOKUP(TableFields[Field],Columns[],4,0)&amp;")",")")</f>
        <v>)</v>
      </c>
      <c r="F258" s="4" t="str">
        <f>IF(VLOOKUP(TableFields[Field],Columns[],5,0)=0,"","-&gt;"&amp;VLOOKUP(TableFields[Field],Columns[],5,0))</f>
        <v>-&gt;references('id')</v>
      </c>
      <c r="G258" s="4" t="str">
        <f>IF(VLOOKUP(TableFields[Field],Columns[],6,0)=0,"","-&gt;"&amp;VLOOKUP(TableFields[Field],Columns[],6,0))</f>
        <v>-&gt;on('__resource_form_fields')</v>
      </c>
      <c r="H258" s="4" t="str">
        <f>IF(VLOOKUP(TableFields[Field],Columns[],7,0)=0,"","-&gt;"&amp;VLOOKUP(TableFields[Field],Columns[],7,0))</f>
        <v>-&gt;onUpdate('cascade')</v>
      </c>
      <c r="I258" s="4" t="str">
        <f>IF(VLOOKUP(TableFields[Field],Columns[],8,0)=0,"","-&gt;"&amp;VLOOKUP(TableFields[Field],Columns[],8,0))</f>
        <v>-&gt;onDelete('cascade')</v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59" spans="1:11" hidden="1" x14ac:dyDescent="0.25">
      <c r="A259" s="4" t="s">
        <v>559</v>
      </c>
      <c r="B259" s="4" t="s">
        <v>21</v>
      </c>
      <c r="C259" s="4" t="str">
        <f>VLOOKUP(TableFields[Field],Columns[],2,0)&amp;"("</f>
        <v>increments(</v>
      </c>
      <c r="D259" s="4" t="str">
        <f>IF(VLOOKUP(TableFields[Field],Columns[],3,0)&lt;&gt;"","'"&amp;VLOOKUP(TableFields[Field],Columns[],3,0)&amp;"'","")</f>
        <v>'id'</v>
      </c>
      <c r="E259" s="7" t="str">
        <f>IF(VLOOKUP(TableFields[Field],Columns[],4,0)&lt;&gt;0,", "&amp;VLOOKUP(TableFields[Field],Columns[],4,0)&amp;")",")")</f>
        <v>)</v>
      </c>
      <c r="F259" s="4" t="str">
        <f>IF(VLOOKUP(TableFields[Field],Columns[],5,0)=0,"","-&gt;"&amp;VLOOKUP(TableFields[Field],Columns[],5,0))</f>
        <v/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60" spans="1:11" hidden="1" x14ac:dyDescent="0.25">
      <c r="A260" s="4" t="s">
        <v>559</v>
      </c>
      <c r="B260" s="4" t="s">
        <v>94</v>
      </c>
      <c r="C260" s="4" t="str">
        <f>VLOOKUP(TableFields[Field],Columns[],2,0)&amp;"("</f>
        <v>unsignedInteger(</v>
      </c>
      <c r="D260" s="4" t="str">
        <f>IF(VLOOKUP(TableFields[Field],Columns[],3,0)&lt;&gt;"","'"&amp;VLOOKUP(TableFields[Field],Columns[],3,0)&amp;"'","")</f>
        <v>'resource_list'</v>
      </c>
      <c r="E260" s="7" t="str">
        <f>IF(VLOOKUP(TableFields[Field],Columns[],4,0)&lt;&gt;0,", "&amp;VLOOKUP(TableFields[Field],Columns[],4,0)&amp;")",")")</f>
        <v>)</v>
      </c>
      <c r="F260" s="4" t="str">
        <f>IF(VLOOKUP(TableFields[Field],Columns[],5,0)=0,"","-&gt;"&amp;VLOOKUP(TableFields[Field],Columns[],5,0))</f>
        <v>-&gt;index()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261" spans="1:11" hidden="1" x14ac:dyDescent="0.25">
      <c r="A261" s="4" t="s">
        <v>559</v>
      </c>
      <c r="B261" s="4" t="s">
        <v>268</v>
      </c>
      <c r="C261" s="4" t="str">
        <f>VLOOKUP(TableFields[Field],Columns[],2,0)&amp;"("</f>
        <v>string(</v>
      </c>
      <c r="D261" s="4" t="str">
        <f>IF(VLOOKUP(TableFields[Field],Columns[],3,0)&lt;&gt;"","'"&amp;VLOOKUP(TableFields[Field],Columns[],3,0)&amp;"'","")</f>
        <v>'label'</v>
      </c>
      <c r="E261" s="7" t="str">
        <f>IF(VLOOKUP(TableFields[Field],Columns[],4,0)&lt;&gt;0,", "&amp;VLOOKUP(TableFields[Field],Columns[],4,0)&amp;")",")")</f>
        <v>, 128)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62" spans="1:11" hidden="1" x14ac:dyDescent="0.25">
      <c r="A262" s="4" t="s">
        <v>559</v>
      </c>
      <c r="B262" s="4" t="s">
        <v>560</v>
      </c>
      <c r="C262" s="4" t="str">
        <f>VLOOKUP(TableFields[Field],Columns[],2,0)&amp;"("</f>
        <v>string(</v>
      </c>
      <c r="D262" s="4" t="str">
        <f>IF(VLOOKUP(TableFields[Field],Columns[],3,0)&lt;&gt;"","'"&amp;VLOOKUP(TableFields[Field],Columns[],3,0)&amp;"'","")</f>
        <v>'field'</v>
      </c>
      <c r="E262" s="7" t="str">
        <f>IF(VLOOKUP(TableFields[Field],Columns[],4,0)&lt;&gt;0,", "&amp;VLOOKUP(TableFields[Field],Columns[],4,0)&amp;")",")")</f>
        <v>, 64)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263" spans="1:11" hidden="1" x14ac:dyDescent="0.25">
      <c r="A263" s="4" t="s">
        <v>559</v>
      </c>
      <c r="B263" s="4" t="s">
        <v>572</v>
      </c>
      <c r="C263" s="4" t="str">
        <f>VLOOKUP(TableFields[Field],Columns[],2,0)&amp;"("</f>
        <v>unsignedInteger(</v>
      </c>
      <c r="D263" s="4" t="str">
        <f>IF(VLOOKUP(TableFields[Field],Columns[],3,0)&lt;&gt;"","'"&amp;VLOOKUP(TableFields[Field],Columns[],3,0)&amp;"'","")</f>
        <v>'relation'</v>
      </c>
      <c r="E263" s="7" t="str">
        <f>IF(VLOOKUP(TableFields[Field],Columns[],4,0)&lt;&gt;0,", "&amp;VLOOKUP(TableFields[Field],Columns[],4,0)&amp;")",")")</f>
        <v>)</v>
      </c>
      <c r="F263" s="4" t="str">
        <f>IF(VLOOKUP(TableFields[Field],Columns[],5,0)=0,"","-&gt;"&amp;VLOOKUP(TableFields[Field],Columns[],5,0))</f>
        <v>-&gt;index()</v>
      </c>
      <c r="G263" s="4" t="str">
        <f>IF(VLOOKUP(TableFields[Field],Columns[],6,0)=0,"","-&gt;"&amp;VLOOKUP(TableFields[Field],Columns[],6,0))</f>
        <v>-&gt;nullable()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64" spans="1:11" hidden="1" x14ac:dyDescent="0.25">
      <c r="A264" s="4" t="s">
        <v>559</v>
      </c>
      <c r="B264" s="4" t="s">
        <v>574</v>
      </c>
      <c r="C264" s="4" t="str">
        <f>VLOOKUP(TableFields[Field],Columns[],2,0)&amp;"("</f>
        <v>unsignedInteger(</v>
      </c>
      <c r="D264" s="4" t="str">
        <f>IF(VLOOKUP(TableFields[Field],Columns[],3,0)&lt;&gt;"","'"&amp;VLOOKUP(TableFields[Field],Columns[],3,0)&amp;"'","")</f>
        <v>'nest_relation1'</v>
      </c>
      <c r="E264" s="7" t="str">
        <f>IF(VLOOKUP(TableFields[Field],Columns[],4,0)&lt;&gt;0,", "&amp;VLOOKUP(TableFields[Field],Columns[],4,0)&amp;")",")")</f>
        <v>)</v>
      </c>
      <c r="F264" s="4" t="str">
        <f>IF(VLOOKUP(TableFields[Field],Columns[],5,0)=0,"","-&gt;"&amp;VLOOKUP(TableFields[Field],Columns[],5,0))</f>
        <v>-&gt;index()</v>
      </c>
      <c r="G264" s="4" t="str">
        <f>IF(VLOOKUP(TableFields[Field],Columns[],6,0)=0,"","-&gt;"&amp;VLOOKUP(TableFields[Field],Columns[],6,0))</f>
        <v>-&gt;nullable()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265" spans="1:11" hidden="1" x14ac:dyDescent="0.25">
      <c r="A265" s="4" t="s">
        <v>559</v>
      </c>
      <c r="B265" s="4" t="s">
        <v>575</v>
      </c>
      <c r="C265" s="4" t="str">
        <f>VLOOKUP(TableFields[Field],Columns[],2,0)&amp;"("</f>
        <v>unsignedInteger(</v>
      </c>
      <c r="D265" s="4" t="str">
        <f>IF(VLOOKUP(TableFields[Field],Columns[],3,0)&lt;&gt;"","'"&amp;VLOOKUP(TableFields[Field],Columns[],3,0)&amp;"'","")</f>
        <v>'nest_relation2'</v>
      </c>
      <c r="E265" s="7" t="str">
        <f>IF(VLOOKUP(TableFields[Field],Columns[],4,0)&lt;&gt;0,", "&amp;VLOOKUP(TableFields[Field],Columns[],4,0)&amp;")",")")</f>
        <v>)</v>
      </c>
      <c r="F265" s="4" t="str">
        <f>IF(VLOOKUP(TableFields[Field],Columns[],5,0)=0,"","-&gt;"&amp;VLOOKUP(TableFields[Field],Columns[],5,0))</f>
        <v>-&gt;index()</v>
      </c>
      <c r="G265" s="4" t="str">
        <f>IF(VLOOKUP(TableFields[Field],Columns[],6,0)=0,"","-&gt;"&amp;VLOOKUP(TableFields[Field],Columns[],6,0))</f>
        <v>-&gt;nullable()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266" spans="1:11" hidden="1" x14ac:dyDescent="0.25">
      <c r="A266" s="4" t="s">
        <v>559</v>
      </c>
      <c r="B266" s="4" t="s">
        <v>40</v>
      </c>
      <c r="C266" s="4" t="str">
        <f>VLOOKUP(TableFields[Field],Columns[],2,0)&amp;"("</f>
        <v>timestamps(</v>
      </c>
      <c r="D266" s="4" t="str">
        <f>IF(VLOOKUP(TableFields[Field],Columns[],3,0)&lt;&gt;"","'"&amp;VLOOKUP(TableFields[Field],Columns[],3,0)&amp;"'","")</f>
        <v/>
      </c>
      <c r="E266" s="7" t="str">
        <f>IF(VLOOKUP(TableFields[Field],Columns[],4,0)&lt;&gt;0,", "&amp;VLOOKUP(TableFields[Field],Columns[],4,0)&amp;")",")")</f>
        <v>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67" spans="1:11" hidden="1" x14ac:dyDescent="0.25">
      <c r="A267" s="4" t="s">
        <v>559</v>
      </c>
      <c r="B267" s="4" t="s">
        <v>95</v>
      </c>
      <c r="C267" s="4" t="str">
        <f>VLOOKUP(TableFields[Field],Columns[],2,0)&amp;"("</f>
        <v>foreign(</v>
      </c>
      <c r="D267" s="4" t="str">
        <f>IF(VLOOKUP(TableFields[Field],Columns[],3,0)&lt;&gt;"","'"&amp;VLOOKUP(TableFields[Field],Columns[],3,0)&amp;"'","")</f>
        <v>'resource_list'</v>
      </c>
      <c r="E267" s="7" t="str">
        <f>IF(VLOOKUP(TableFields[Field],Columns[],4,0)&lt;&gt;0,", "&amp;VLOOKUP(TableFields[Field],Columns[],4,0)&amp;")",")")</f>
        <v>)</v>
      </c>
      <c r="F267" s="4" t="str">
        <f>IF(VLOOKUP(TableFields[Field],Columns[],5,0)=0,"","-&gt;"&amp;VLOOKUP(TableFields[Field],Columns[],5,0))</f>
        <v>-&gt;references('id')</v>
      </c>
      <c r="G267" s="4" t="str">
        <f>IF(VLOOKUP(TableFields[Field],Columns[],6,0)=0,"","-&gt;"&amp;VLOOKUP(TableFields[Field],Columns[],6,0))</f>
        <v>-&gt;on('__resource_lists')</v>
      </c>
      <c r="H267" s="4" t="str">
        <f>IF(VLOOKUP(TableFields[Field],Columns[],7,0)=0,"","-&gt;"&amp;VLOOKUP(TableFields[Field],Columns[],7,0))</f>
        <v>-&gt;onUpdate('cascade')</v>
      </c>
      <c r="I267" s="4" t="str">
        <f>IF(VLOOKUP(TableFields[Field],Columns[],8,0)=0,"","-&gt;"&amp;VLOOKUP(TableFields[Field],Columns[],8,0))</f>
        <v>-&gt;onDelete('cascade')</v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268" spans="1:11" hidden="1" x14ac:dyDescent="0.25">
      <c r="A268" s="4" t="s">
        <v>559</v>
      </c>
      <c r="B268" s="4" t="s">
        <v>573</v>
      </c>
      <c r="C268" s="4" t="str">
        <f>VLOOKUP(TableFields[Field],Columns[],2,0)&amp;"("</f>
        <v>foreign(</v>
      </c>
      <c r="D268" s="4" t="str">
        <f>IF(VLOOKUP(TableFields[Field],Columns[],3,0)&lt;&gt;"","'"&amp;VLOOKUP(TableFields[Field],Columns[],3,0)&amp;"'","")</f>
        <v>'relation'</v>
      </c>
      <c r="E268" s="7" t="str">
        <f>IF(VLOOKUP(TableFields[Field],Columns[],4,0)&lt;&gt;0,", "&amp;VLOOKUP(TableFields[Field],Columns[],4,0)&amp;")",")")</f>
        <v>)</v>
      </c>
      <c r="F268" s="4" t="str">
        <f>IF(VLOOKUP(TableFields[Field],Columns[],5,0)=0,"","-&gt;"&amp;VLOOKUP(TableFields[Field],Columns[],5,0))</f>
        <v>-&gt;references('id')</v>
      </c>
      <c r="G268" s="4" t="str">
        <f>IF(VLOOKUP(TableFields[Field],Columns[],6,0)=0,"","-&gt;"&amp;VLOOKUP(TableFields[Field],Columns[],6,0))</f>
        <v>-&gt;on('__resource_relations')</v>
      </c>
      <c r="H268" s="4" t="str">
        <f>IF(VLOOKUP(TableFields[Field],Columns[],7,0)=0,"","-&gt;"&amp;VLOOKUP(TableFields[Field],Columns[],7,0))</f>
        <v>-&gt;onUpdate('cascade')</v>
      </c>
      <c r="I268" s="4" t="str">
        <f>IF(VLOOKUP(TableFields[Field],Columns[],8,0)=0,"","-&gt;"&amp;VLOOKUP(TableFields[Field],Columns[],8,0))</f>
        <v>-&gt;onDelete('set null')</v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69" spans="1:11" hidden="1" x14ac:dyDescent="0.25">
      <c r="A269" s="4" t="s">
        <v>559</v>
      </c>
      <c r="B269" s="4" t="s">
        <v>579</v>
      </c>
      <c r="C269" s="4" t="str">
        <f>VLOOKUP(TableFields[Field],Columns[],2,0)&amp;"("</f>
        <v>foreign(</v>
      </c>
      <c r="D269" s="4" t="str">
        <f>IF(VLOOKUP(TableFields[Field],Columns[],3,0)&lt;&gt;"","'"&amp;VLOOKUP(TableFields[Field],Columns[],3,0)&amp;"'","")</f>
        <v>'nest_relation1'</v>
      </c>
      <c r="E269" s="7" t="str">
        <f>IF(VLOOKUP(TableFields[Field],Columns[],4,0)&lt;&gt;0,", "&amp;VLOOKUP(TableFields[Field],Columns[],4,0)&amp;")",")")</f>
        <v>)</v>
      </c>
      <c r="F269" s="4" t="str">
        <f>IF(VLOOKUP(TableFields[Field],Columns[],5,0)=0,"","-&gt;"&amp;VLOOKUP(TableFields[Field],Columns[],5,0))</f>
        <v>-&gt;references('id')</v>
      </c>
      <c r="G269" s="4" t="str">
        <f>IF(VLOOKUP(TableFields[Field],Columns[],6,0)=0,"","-&gt;"&amp;VLOOKUP(TableFields[Field],Columns[],6,0))</f>
        <v>-&gt;on('__resource_relations')</v>
      </c>
      <c r="H269" s="4" t="str">
        <f>IF(VLOOKUP(TableFields[Field],Columns[],7,0)=0,"","-&gt;"&amp;VLOOKUP(TableFields[Field],Columns[],7,0))</f>
        <v>-&gt;onUpdate('cascade')</v>
      </c>
      <c r="I269" s="4" t="str">
        <f>IF(VLOOKUP(TableFields[Field],Columns[],8,0)=0,"","-&gt;"&amp;VLOOKUP(TableFields[Field],Columns[],8,0))</f>
        <v>-&gt;onDelete('set null')</v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270" spans="1:11" hidden="1" x14ac:dyDescent="0.25">
      <c r="A270" s="4" t="s">
        <v>559</v>
      </c>
      <c r="B270" s="4" t="s">
        <v>580</v>
      </c>
      <c r="C270" s="4" t="str">
        <f>VLOOKUP(TableFields[Field],Columns[],2,0)&amp;"("</f>
        <v>foreign(</v>
      </c>
      <c r="D270" s="4" t="str">
        <f>IF(VLOOKUP(TableFields[Field],Columns[],3,0)&lt;&gt;"","'"&amp;VLOOKUP(TableFields[Field],Columns[],3,0)&amp;"'","")</f>
        <v>'nest_relation2'</v>
      </c>
      <c r="E270" s="7" t="str">
        <f>IF(VLOOKUP(TableFields[Field],Columns[],4,0)&lt;&gt;0,", "&amp;VLOOKUP(TableFields[Field],Columns[],4,0)&amp;")",")")</f>
        <v>)</v>
      </c>
      <c r="F270" s="4" t="str">
        <f>IF(VLOOKUP(TableFields[Field],Columns[],5,0)=0,"","-&gt;"&amp;VLOOKUP(TableFields[Field],Columns[],5,0))</f>
        <v>-&gt;references('id')</v>
      </c>
      <c r="G270" s="4" t="str">
        <f>IF(VLOOKUP(TableFields[Field],Columns[],6,0)=0,"","-&gt;"&amp;VLOOKUP(TableFields[Field],Columns[],6,0))</f>
        <v>-&gt;on('__resource_relations')</v>
      </c>
      <c r="H270" s="4" t="str">
        <f>IF(VLOOKUP(TableFields[Field],Columns[],7,0)=0,"","-&gt;"&amp;VLOOKUP(TableFields[Field],Columns[],7,0))</f>
        <v>-&gt;onUpdate('cascade')</v>
      </c>
      <c r="I270" s="4" t="str">
        <f>IF(VLOOKUP(TableFields[Field],Columns[],8,0)=0,"","-&gt;"&amp;VLOOKUP(TableFields[Field],Columns[],8,0))</f>
        <v>-&gt;onDelete('set null')</v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271" spans="1:11" hidden="1" x14ac:dyDescent="0.25">
      <c r="A271" s="5" t="s">
        <v>567</v>
      </c>
      <c r="B271" s="5" t="s">
        <v>21</v>
      </c>
      <c r="C271" s="5" t="str">
        <f>VLOOKUP(TableFields[Field],Columns[],2,0)&amp;"("</f>
        <v>increments(</v>
      </c>
      <c r="D271" s="5" t="str">
        <f>IF(VLOOKUP(TableFields[Field],Columns[],3,0)&lt;&gt;"","'"&amp;VLOOKUP(TableFields[Field],Columns[],3,0)&amp;"'","")</f>
        <v>'id'</v>
      </c>
      <c r="E271" s="8" t="str">
        <f>IF(VLOOKUP(TableFields[Field],Columns[],4,0)&lt;&gt;0,", "&amp;VLOOKUP(TableFields[Field],Columns[],4,0)&amp;")",")")</f>
        <v>)</v>
      </c>
      <c r="F271" s="5" t="str">
        <f>IF(VLOOKUP(TableFields[Field],Columns[],5,0)=0,"","-&gt;"&amp;VLOOKUP(TableFields[Field],Columns[],5,0))</f>
        <v/>
      </c>
      <c r="G271" s="5" t="str">
        <f>IF(VLOOKUP(TableFields[Field],Columns[],6,0)=0,"","-&gt;"&amp;VLOOKUP(TableFields[Field],Columns[],6,0))</f>
        <v/>
      </c>
      <c r="H271" s="5" t="str">
        <f>IF(VLOOKUP(TableFields[Field],Columns[],7,0)=0,"","-&gt;"&amp;VLOOKUP(TableFields[Field],Columns[],7,0))</f>
        <v/>
      </c>
      <c r="I271" s="5" t="str">
        <f>IF(VLOOKUP(TableFields[Field],Columns[],8,0)=0,"","-&gt;"&amp;VLOOKUP(TableFields[Field],Columns[],8,0))</f>
        <v/>
      </c>
      <c r="J271" s="5" t="str">
        <f>IF(VLOOKUP(TableFields[Field],Columns[],9,0)=0,"","-&gt;"&amp;VLOOKUP(TableFields[Field],Columns[],9,0))</f>
        <v/>
      </c>
      <c r="K271" s="5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2" spans="1:11" hidden="1" x14ac:dyDescent="0.25">
      <c r="A272" s="5" t="s">
        <v>567</v>
      </c>
      <c r="B272" s="5" t="s">
        <v>4</v>
      </c>
      <c r="C272" s="5" t="str">
        <f>VLOOKUP(TableFields[Field],Columns[],2,0)&amp;"("</f>
        <v>unsignedInteger(</v>
      </c>
      <c r="D272" s="5" t="str">
        <f>IF(VLOOKUP(TableFields[Field],Columns[],3,0)&lt;&gt;"","'"&amp;VLOOKUP(TableFields[Field],Columns[],3,0)&amp;"'","")</f>
        <v>'resource_data'</v>
      </c>
      <c r="E272" s="8" t="str">
        <f>IF(VLOOKUP(TableFields[Field],Columns[],4,0)&lt;&gt;0,", "&amp;VLOOKUP(TableFields[Field],Columns[],4,0)&amp;")",")")</f>
        <v>)</v>
      </c>
      <c r="F272" s="5" t="str">
        <f>IF(VLOOKUP(TableFields[Field],Columns[],5,0)=0,"","-&gt;"&amp;VLOOKUP(TableFields[Field],Columns[],5,0))</f>
        <v>-&gt;index()</v>
      </c>
      <c r="G272" s="5" t="str">
        <f>IF(VLOOKUP(TableFields[Field],Columns[],6,0)=0,"","-&gt;"&amp;VLOOKUP(TableFields[Field],Columns[],6,0))</f>
        <v/>
      </c>
      <c r="H272" s="5" t="str">
        <f>IF(VLOOKUP(TableFields[Field],Columns[],7,0)=0,"","-&gt;"&amp;VLOOKUP(TableFields[Field],Columns[],7,0))</f>
        <v/>
      </c>
      <c r="I272" s="5" t="str">
        <f>IF(VLOOKUP(TableFields[Field],Columns[],8,0)=0,"","-&gt;"&amp;VLOOKUP(TableFields[Field],Columns[],8,0))</f>
        <v/>
      </c>
      <c r="J272" s="5" t="str">
        <f>IF(VLOOKUP(TableFields[Field],Columns[],9,0)=0,"","-&gt;"&amp;VLOOKUP(TableFields[Field],Columns[],9,0))</f>
        <v/>
      </c>
      <c r="K272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73" spans="1:11" hidden="1" x14ac:dyDescent="0.25">
      <c r="A273" s="5" t="s">
        <v>567</v>
      </c>
      <c r="B273" s="5" t="s">
        <v>57</v>
      </c>
      <c r="C273" s="5" t="str">
        <f>VLOOKUP(TableFields[Field],Columns[],2,0)&amp;"("</f>
        <v>unsignedInteger(</v>
      </c>
      <c r="D273" s="5" t="str">
        <f>IF(VLOOKUP(TableFields[Field],Columns[],3,0)&lt;&gt;"","'"&amp;VLOOKUP(TableFields[Field],Columns[],3,0)&amp;"'","")</f>
        <v>'scope'</v>
      </c>
      <c r="E273" s="8" t="str">
        <f>IF(VLOOKUP(TableFields[Field],Columns[],4,0)&lt;&gt;0,", "&amp;VLOOKUP(TableFields[Field],Columns[],4,0)&amp;")",")")</f>
        <v>)</v>
      </c>
      <c r="F273" s="5" t="str">
        <f>IF(VLOOKUP(TableFields[Field],Columns[],5,0)=0,"","-&gt;"&amp;VLOOKUP(TableFields[Field],Columns[],5,0))</f>
        <v>-&gt;index()</v>
      </c>
      <c r="G273" s="5" t="str">
        <f>IF(VLOOKUP(TableFields[Field],Columns[],6,0)=0,"","-&gt;"&amp;VLOOKUP(TableFields[Field],Columns[],6,0))</f>
        <v/>
      </c>
      <c r="H273" s="5" t="str">
        <f>IF(VLOOKUP(TableFields[Field],Columns[],7,0)=0,"","-&gt;"&amp;VLOOKUP(TableFields[Field],Columns[],7,0))</f>
        <v/>
      </c>
      <c r="I273" s="5" t="str">
        <f>IF(VLOOKUP(TableFields[Field],Columns[],8,0)=0,"","-&gt;"&amp;VLOOKUP(TableFields[Field],Columns[],8,0))</f>
        <v/>
      </c>
      <c r="J273" s="5" t="str">
        <f>IF(VLOOKUP(TableFields[Field],Columns[],9,0)=0,"","-&gt;"&amp;VLOOKUP(TableFields[Field],Columns[],9,0))</f>
        <v/>
      </c>
      <c r="K27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$table-&gt;unsignedInteger('scope')-&gt;index();</v>
      </c>
    </row>
    <row r="274" spans="1:11" hidden="1" x14ac:dyDescent="0.25">
      <c r="A274" s="5" t="s">
        <v>567</v>
      </c>
      <c r="B274" s="5" t="s">
        <v>40</v>
      </c>
      <c r="C274" s="5" t="str">
        <f>VLOOKUP(TableFields[Field],Columns[],2,0)&amp;"("</f>
        <v>timestamps(</v>
      </c>
      <c r="D274" s="5" t="str">
        <f>IF(VLOOKUP(TableFields[Field],Columns[],3,0)&lt;&gt;"","'"&amp;VLOOKUP(TableFields[Field],Columns[],3,0)&amp;"'","")</f>
        <v/>
      </c>
      <c r="E274" s="8" t="str">
        <f>IF(VLOOKUP(TableFields[Field],Columns[],4,0)&lt;&gt;0,", "&amp;VLOOKUP(TableFields[Field],Columns[],4,0)&amp;")",")")</f>
        <v>)</v>
      </c>
      <c r="F274" s="5" t="str">
        <f>IF(VLOOKUP(TableFields[Field],Columns[],5,0)=0,"","-&gt;"&amp;VLOOKUP(TableFields[Field],Columns[],5,0))</f>
        <v/>
      </c>
      <c r="G274" s="5" t="str">
        <f>IF(VLOOKUP(TableFields[Field],Columns[],6,0)=0,"","-&gt;"&amp;VLOOKUP(TableFields[Field],Columns[],6,0))</f>
        <v/>
      </c>
      <c r="H274" s="5" t="str">
        <f>IF(VLOOKUP(TableFields[Field],Columns[],7,0)=0,"","-&gt;"&amp;VLOOKUP(TableFields[Field],Columns[],7,0))</f>
        <v/>
      </c>
      <c r="I274" s="5" t="str">
        <f>IF(VLOOKUP(TableFields[Field],Columns[],8,0)=0,"","-&gt;"&amp;VLOOKUP(TableFields[Field],Columns[],8,0))</f>
        <v/>
      </c>
      <c r="J274" s="5" t="str">
        <f>IF(VLOOKUP(TableFields[Field],Columns[],9,0)=0,"","-&gt;"&amp;VLOOKUP(TableFields[Field],Columns[],9,0))</f>
        <v/>
      </c>
      <c r="K274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75" spans="1:11" hidden="1" x14ac:dyDescent="0.25">
      <c r="A275" s="5" t="s">
        <v>567</v>
      </c>
      <c r="B275" s="5" t="s">
        <v>93</v>
      </c>
      <c r="C275" s="5" t="str">
        <f>VLOOKUP(TableFields[Field],Columns[],2,0)&amp;"("</f>
        <v>foreign(</v>
      </c>
      <c r="D275" s="5" t="str">
        <f>IF(VLOOKUP(TableFields[Field],Columns[],3,0)&lt;&gt;"","'"&amp;VLOOKUP(TableFields[Field],Columns[],3,0)&amp;"'","")</f>
        <v>'resource_data'</v>
      </c>
      <c r="E275" s="8" t="str">
        <f>IF(VLOOKUP(TableFields[Field],Columns[],4,0)&lt;&gt;0,", "&amp;VLOOKUP(TableFields[Field],Columns[],4,0)&amp;")",")")</f>
        <v>)</v>
      </c>
      <c r="F275" s="5" t="str">
        <f>IF(VLOOKUP(TableFields[Field],Columns[],5,0)=0,"","-&gt;"&amp;VLOOKUP(TableFields[Field],Columns[],5,0))</f>
        <v>-&gt;references('id')</v>
      </c>
      <c r="G275" s="5" t="str">
        <f>IF(VLOOKUP(TableFields[Field],Columns[],6,0)=0,"","-&gt;"&amp;VLOOKUP(TableFields[Field],Columns[],6,0))</f>
        <v>-&gt;on('__resource_data')</v>
      </c>
      <c r="H275" s="5" t="str">
        <f>IF(VLOOKUP(TableFields[Field],Columns[],7,0)=0,"","-&gt;"&amp;VLOOKUP(TableFields[Field],Columns[],7,0))</f>
        <v>-&gt;onUpdate('cascade')</v>
      </c>
      <c r="I275" s="5" t="str">
        <f>IF(VLOOKUP(TableFields[Field],Columns[],8,0)=0,"","-&gt;"&amp;VLOOKUP(TableFields[Field],Columns[],8,0))</f>
        <v>-&gt;onDelete('cascade')</v>
      </c>
      <c r="J275" s="5" t="str">
        <f>IF(VLOOKUP(TableFields[Field],Columns[],9,0)=0,"","-&gt;"&amp;VLOOKUP(TableFields[Field],Columns[],9,0))</f>
        <v/>
      </c>
      <c r="K275" s="5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76" spans="1:11" hidden="1" x14ac:dyDescent="0.25">
      <c r="A276" s="4" t="s">
        <v>567</v>
      </c>
      <c r="B276" s="4" t="s">
        <v>60</v>
      </c>
      <c r="C276" s="4" t="str">
        <f>VLOOKUP(TableFields[Field],Columns[],2,0)&amp;"("</f>
        <v>foreign(</v>
      </c>
      <c r="D276" s="4" t="str">
        <f>IF(VLOOKUP(TableFields[Field],Columns[],3,0)&lt;&gt;"","'"&amp;VLOOKUP(TableFields[Field],Columns[],3,0)&amp;"'","")</f>
        <v>'scope'</v>
      </c>
      <c r="E276" s="7" t="str">
        <f>IF(VLOOKUP(TableFields[Field],Columns[],4,0)&lt;&gt;0,", "&amp;VLOOKUP(TableFields[Field],Columns[],4,0)&amp;")",")")</f>
        <v>)</v>
      </c>
      <c r="F276" s="4" t="str">
        <f>IF(VLOOKUP(TableFields[Field],Columns[],5,0)=0,"","-&gt;"&amp;VLOOKUP(TableFields[Field],Columns[],5,0))</f>
        <v>-&gt;references('id')</v>
      </c>
      <c r="G276" s="4" t="str">
        <f>IF(VLOOKUP(TableFields[Field],Columns[],6,0)=0,"","-&gt;"&amp;VLOOKUP(TableFields[Field],Columns[],6,0))</f>
        <v>-&gt;on('__resource_scopes')</v>
      </c>
      <c r="H276" s="4" t="str">
        <f>IF(VLOOKUP(TableFields[Field],Columns[],7,0)=0,"","-&gt;"&amp;VLOOKUP(TableFields[Field],Columns[],7,0))</f>
        <v>-&gt;onUpdate('cascade')</v>
      </c>
      <c r="I276" s="4" t="str">
        <f>IF(VLOOKUP(TableFields[Field],Columns[],8,0)=0,"","-&gt;"&amp;VLOOKUP(TableFields[Field],Columns[],8,0))</f>
        <v>-&gt;onDelete('cascade')</v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$table-&gt;foreign('scope')-&gt;references('id')-&gt;on('__resource_scopes')-&gt;onUpdate('cascade')-&gt;onDelete('cascade');</v>
      </c>
    </row>
    <row r="277" spans="1:11" hidden="1" x14ac:dyDescent="0.25">
      <c r="A277" s="4" t="s">
        <v>589</v>
      </c>
      <c r="B277" s="4" t="s">
        <v>21</v>
      </c>
      <c r="C277" s="4" t="str">
        <f>VLOOKUP(TableFields[Field],Columns[],2,0)&amp;"("</f>
        <v>increments(</v>
      </c>
      <c r="D277" s="4" t="str">
        <f>IF(VLOOKUP(TableFields[Field],Columns[],3,0)&lt;&gt;"","'"&amp;VLOOKUP(TableFields[Field],Columns[],3,0)&amp;"'","")</f>
        <v>'id'</v>
      </c>
      <c r="E277" s="7" t="str">
        <f>IF(VLOOKUP(TableFields[Field],Columns[],4,0)&lt;&gt;0,", "&amp;VLOOKUP(TableFields[Field],Columns[],4,0)&amp;")",")")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78" spans="1:11" hidden="1" x14ac:dyDescent="0.25">
      <c r="A278" s="4" t="s">
        <v>589</v>
      </c>
      <c r="B278" s="4" t="s">
        <v>117</v>
      </c>
      <c r="C278" s="4" t="str">
        <f>VLOOKUP(TableFields[Field],Columns[],2,0)&amp;"("</f>
        <v>unsignedInteger(</v>
      </c>
      <c r="D278" s="4" t="str">
        <f>IF(VLOOKUP(TableFields[Field],Columns[],3,0)&lt;&gt;"","'"&amp;VLOOKUP(TableFields[Field],Columns[],3,0)&amp;"'","")</f>
        <v>'resource_form'</v>
      </c>
      <c r="E278" s="7" t="str">
        <f>IF(VLOOKUP(TableFields[Field],Columns[],4,0)&lt;&gt;0,", "&amp;VLOOKUP(TableFields[Field],Columns[],4,0)&amp;")",")")</f>
        <v>)</v>
      </c>
      <c r="F278" s="4" t="str">
        <f>IF(VLOOKUP(TableFields[Field],Columns[],5,0)=0,"","-&gt;"&amp;VLOOKUP(TableFields[Field],Columns[],5,0))</f>
        <v>-&gt;index()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279" spans="1:11" hidden="1" x14ac:dyDescent="0.25">
      <c r="A279" s="4" t="s">
        <v>589</v>
      </c>
      <c r="B279" s="4" t="s">
        <v>122</v>
      </c>
      <c r="C279" s="4" t="str">
        <f>VLOOKUP(TableFields[Field],Columns[],2,0)&amp;"("</f>
        <v>unsignedInteger(</v>
      </c>
      <c r="D279" s="4" t="str">
        <f>IF(VLOOKUP(TableFields[Field],Columns[],3,0)&lt;&gt;"","'"&amp;VLOOKUP(TableFields[Field],Columns[],3,0)&amp;"'","")</f>
        <v>'form_field'</v>
      </c>
      <c r="E279" s="7" t="str">
        <f>IF(VLOOKUP(TableFields[Field],Columns[],4,0)&lt;&gt;0,", "&amp;VLOOKUP(TableFields[Field],Columns[],4,0)&amp;")",")")</f>
        <v>)</v>
      </c>
      <c r="F279" s="4" t="str">
        <f>IF(VLOOKUP(TableFields[Field],Columns[],5,0)=0,"","-&gt;"&amp;VLOOKUP(TableFields[Field],Columns[],5,0))</f>
        <v>-&gt;index()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280" spans="1:11" hidden="1" x14ac:dyDescent="0.25">
      <c r="A280" s="4" t="s">
        <v>589</v>
      </c>
      <c r="B280" s="4" t="s">
        <v>598</v>
      </c>
      <c r="C280" s="4" t="str">
        <f>VLOOKUP(TableFields[Field],Columns[],2,0)&amp;"("</f>
        <v>unsignedTinyInteger(</v>
      </c>
      <c r="D280" s="4" t="str">
        <f>IF(VLOOKUP(TableFields[Field],Columns[],3,0)&lt;&gt;"","'"&amp;VLOOKUP(TableFields[Field],Columns[],3,0)&amp;"'","")</f>
        <v>'colspan'</v>
      </c>
      <c r="E280" s="7" t="str">
        <f>IF(VLOOKUP(TableFields[Field],Columns[],4,0)&lt;&gt;0,", "&amp;VLOOKUP(TableFields[Field],Columns[],4,0)&amp;")",")")</f>
        <v>)</v>
      </c>
      <c r="F280" s="4" t="str">
        <f>IF(VLOOKUP(TableFields[Field],Columns[],5,0)=0,"","-&gt;"&amp;VLOOKUP(TableFields[Field],Columns[],5,0))</f>
        <v>-&gt;default(12)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81" spans="1:11" hidden="1" x14ac:dyDescent="0.25">
      <c r="A281" s="4" t="s">
        <v>589</v>
      </c>
      <c r="B281" s="4" t="s">
        <v>40</v>
      </c>
      <c r="C281" s="4" t="str">
        <f>VLOOKUP(TableFields[Field],Columns[],2,0)&amp;"("</f>
        <v>timestamps(</v>
      </c>
      <c r="D281" s="4" t="str">
        <f>IF(VLOOKUP(TableFields[Field],Columns[],3,0)&lt;&gt;"","'"&amp;VLOOKUP(TableFields[Field],Columns[],3,0)&amp;"'","")</f>
        <v/>
      </c>
      <c r="E281" s="7" t="str">
        <f>IF(VLOOKUP(TableFields[Field],Columns[],4,0)&lt;&gt;0,", "&amp;VLOOKUP(TableFields[Field],Columns[],4,0)&amp;")",")")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82" spans="1:11" hidden="1" x14ac:dyDescent="0.25">
      <c r="A282" s="4" t="s">
        <v>589</v>
      </c>
      <c r="B282" s="4" t="s">
        <v>118</v>
      </c>
      <c r="C282" s="4" t="str">
        <f>VLOOKUP(TableFields[Field],Columns[],2,0)&amp;"("</f>
        <v>foreign(</v>
      </c>
      <c r="D282" s="4" t="str">
        <f>IF(VLOOKUP(TableFields[Field],Columns[],3,0)&lt;&gt;"","'"&amp;VLOOKUP(TableFields[Field],Columns[],3,0)&amp;"'","")</f>
        <v>'resource_form'</v>
      </c>
      <c r="E282" s="7" t="str">
        <f>IF(VLOOKUP(TableFields[Field],Columns[],4,0)&lt;&gt;0,", "&amp;VLOOKUP(TableFields[Field],Columns[],4,0)&amp;")",")")</f>
        <v>)</v>
      </c>
      <c r="F282" s="4" t="str">
        <f>IF(VLOOKUP(TableFields[Field],Columns[],5,0)=0,"","-&gt;"&amp;VLOOKUP(TableFields[Field],Columns[],5,0))</f>
        <v>-&gt;references('id')</v>
      </c>
      <c r="G282" s="4" t="str">
        <f>IF(VLOOKUP(TableFields[Field],Columns[],6,0)=0,"","-&gt;"&amp;VLOOKUP(TableFields[Field],Columns[],6,0))</f>
        <v>-&gt;on('__resource_forms')</v>
      </c>
      <c r="H282" s="4" t="str">
        <f>IF(VLOOKUP(TableFields[Field],Columns[],7,0)=0,"","-&gt;"&amp;VLOOKUP(TableFields[Field],Columns[],7,0))</f>
        <v>-&gt;onUpdate('cascade')</v>
      </c>
      <c r="I282" s="4" t="str">
        <f>IF(VLOOKUP(TableFields[Field],Columns[],8,0)=0,"","-&gt;"&amp;VLOOKUP(TableFields[Field],Columns[],8,0))</f>
        <v>-&gt;onDelete('cascade')</v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283" spans="1:11" hidden="1" x14ac:dyDescent="0.25">
      <c r="A283" s="4" t="s">
        <v>589</v>
      </c>
      <c r="B283" s="4" t="s">
        <v>123</v>
      </c>
      <c r="C283" s="4" t="str">
        <f>VLOOKUP(TableFields[Field],Columns[],2,0)&amp;"("</f>
        <v>foreign(</v>
      </c>
      <c r="D283" s="4" t="str">
        <f>IF(VLOOKUP(TableFields[Field],Columns[],3,0)&lt;&gt;"","'"&amp;VLOOKUP(TableFields[Field],Columns[],3,0)&amp;"'","")</f>
        <v>'form_field'</v>
      </c>
      <c r="E283" s="7" t="str">
        <f>IF(VLOOKUP(TableFields[Field],Columns[],4,0)&lt;&gt;0,", "&amp;VLOOKUP(TableFields[Field],Columns[],4,0)&amp;")",")")</f>
        <v>)</v>
      </c>
      <c r="F283" s="4" t="str">
        <f>IF(VLOOKUP(TableFields[Field],Columns[],5,0)=0,"","-&gt;"&amp;VLOOKUP(TableFields[Field],Columns[],5,0))</f>
        <v>-&gt;references('id')</v>
      </c>
      <c r="G283" s="4" t="str">
        <f>IF(VLOOKUP(TableFields[Field],Columns[],6,0)=0,"","-&gt;"&amp;VLOOKUP(TableFields[Field],Columns[],6,0))</f>
        <v>-&gt;on('__resource_form_fields')</v>
      </c>
      <c r="H283" s="4" t="str">
        <f>IF(VLOOKUP(TableFields[Field],Columns[],7,0)=0,"","-&gt;"&amp;VLOOKUP(TableFields[Field],Columns[],7,0))</f>
        <v>-&gt;onUpdate('cascade')</v>
      </c>
      <c r="I283" s="4" t="str">
        <f>IF(VLOOKUP(TableFields[Field],Columns[],8,0)=0,"","-&gt;"&amp;VLOOKUP(TableFields[Field],Columns[],8,0))</f>
        <v>-&gt;onDelete('cascade')</v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284" spans="1:11" hidden="1" x14ac:dyDescent="0.25">
      <c r="A284" s="4" t="s">
        <v>599</v>
      </c>
      <c r="B284" s="4" t="s">
        <v>21</v>
      </c>
      <c r="C284" s="4" t="str">
        <f>VLOOKUP(TableFields[Field],Columns[],2,0)&amp;"("</f>
        <v>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"&amp;VLOOKUP(TableFields[Field],Columns[],4,0)&amp;")",")")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85" spans="1:11" hidden="1" x14ac:dyDescent="0.25">
      <c r="A285" s="4" t="s">
        <v>599</v>
      </c>
      <c r="B285" s="4" t="s">
        <v>4</v>
      </c>
      <c r="C285" s="4" t="str">
        <f>VLOOKUP(TableFields[Field],Columns[],2,0)&amp;"("</f>
        <v>unsignedInteger(</v>
      </c>
      <c r="D285" s="4" t="str">
        <f>IF(VLOOKUP(TableFields[Field],Columns[],3,0)&lt;&gt;"","'"&amp;VLOOKUP(TableFields[Field],Columns[],3,0)&amp;"'","")</f>
        <v>'resource_data'</v>
      </c>
      <c r="E285" s="7" t="str">
        <f>IF(VLOOKUP(TableFields[Field],Columns[],4,0)&lt;&gt;0,", "&amp;VLOOKUP(TableFields[Field],Columns[],4,0)&amp;")",")")</f>
        <v>)</v>
      </c>
      <c r="F285" s="4" t="str">
        <f>IF(VLOOKUP(TableFields[Field],Columns[],5,0)=0,"","-&gt;"&amp;VLOOKUP(TableFields[Field],Columns[],5,0))</f>
        <v>-&gt;index()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$table-&gt;unsignedInteger('resource_data')-&gt;index();</v>
      </c>
    </row>
    <row r="286" spans="1:11" hidden="1" x14ac:dyDescent="0.25">
      <c r="A286" s="4" t="s">
        <v>599</v>
      </c>
      <c r="B286" s="4" t="s">
        <v>30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'title'</v>
      </c>
      <c r="E286" s="7" t="str">
        <f>IF(VLOOKUP(TableFields[Field],Columns[],4,0)&lt;&gt;0,", "&amp;VLOOKUP(TableFields[Field],Columns[],4,0)&amp;")",")")</f>
        <v>, 128)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287" spans="1:11" hidden="1" x14ac:dyDescent="0.25">
      <c r="A287" s="4" t="s">
        <v>599</v>
      </c>
      <c r="B287" s="4" t="s">
        <v>55</v>
      </c>
      <c r="C287" s="4" t="str">
        <f>VLOOKUP(TableFields[Field],Columns[],2,0)&amp;"("</f>
        <v>string(</v>
      </c>
      <c r="D287" s="4" t="str">
        <f>IF(VLOOKUP(TableFields[Field],Columns[],3,0)&lt;&gt;"","'"&amp;VLOOKUP(TableFields[Field],Columns[],3,0)&amp;"'","")</f>
        <v>'title_field'</v>
      </c>
      <c r="E287" s="7" t="str">
        <f>IF(VLOOKUP(TableFields[Field],Columns[],4,0)&lt;&gt;0,", "&amp;VLOOKUP(TableFields[Field],Columns[],4,0)&amp;")",")")</f>
        <v>, 128)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$table-&gt;string('title_field', 128)-&gt;nullable();</v>
      </c>
    </row>
    <row r="288" spans="1:11" hidden="1" x14ac:dyDescent="0.25">
      <c r="A288" s="4" t="s">
        <v>599</v>
      </c>
      <c r="B288" s="4" t="s">
        <v>572</v>
      </c>
      <c r="C288" s="4" t="str">
        <f>VLOOKUP(TableFields[Field],Columns[],2,0)&amp;"("</f>
        <v>unsignedInteger(</v>
      </c>
      <c r="D288" s="4" t="str">
        <f>IF(VLOOKUP(TableFields[Field],Columns[],3,0)&lt;&gt;"","'"&amp;VLOOKUP(TableFields[Field],Columns[],3,0)&amp;"'","")</f>
        <v>'relation'</v>
      </c>
      <c r="E288" s="7" t="str">
        <f>IF(VLOOKUP(TableFields[Field],Columns[],4,0)&lt;&gt;0,", "&amp;VLOOKUP(TableFields[Field],Columns[],4,0)&amp;")",")")</f>
        <v>)</v>
      </c>
      <c r="F288" s="4" t="str">
        <f>IF(VLOOKUP(TableFields[Field],Columns[],5,0)=0,"","-&gt;"&amp;VLOOKUP(TableFields[Field],Columns[],5,0))</f>
        <v>-&gt;index()</v>
      </c>
      <c r="G288" s="4" t="str">
        <f>IF(VLOOKUP(TableFields[Field],Columns[],6,0)=0,"","-&gt;"&amp;VLOOKUP(TableFields[Field],Columns[],6,0))</f>
        <v>-&gt;nullable()</v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89" spans="1:11" hidden="1" x14ac:dyDescent="0.25">
      <c r="A289" s="4" t="s">
        <v>599</v>
      </c>
      <c r="B289" s="4" t="s">
        <v>598</v>
      </c>
      <c r="C289" s="4" t="str">
        <f>VLOOKUP(TableFields[Field],Columns[],2,0)&amp;"("</f>
        <v>unsignedTinyInteger(</v>
      </c>
      <c r="D289" s="4" t="str">
        <f>IF(VLOOKUP(TableFields[Field],Columns[],3,0)&lt;&gt;"","'"&amp;VLOOKUP(TableFields[Field],Columns[],3,0)&amp;"'","")</f>
        <v>'colspan'</v>
      </c>
      <c r="E289" s="7" t="str">
        <f>IF(VLOOKUP(TableFields[Field],Columns[],4,0)&lt;&gt;0,", "&amp;VLOOKUP(TableFields[Field],Columns[],4,0)&amp;")",")")</f>
        <v>)</v>
      </c>
      <c r="F289" s="4" t="str">
        <f>IF(VLOOKUP(TableFields[Field],Columns[],5,0)=0,"","-&gt;"&amp;VLOOKUP(TableFields[Field],Columns[],5,0))</f>
        <v>-&gt;default(12)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$table-&gt;unsignedTinyInteger('colspan')-&gt;default(12);</v>
      </c>
    </row>
    <row r="290" spans="1:11" hidden="1" x14ac:dyDescent="0.25">
      <c r="A290" s="4" t="s">
        <v>599</v>
      </c>
      <c r="B290" s="4" t="s">
        <v>40</v>
      </c>
      <c r="C290" s="4" t="str">
        <f>VLOOKUP(TableFields[Field],Columns[],2,0)&amp;"("</f>
        <v>timestamps(</v>
      </c>
      <c r="D290" s="4" t="str">
        <f>IF(VLOOKUP(TableFields[Field],Columns[],3,0)&lt;&gt;"","'"&amp;VLOOKUP(TableFields[Field],Columns[],3,0)&amp;"'","")</f>
        <v/>
      </c>
      <c r="E290" s="7" t="str">
        <f>IF(VLOOKUP(TableFields[Field],Columns[],4,0)&lt;&gt;0,", "&amp;VLOOKUP(TableFields[Field],Columns[],4,0)&amp;")",")")</f>
        <v>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1" spans="1:11" hidden="1" x14ac:dyDescent="0.25">
      <c r="A291" s="4" t="s">
        <v>599</v>
      </c>
      <c r="B291" s="4" t="s">
        <v>93</v>
      </c>
      <c r="C291" s="4" t="str">
        <f>VLOOKUP(TableFields[Field],Columns[],2,0)&amp;"("</f>
        <v>foreign(</v>
      </c>
      <c r="D291" s="4" t="str">
        <f>IF(VLOOKUP(TableFields[Field],Columns[],3,0)&lt;&gt;"","'"&amp;VLOOKUP(TableFields[Field],Columns[],3,0)&amp;"'","")</f>
        <v>'resource_data'</v>
      </c>
      <c r="E291" s="7" t="str">
        <f>IF(VLOOKUP(TableFields[Field],Columns[],4,0)&lt;&gt;0,", "&amp;VLOOKUP(TableFields[Field],Columns[],4,0)&amp;")",")")</f>
        <v>)</v>
      </c>
      <c r="F291" s="4" t="str">
        <f>IF(VLOOKUP(TableFields[Field],Columns[],5,0)=0,"","-&gt;"&amp;VLOOKUP(TableFields[Field],Columns[],5,0))</f>
        <v>-&gt;references('id')</v>
      </c>
      <c r="G291" s="4" t="str">
        <f>IF(VLOOKUP(TableFields[Field],Columns[],6,0)=0,"","-&gt;"&amp;VLOOKUP(TableFields[Field],Columns[],6,0))</f>
        <v>-&gt;on('__resource_data')</v>
      </c>
      <c r="H291" s="4" t="str">
        <f>IF(VLOOKUP(TableFields[Field],Columns[],7,0)=0,"","-&gt;"&amp;VLOOKUP(TableFields[Field],Columns[],7,0))</f>
        <v>-&gt;onUpdate('cascade')</v>
      </c>
      <c r="I291" s="4" t="str">
        <f>IF(VLOOKUP(TableFields[Field],Columns[],8,0)=0,"","-&gt;"&amp;VLOOKUP(TableFields[Field],Columns[],8,0))</f>
        <v>-&gt;onDelete('cascade')</v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$table-&gt;foreign('resource_data')-&gt;references('id')-&gt;on('__resource_data')-&gt;onUpdate('cascade')-&gt;onDelete('cascade');</v>
      </c>
    </row>
    <row r="292" spans="1:11" hidden="1" x14ac:dyDescent="0.25">
      <c r="A292" s="4" t="s">
        <v>599</v>
      </c>
      <c r="B292" s="4" t="s">
        <v>573</v>
      </c>
      <c r="C292" s="4" t="str">
        <f>VLOOKUP(TableFields[Field],Columns[],2,0)&amp;"("</f>
        <v>foreign(</v>
      </c>
      <c r="D292" s="4" t="str">
        <f>IF(VLOOKUP(TableFields[Field],Columns[],3,0)&lt;&gt;"","'"&amp;VLOOKUP(TableFields[Field],Columns[],3,0)&amp;"'","")</f>
        <v>'relation'</v>
      </c>
      <c r="E292" s="7" t="str">
        <f>IF(VLOOKUP(TableFields[Field],Columns[],4,0)&lt;&gt;0,", "&amp;VLOOKUP(TableFields[Field],Columns[],4,0)&amp;")",")")</f>
        <v>)</v>
      </c>
      <c r="F292" s="4" t="str">
        <f>IF(VLOOKUP(TableFields[Field],Columns[],5,0)=0,"","-&gt;"&amp;VLOOKUP(TableFields[Field],Columns[],5,0))</f>
        <v>-&gt;references('id')</v>
      </c>
      <c r="G292" s="4" t="str">
        <f>IF(VLOOKUP(TableFields[Field],Columns[],6,0)=0,"","-&gt;"&amp;VLOOKUP(TableFields[Field],Columns[],6,0))</f>
        <v>-&gt;on('__resource_relations')</v>
      </c>
      <c r="H292" s="4" t="str">
        <f>IF(VLOOKUP(TableFields[Field],Columns[],7,0)=0,"","-&gt;"&amp;VLOOKUP(TableFields[Field],Columns[],7,0))</f>
        <v>-&gt;onUpdate('cascade')</v>
      </c>
      <c r="I292" s="4" t="str">
        <f>IF(VLOOKUP(TableFields[Field],Columns[],8,0)=0,"","-&gt;"&amp;VLOOKUP(TableFields[Field],Columns[],8,0))</f>
        <v>-&gt;onDelete('set null')</v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293" spans="1:11" hidden="1" x14ac:dyDescent="0.25">
      <c r="A293" s="4" t="s">
        <v>600</v>
      </c>
      <c r="B293" s="4" t="s">
        <v>21</v>
      </c>
      <c r="C293" s="4" t="str">
        <f>VLOOKUP(TableFields[Field],Columns[],2,0)&amp;"("</f>
        <v>increments(</v>
      </c>
      <c r="D293" s="4" t="str">
        <f>IF(VLOOKUP(TableFields[Field],Columns[],3,0)&lt;&gt;"","'"&amp;VLOOKUP(TableFields[Field],Columns[],3,0)&amp;"'","")</f>
        <v>'id'</v>
      </c>
      <c r="E293" s="7" t="str">
        <f>IF(VLOOKUP(TableFields[Field],Columns[],4,0)&lt;&gt;0,", "&amp;VLOOKUP(TableFields[Field],Columns[],4,0)&amp;")",")")</f>
        <v>)</v>
      </c>
      <c r="F293" s="4" t="str">
        <f>IF(VLOOKUP(TableFields[Field],Columns[],5,0)=0,"","-&gt;"&amp;VLOOKUP(TableFields[Field],Columns[],5,0))</f>
        <v/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294" spans="1:11" hidden="1" x14ac:dyDescent="0.25">
      <c r="A294" s="4" t="s">
        <v>600</v>
      </c>
      <c r="B294" s="4" t="s">
        <v>601</v>
      </c>
      <c r="C294" s="4" t="str">
        <f>VLOOKUP(TableFields[Field],Columns[],2,0)&amp;"("</f>
        <v>unsignedInteger(</v>
      </c>
      <c r="D294" s="4" t="str">
        <f>IF(VLOOKUP(TableFields[Field],Columns[],3,0)&lt;&gt;"","'"&amp;VLOOKUP(TableFields[Field],Columns[],3,0)&amp;"'","")</f>
        <v>'section'</v>
      </c>
      <c r="E294" s="7" t="str">
        <f>IF(VLOOKUP(TableFields[Field],Columns[],4,0)&lt;&gt;0,", "&amp;VLOOKUP(TableFields[Field],Columns[],4,0)&amp;")",")")</f>
        <v>)</v>
      </c>
      <c r="F294" s="4" t="str">
        <f>IF(VLOOKUP(TableFields[Field],Columns[],5,0)=0,"","-&gt;"&amp;VLOOKUP(TableFields[Field],Columns[],5,0))</f>
        <v>-&gt;index()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295" spans="1:11" hidden="1" x14ac:dyDescent="0.25">
      <c r="A295" s="4" t="s">
        <v>600</v>
      </c>
      <c r="B295" s="4" t="s">
        <v>268</v>
      </c>
      <c r="C295" s="4" t="str">
        <f>VLOOKUP(TableFields[Field],Columns[],2,0)&amp;"("</f>
        <v>string(</v>
      </c>
      <c r="D295" s="4" t="str">
        <f>IF(VLOOKUP(TableFields[Field],Columns[],3,0)&lt;&gt;"","'"&amp;VLOOKUP(TableFields[Field],Columns[],3,0)&amp;"'","")</f>
        <v>'label'</v>
      </c>
      <c r="E295" s="7" t="str">
        <f>IF(VLOOKUP(TableFields[Field],Columns[],4,0)&lt;&gt;0,", "&amp;VLOOKUP(TableFields[Field],Columns[],4,0)&amp;")",")")</f>
        <v>, 128)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$table-&gt;string('label', 128)-&gt;nullable();</v>
      </c>
    </row>
    <row r="296" spans="1:11" hidden="1" x14ac:dyDescent="0.25">
      <c r="A296" s="4" t="s">
        <v>600</v>
      </c>
      <c r="B296" s="4" t="s">
        <v>603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'attribute'</v>
      </c>
      <c r="E296" s="7" t="str">
        <f>IF(VLOOKUP(TableFields[Field],Columns[],4,0)&lt;&gt;0,", "&amp;VLOOKUP(TableFields[Field],Columns[],4,0)&amp;")",")")</f>
        <v>, 64)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$table-&gt;string('attribute', 64)-&gt;nullable();</v>
      </c>
    </row>
    <row r="297" spans="1:11" hidden="1" x14ac:dyDescent="0.25">
      <c r="A297" s="4" t="s">
        <v>600</v>
      </c>
      <c r="B297" s="4" t="s">
        <v>572</v>
      </c>
      <c r="C297" s="4" t="str">
        <f>VLOOKUP(TableFields[Field],Columns[],2,0)&amp;"("</f>
        <v>unsignedInteger(</v>
      </c>
      <c r="D297" s="4" t="str">
        <f>IF(VLOOKUP(TableFields[Field],Columns[],3,0)&lt;&gt;"","'"&amp;VLOOKUP(TableFields[Field],Columns[],3,0)&amp;"'","")</f>
        <v>'relation'</v>
      </c>
      <c r="E297" s="7" t="str">
        <f>IF(VLOOKUP(TableFields[Field],Columns[],4,0)&lt;&gt;0,", "&amp;VLOOKUP(TableFields[Field],Columns[],4,0)&amp;")",")")</f>
        <v>)</v>
      </c>
      <c r="F297" s="4" t="str">
        <f>IF(VLOOKUP(TableFields[Field],Columns[],5,0)=0,"","-&gt;"&amp;VLOOKUP(TableFields[Field],Columns[],5,0))</f>
        <v>-&gt;index()</v>
      </c>
      <c r="G297" s="4" t="str">
        <f>IF(VLOOKUP(TableFields[Field],Columns[],6,0)=0,"","-&gt;"&amp;VLOOKUP(TableFields[Field],Columns[],6,0))</f>
        <v>-&gt;nullable()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298" spans="1:11" hidden="1" x14ac:dyDescent="0.25">
      <c r="A298" s="4" t="s">
        <v>600</v>
      </c>
      <c r="B298" s="4" t="s">
        <v>40</v>
      </c>
      <c r="C298" s="4" t="str">
        <f>VLOOKUP(TableFields[Field],Columns[],2,0)&amp;"("</f>
        <v>timestamps(</v>
      </c>
      <c r="D298" s="4" t="str">
        <f>IF(VLOOKUP(TableFields[Field],Columns[],3,0)&lt;&gt;"","'"&amp;VLOOKUP(TableFields[Field],Columns[],3,0)&amp;"'","")</f>
        <v/>
      </c>
      <c r="E298" s="7" t="str">
        <f>IF(VLOOKUP(TableFields[Field],Columns[],4,0)&lt;&gt;0,", "&amp;VLOOKUP(TableFields[Field],Columns[],4,0)&amp;")",")")</f>
        <v>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299" spans="1:11" hidden="1" x14ac:dyDescent="0.25">
      <c r="A299" s="4" t="s">
        <v>600</v>
      </c>
      <c r="B299" s="4" t="s">
        <v>604</v>
      </c>
      <c r="C299" s="4" t="str">
        <f>VLOOKUP(TableFields[Field],Columns[],2,0)&amp;"("</f>
        <v>foreign(</v>
      </c>
      <c r="D299" s="4" t="str">
        <f>IF(VLOOKUP(TableFields[Field],Columns[],3,0)&lt;&gt;"","'"&amp;VLOOKUP(TableFields[Field],Columns[],3,0)&amp;"'","")</f>
        <v>'section'</v>
      </c>
      <c r="E299" s="7" t="str">
        <f>IF(VLOOKUP(TableFields[Field],Columns[],4,0)&lt;&gt;0,", "&amp;VLOOKUP(TableFields[Field],Columns[],4,0)&amp;")",")")</f>
        <v>)</v>
      </c>
      <c r="F299" s="4" t="str">
        <f>IF(VLOOKUP(TableFields[Field],Columns[],5,0)=0,"","-&gt;"&amp;VLOOKUP(TableFields[Field],Columns[],5,0))</f>
        <v>-&gt;references('id')</v>
      </c>
      <c r="G299" s="4" t="str">
        <f>IF(VLOOKUP(TableFields[Field],Columns[],6,0)=0,"","-&gt;"&amp;VLOOKUP(TableFields[Field],Columns[],6,0))</f>
        <v>-&gt;on('__resource_data_view_sections')</v>
      </c>
      <c r="H299" s="4" t="str">
        <f>IF(VLOOKUP(TableFields[Field],Columns[],7,0)=0,"","-&gt;"&amp;VLOOKUP(TableFields[Field],Columns[],7,0))</f>
        <v>-&gt;onUpdate('cascade')</v>
      </c>
      <c r="I299" s="4" t="str">
        <f>IF(VLOOKUP(TableFields[Field],Columns[],8,0)=0,"","-&gt;"&amp;VLOOKUP(TableFields[Field],Columns[],8,0))</f>
        <v>-&gt;onDelete('cascade')</v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$table-&gt;foreign('section')-&gt;references('id')-&gt;on('__resource_data_view_sections')-&gt;onUpdate('cascade')-&gt;onDelete('cascade');</v>
      </c>
    </row>
    <row r="300" spans="1:11" hidden="1" x14ac:dyDescent="0.25">
      <c r="A300" s="4" t="s">
        <v>600</v>
      </c>
      <c r="B300" s="4" t="s">
        <v>573</v>
      </c>
      <c r="C300" s="4" t="str">
        <f>VLOOKUP(TableFields[Field],Columns[],2,0)&amp;"("</f>
        <v>foreign(</v>
      </c>
      <c r="D300" s="4" t="str">
        <f>IF(VLOOKUP(TableFields[Field],Columns[],3,0)&lt;&gt;"","'"&amp;VLOOKUP(TableFields[Field],Columns[],3,0)&amp;"'","")</f>
        <v>'relation'</v>
      </c>
      <c r="E300" s="7" t="str">
        <f>IF(VLOOKUP(TableFields[Field],Columns[],4,0)&lt;&gt;0,", "&amp;VLOOKUP(TableFields[Field],Columns[],4,0)&amp;")",")")</f>
        <v>)</v>
      </c>
      <c r="F300" s="4" t="str">
        <f>IF(VLOOKUP(TableFields[Field],Columns[],5,0)=0,"","-&gt;"&amp;VLOOKUP(TableFields[Field],Columns[],5,0))</f>
        <v>-&gt;references('id')</v>
      </c>
      <c r="G300" s="4" t="str">
        <f>IF(VLOOKUP(TableFields[Field],Columns[],6,0)=0,"","-&gt;"&amp;VLOOKUP(TableFields[Field],Columns[],6,0))</f>
        <v>-&gt;on('__resource_relations')</v>
      </c>
      <c r="H300" s="4" t="str">
        <f>IF(VLOOKUP(TableFields[Field],Columns[],7,0)=0,"","-&gt;"&amp;VLOOKUP(TableFields[Field],Columns[],7,0))</f>
        <v>-&gt;onUpdate('cascade')</v>
      </c>
      <c r="I300" s="4" t="str">
        <f>IF(VLOOKUP(TableFields[Field],Columns[],8,0)=0,"","-&gt;"&amp;VLOOKUP(TableFields[Field],Columns[],8,0))</f>
        <v>-&gt;onDelete('set null')</v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01" spans="1:11" hidden="1" x14ac:dyDescent="0.25">
      <c r="A301" s="4" t="s">
        <v>646</v>
      </c>
      <c r="B301" s="4" t="s">
        <v>21</v>
      </c>
      <c r="C301" s="4" t="str">
        <f>VLOOKUP(TableFields[Field],Columns[],2,0)&amp;"("</f>
        <v>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"&amp;VLOOKUP(TableFields[Field],Columns[],4,0)&amp;")",")")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02" spans="1:11" hidden="1" x14ac:dyDescent="0.25">
      <c r="A302" s="4" t="s">
        <v>646</v>
      </c>
      <c r="B302" s="4" t="s">
        <v>117</v>
      </c>
      <c r="C302" s="4" t="str">
        <f>VLOOKUP(TableFields[Field],Columns[],2,0)&amp;"("</f>
        <v>unsignedInteger(</v>
      </c>
      <c r="D302" s="4" t="str">
        <f>IF(VLOOKUP(TableFields[Field],Columns[],3,0)&lt;&gt;"","'"&amp;VLOOKUP(TableFields[Field],Columns[],3,0)&amp;"'","")</f>
        <v>'resource_form'</v>
      </c>
      <c r="E302" s="7" t="str">
        <f>IF(VLOOKUP(TableFields[Field],Columns[],4,0)&lt;&gt;0,", "&amp;VLOOKUP(TableFields[Field],Columns[],4,0)&amp;")",")")</f>
        <v>)</v>
      </c>
      <c r="F302" s="4" t="str">
        <f>IF(VLOOKUP(TableFields[Field],Columns[],5,0)=0,"","-&gt;"&amp;VLOOKUP(TableFields[Field],Columns[],5,0))</f>
        <v>-&gt;index()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$table-&gt;unsignedInteger('resource_form')-&gt;index();</v>
      </c>
    </row>
    <row r="303" spans="1:11" hidden="1" x14ac:dyDescent="0.25">
      <c r="A303" s="4" t="s">
        <v>646</v>
      </c>
      <c r="B303" s="4" t="s">
        <v>646</v>
      </c>
      <c r="C303" s="4" t="str">
        <f>VLOOKUP(TableFields[Field],Columns[],2,0)&amp;"("</f>
        <v>unsignedInteger(</v>
      </c>
      <c r="D303" s="4" t="str">
        <f>IF(VLOOKUP(TableFields[Field],Columns[],3,0)&lt;&gt;"","'"&amp;VLOOKUP(TableFields[Field],Columns[],3,0)&amp;"'","")</f>
        <v>'collection_form'</v>
      </c>
      <c r="E303" s="7" t="str">
        <f>IF(VLOOKUP(TableFields[Field],Columns[],4,0)&lt;&gt;0,", "&amp;VLOOKUP(TableFields[Field],Columns[],4,0)&amp;")",")")</f>
        <v>)</v>
      </c>
      <c r="F303" s="4" t="str">
        <f>IF(VLOOKUP(TableFields[Field],Columns[],5,0)=0,"","-&gt;"&amp;VLOOKUP(TableFields[Field],Columns[],5,0))</f>
        <v>-&gt;index()</v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$table-&gt;unsignedInteger('collection_form')-&gt;index();</v>
      </c>
    </row>
    <row r="304" spans="1:11" hidden="1" x14ac:dyDescent="0.25">
      <c r="A304" s="4" t="s">
        <v>646</v>
      </c>
      <c r="B304" s="4" t="s">
        <v>572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'relation'</v>
      </c>
      <c r="E304" s="7" t="str">
        <f>IF(VLOOKUP(TableFields[Field],Columns[],4,0)&lt;&gt;0,", "&amp;VLOOKUP(TableFields[Field],Columns[],4,0)&amp;")",")")</f>
        <v>)</v>
      </c>
      <c r="F304" s="4" t="str">
        <f>IF(VLOOKUP(TableFields[Field],Columns[],5,0)=0,"","-&gt;"&amp;VLOOKUP(TableFields[Field],Columns[],5,0))</f>
        <v>-&gt;index()</v>
      </c>
      <c r="G304" s="4" t="str">
        <f>IF(VLOOKUP(TableFields[Field],Columns[],6,0)=0,"","-&gt;"&amp;VLOOKUP(TableFields[Field],Columns[],6,0))</f>
        <v>-&gt;nullable()</v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05" spans="1:11" s="26" customFormat="1" hidden="1" x14ac:dyDescent="0.25">
      <c r="A305" s="4" t="s">
        <v>646</v>
      </c>
      <c r="B305" s="4" t="s">
        <v>665</v>
      </c>
      <c r="C305" s="4" t="str">
        <f>VLOOKUP(TableFields[Field],Columns[],2,0)&amp;"("</f>
        <v>unsignedInteger(</v>
      </c>
      <c r="D305" s="4" t="str">
        <f>IF(VLOOKUP(TableFields[Field],Columns[],3,0)&lt;&gt;"","'"&amp;VLOOKUP(TableFields[Field],Columns[],3,0)&amp;"'","")</f>
        <v>'foreign_field'</v>
      </c>
      <c r="E305" s="7" t="str">
        <f>IF(VLOOKUP(TableFields[Field],Columns[],4,0)&lt;&gt;0,", "&amp;VLOOKUP(TableFields[Field],Columns[],4,0)&amp;")",")")</f>
        <v>)</v>
      </c>
      <c r="F305" s="4" t="str">
        <f>IF(VLOOKUP(TableFields[Field],Columns[],5,0)=0,"","-&gt;"&amp;VLOOKUP(TableFields[Field],Columns[],5,0))</f>
        <v>-&gt;index()</v>
      </c>
      <c r="G305" s="4" t="str">
        <f>IF(VLOOKUP(TableFields[Field],Columns[],6,0)=0,"","-&gt;"&amp;VLOOKUP(TableFields[Field],Columns[],6,0))</f>
        <v>-&gt;nullable()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$table-&gt;unsignedInteger('foreign_field')-&gt;index()-&gt;nullable();</v>
      </c>
    </row>
    <row r="306" spans="1:11" hidden="1" x14ac:dyDescent="0.25">
      <c r="A306" s="4" t="s">
        <v>646</v>
      </c>
      <c r="B306" s="4" t="s">
        <v>40</v>
      </c>
      <c r="C306" s="4" t="str">
        <f>VLOOKUP(TableFields[Field],Columns[],2,0)&amp;"("</f>
        <v>timestamps(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"&amp;VLOOKUP(TableFields[Field],Columns[],4,0)&amp;")",")")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07" spans="1:11" hidden="1" x14ac:dyDescent="0.25">
      <c r="A307" s="4" t="s">
        <v>646</v>
      </c>
      <c r="B307" s="4" t="s">
        <v>118</v>
      </c>
      <c r="C307" s="4" t="str">
        <f>VLOOKUP(TableFields[Field],Columns[],2,0)&amp;"("</f>
        <v>foreign(</v>
      </c>
      <c r="D307" s="4" t="str">
        <f>IF(VLOOKUP(TableFields[Field],Columns[],3,0)&lt;&gt;"","'"&amp;VLOOKUP(TableFields[Field],Columns[],3,0)&amp;"'","")</f>
        <v>'resource_form'</v>
      </c>
      <c r="E307" s="7" t="str">
        <f>IF(VLOOKUP(TableFields[Field],Columns[],4,0)&lt;&gt;0,", "&amp;VLOOKUP(TableFields[Field],Columns[],4,0)&amp;")",")")</f>
        <v>)</v>
      </c>
      <c r="F307" s="4" t="str">
        <f>IF(VLOOKUP(TableFields[Field],Columns[],5,0)=0,"","-&gt;"&amp;VLOOKUP(TableFields[Field],Columns[],5,0))</f>
        <v>-&gt;references('id')</v>
      </c>
      <c r="G307" s="4" t="str">
        <f>IF(VLOOKUP(TableFields[Field],Columns[],6,0)=0,"","-&gt;"&amp;VLOOKUP(TableFields[Field],Columns[],6,0))</f>
        <v>-&gt;on('__resource_forms')</v>
      </c>
      <c r="H307" s="4" t="str">
        <f>IF(VLOOKUP(TableFields[Field],Columns[],7,0)=0,"","-&gt;"&amp;VLOOKUP(TableFields[Field],Columns[],7,0))</f>
        <v>-&gt;onUpdate('cascade')</v>
      </c>
      <c r="I307" s="4" t="str">
        <f>IF(VLOOKUP(TableFields[Field],Columns[],8,0)=0,"","-&gt;"&amp;VLOOKUP(TableFields[Field],Columns[],8,0))</f>
        <v>-&gt;onDelete('cascade')</v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$table-&gt;foreign('resource_form')-&gt;references('id')-&gt;on('__resource_forms')-&gt;onUpdate('cascade')-&gt;onDelete('cascade');</v>
      </c>
    </row>
    <row r="308" spans="1:11" hidden="1" x14ac:dyDescent="0.25">
      <c r="A308" s="4" t="s">
        <v>646</v>
      </c>
      <c r="B308" s="4" t="s">
        <v>647</v>
      </c>
      <c r="C308" s="4" t="str">
        <f>VLOOKUP(TableFields[Field],Columns[],2,0)&amp;"("</f>
        <v>foreign(</v>
      </c>
      <c r="D308" s="4" t="str">
        <f>IF(VLOOKUP(TableFields[Field],Columns[],3,0)&lt;&gt;"","'"&amp;VLOOKUP(TableFields[Field],Columns[],3,0)&amp;"'","")</f>
        <v>'collection_form'</v>
      </c>
      <c r="E308" s="7" t="str">
        <f>IF(VLOOKUP(TableFields[Field],Columns[],4,0)&lt;&gt;0,", "&amp;VLOOKUP(TableFields[Field],Columns[],4,0)&amp;")",")")</f>
        <v>)</v>
      </c>
      <c r="F308" s="4" t="str">
        <f>IF(VLOOKUP(TableFields[Field],Columns[],5,0)=0,"","-&gt;"&amp;VLOOKUP(TableFields[Field],Columns[],5,0))</f>
        <v>-&gt;references('id')</v>
      </c>
      <c r="G308" s="4" t="str">
        <f>IF(VLOOKUP(TableFields[Field],Columns[],6,0)=0,"","-&gt;"&amp;VLOOKUP(TableFields[Field],Columns[],6,0))</f>
        <v>-&gt;on('__resource_forms')</v>
      </c>
      <c r="H308" s="4" t="str">
        <f>IF(VLOOKUP(TableFields[Field],Columns[],7,0)=0,"","-&gt;"&amp;VLOOKUP(TableFields[Field],Columns[],7,0))</f>
        <v>-&gt;onUpdate('cascade')</v>
      </c>
      <c r="I308" s="4" t="str">
        <f>IF(VLOOKUP(TableFields[Field],Columns[],8,0)=0,"","-&gt;"&amp;VLOOKUP(TableFields[Field],Columns[],8,0))</f>
        <v>-&gt;onDelete('cascade')</v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$table-&gt;foreign('collection_form')-&gt;references('id')-&gt;on('__resource_forms')-&gt;onUpdate('cascade')-&gt;onDelete('cascade');</v>
      </c>
    </row>
    <row r="309" spans="1:11" hidden="1" x14ac:dyDescent="0.25">
      <c r="A309" s="4" t="s">
        <v>646</v>
      </c>
      <c r="B309" s="4" t="s">
        <v>573</v>
      </c>
      <c r="C309" s="4" t="str">
        <f>VLOOKUP(TableFields[Field],Columns[],2,0)&amp;"("</f>
        <v>foreign(</v>
      </c>
      <c r="D309" s="4" t="str">
        <f>IF(VLOOKUP(TableFields[Field],Columns[],3,0)&lt;&gt;"","'"&amp;VLOOKUP(TableFields[Field],Columns[],3,0)&amp;"'","")</f>
        <v>'relation'</v>
      </c>
      <c r="E309" s="7" t="str">
        <f>IF(VLOOKUP(TableFields[Field],Columns[],4,0)&lt;&gt;0,", "&amp;VLOOKUP(TableFields[Field],Columns[],4,0)&amp;")",")")</f>
        <v>)</v>
      </c>
      <c r="F309" s="4" t="str">
        <f>IF(VLOOKUP(TableFields[Field],Columns[],5,0)=0,"","-&gt;"&amp;VLOOKUP(TableFields[Field],Columns[],5,0))</f>
        <v>-&gt;references('id')</v>
      </c>
      <c r="G309" s="4" t="str">
        <f>IF(VLOOKUP(TableFields[Field],Columns[],6,0)=0,"","-&gt;"&amp;VLOOKUP(TableFields[Field],Columns[],6,0))</f>
        <v>-&gt;on('__resource_relations')</v>
      </c>
      <c r="H309" s="4" t="str">
        <f>IF(VLOOKUP(TableFields[Field],Columns[],7,0)=0,"","-&gt;"&amp;VLOOKUP(TableFields[Field],Columns[],7,0))</f>
        <v>-&gt;onUpdate('cascade')</v>
      </c>
      <c r="I309" s="4" t="str">
        <f>IF(VLOOKUP(TableFields[Field],Columns[],8,0)=0,"","-&gt;"&amp;VLOOKUP(TableFields[Field],Columns[],8,0))</f>
        <v>-&gt;onDelete('set null')</v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10" spans="1:11" hidden="1" x14ac:dyDescent="0.25">
      <c r="A310" s="4" t="s">
        <v>646</v>
      </c>
      <c r="B310" s="4" t="s">
        <v>667</v>
      </c>
      <c r="C310" s="4" t="str">
        <f>VLOOKUP(TableFields[Field],Columns[],2,0)&amp;"("</f>
        <v>foreign(</v>
      </c>
      <c r="D310" s="4" t="str">
        <f>IF(VLOOKUP(TableFields[Field],Columns[],3,0)&lt;&gt;"","'"&amp;VLOOKUP(TableFields[Field],Columns[],3,0)&amp;"'","")</f>
        <v>'foreign_field'</v>
      </c>
      <c r="E310" s="7" t="str">
        <f>IF(VLOOKUP(TableFields[Field],Columns[],4,0)&lt;&gt;0,", "&amp;VLOOKUP(TableFields[Field],Columns[],4,0)&amp;")",")")</f>
        <v>)</v>
      </c>
      <c r="F310" s="4" t="str">
        <f>IF(VLOOKUP(TableFields[Field],Columns[],5,0)=0,"","-&gt;"&amp;VLOOKUP(TableFields[Field],Columns[],5,0))</f>
        <v>-&gt;references('id')</v>
      </c>
      <c r="G310" s="4" t="str">
        <f>IF(VLOOKUP(TableFields[Field],Columns[],6,0)=0,"","-&gt;"&amp;VLOOKUP(TableFields[Field],Columns[],6,0))</f>
        <v>-&gt;on('__resource_form_fields')</v>
      </c>
      <c r="H310" s="4" t="str">
        <f>IF(VLOOKUP(TableFields[Field],Columns[],7,0)=0,"","-&gt;"&amp;VLOOKUP(TableFields[Field],Columns[],7,0))</f>
        <v>-&gt;onUpdate('cascade')</v>
      </c>
      <c r="I310" s="4" t="str">
        <f>IF(VLOOKUP(TableFields[Field],Columns[],8,0)=0,"","-&gt;"&amp;VLOOKUP(TableFields[Field],Columns[],8,0))</f>
        <v>-&gt;onDelete('cascade')</v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$table-&gt;foreign('foreign_field')-&gt;references('id')-&gt;on('__resource_form_fields')-&gt;onUpdate('cascade')-&gt;onDelete('cascade');</v>
      </c>
    </row>
    <row r="311" spans="1:11" hidden="1" x14ac:dyDescent="0.25">
      <c r="A311" s="4" t="s">
        <v>670</v>
      </c>
      <c r="B311" s="4" t="s">
        <v>21</v>
      </c>
      <c r="C311" s="4" t="str">
        <f>VLOOKUP(TableFields[Field],Columns[],2,0)&amp;"("</f>
        <v>increments(</v>
      </c>
      <c r="D311" s="4" t="str">
        <f>IF(VLOOKUP(TableFields[Field],Columns[],3,0)&lt;&gt;"","'"&amp;VLOOKUP(TableFields[Field],Columns[],3,0)&amp;"'","")</f>
        <v>'id'</v>
      </c>
      <c r="E311" s="7" t="str">
        <f>IF(VLOOKUP(TableFields[Field],Columns[],4,0)&lt;&gt;0,", "&amp;VLOOKUP(TableFields[Field],Columns[],4,0)&amp;")",")")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12" spans="1:11" hidden="1" x14ac:dyDescent="0.25">
      <c r="A312" s="4" t="s">
        <v>670</v>
      </c>
      <c r="B312" s="4" t="s">
        <v>94</v>
      </c>
      <c r="C312" s="4" t="str">
        <f>VLOOKUP(TableFields[Field],Columns[],2,0)&amp;"("</f>
        <v>unsignedInteger(</v>
      </c>
      <c r="D312" s="4" t="str">
        <f>IF(VLOOKUP(TableFields[Field],Columns[],3,0)&lt;&gt;"","'"&amp;VLOOKUP(TableFields[Field],Columns[],3,0)&amp;"'","")</f>
        <v>'resource_list'</v>
      </c>
      <c r="E312" s="7" t="str">
        <f>IF(VLOOKUP(TableFields[Field],Columns[],4,0)&lt;&gt;0,", "&amp;VLOOKUP(TableFields[Field],Columns[],4,0)&amp;")",")")</f>
        <v>)</v>
      </c>
      <c r="F312" s="4" t="str">
        <f>IF(VLOOKUP(TableFields[Field],Columns[],5,0)=0,"","-&gt;"&amp;VLOOKUP(TableFields[Field],Columns[],5,0))</f>
        <v>-&gt;index()</v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13" spans="1:11" hidden="1" x14ac:dyDescent="0.25">
      <c r="A313" s="4" t="s">
        <v>670</v>
      </c>
      <c r="B313" s="4" t="s">
        <v>560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'field'</v>
      </c>
      <c r="E313" s="7" t="str">
        <f>IF(VLOOKUP(TableFields[Field],Columns[],4,0)&lt;&gt;0,", "&amp;VLOOKUP(TableFields[Field],Columns[],4,0)&amp;")",")")</f>
        <v>, 64)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14" spans="1:11" hidden="1" x14ac:dyDescent="0.25">
      <c r="A314" s="4" t="s">
        <v>670</v>
      </c>
      <c r="B314" s="4" t="s">
        <v>572</v>
      </c>
      <c r="C314" s="4" t="str">
        <f>VLOOKUP(TableFields[Field],Columns[],2,0)&amp;"("</f>
        <v>unsignedInteger(</v>
      </c>
      <c r="D314" s="4" t="str">
        <f>IF(VLOOKUP(TableFields[Field],Columns[],3,0)&lt;&gt;"","'"&amp;VLOOKUP(TableFields[Field],Columns[],3,0)&amp;"'","")</f>
        <v>'relation'</v>
      </c>
      <c r="E314" s="7" t="str">
        <f>IF(VLOOKUP(TableFields[Field],Columns[],4,0)&lt;&gt;0,", "&amp;VLOOKUP(TableFields[Field],Columns[],4,0)&amp;")",")")</f>
        <v>)</v>
      </c>
      <c r="F314" s="4" t="str">
        <f>IF(VLOOKUP(TableFields[Field],Columns[],5,0)=0,"","-&gt;"&amp;VLOOKUP(TableFields[Field],Columns[],5,0))</f>
        <v>-&gt;index()</v>
      </c>
      <c r="G314" s="4" t="str">
        <f>IF(VLOOKUP(TableFields[Field],Columns[],6,0)=0,"","-&gt;"&amp;VLOOKUP(TableFields[Field],Columns[],6,0))</f>
        <v>-&gt;nullable()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$table-&gt;unsignedInteger('relation')-&gt;index()-&gt;nullable();</v>
      </c>
    </row>
    <row r="315" spans="1:11" hidden="1" x14ac:dyDescent="0.25">
      <c r="A315" s="4" t="s">
        <v>670</v>
      </c>
      <c r="B315" s="4" t="s">
        <v>574</v>
      </c>
      <c r="C315" s="4" t="str">
        <f>VLOOKUP(TableFields[Field],Columns[],2,0)&amp;"("</f>
        <v>unsignedInteger(</v>
      </c>
      <c r="D315" s="4" t="str">
        <f>IF(VLOOKUP(TableFields[Field],Columns[],3,0)&lt;&gt;"","'"&amp;VLOOKUP(TableFields[Field],Columns[],3,0)&amp;"'","")</f>
        <v>'nest_relation1'</v>
      </c>
      <c r="E315" s="7" t="str">
        <f>IF(VLOOKUP(TableFields[Field],Columns[],4,0)&lt;&gt;0,", "&amp;VLOOKUP(TableFields[Field],Columns[],4,0)&amp;")",")")</f>
        <v>)</v>
      </c>
      <c r="F315" s="4" t="str">
        <f>IF(VLOOKUP(TableFields[Field],Columns[],5,0)=0,"","-&gt;"&amp;VLOOKUP(TableFields[Field],Columns[],5,0))</f>
        <v>-&gt;index()</v>
      </c>
      <c r="G315" s="4" t="str">
        <f>IF(VLOOKUP(TableFields[Field],Columns[],6,0)=0,"","-&gt;"&amp;VLOOKUP(TableFields[Field],Columns[],6,0))</f>
        <v>-&gt;nullable()</v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$table-&gt;unsignedInteger('nest_relation1')-&gt;index()-&gt;nullable();</v>
      </c>
    </row>
    <row r="316" spans="1:11" hidden="1" x14ac:dyDescent="0.25">
      <c r="A316" s="4" t="s">
        <v>670</v>
      </c>
      <c r="B316" s="4" t="s">
        <v>575</v>
      </c>
      <c r="C316" s="4" t="str">
        <f>VLOOKUP(TableFields[Field],Columns[],2,0)&amp;"("</f>
        <v>unsignedInteger(</v>
      </c>
      <c r="D316" s="4" t="str">
        <f>IF(VLOOKUP(TableFields[Field],Columns[],3,0)&lt;&gt;"","'"&amp;VLOOKUP(TableFields[Field],Columns[],3,0)&amp;"'","")</f>
        <v>'nest_relation2'</v>
      </c>
      <c r="E316" s="7" t="str">
        <f>IF(VLOOKUP(TableFields[Field],Columns[],4,0)&lt;&gt;0,", "&amp;VLOOKUP(TableFields[Field],Columns[],4,0)&amp;")",")")</f>
        <v>)</v>
      </c>
      <c r="F316" s="4" t="str">
        <f>IF(VLOOKUP(TableFields[Field],Columns[],5,0)=0,"","-&gt;"&amp;VLOOKUP(TableFields[Field],Columns[],5,0))</f>
        <v>-&gt;index()</v>
      </c>
      <c r="G316" s="4" t="str">
        <f>IF(VLOOKUP(TableFields[Field],Columns[],6,0)=0,"","-&gt;"&amp;VLOOKUP(TableFields[Field],Columns[],6,0))</f>
        <v>-&gt;nullable()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$table-&gt;unsignedInteger('nest_relation2')-&gt;index()-&gt;nullable();</v>
      </c>
    </row>
    <row r="317" spans="1:11" hidden="1" x14ac:dyDescent="0.25">
      <c r="A317" s="4" t="s">
        <v>670</v>
      </c>
      <c r="B317" s="4" t="s">
        <v>576</v>
      </c>
      <c r="C317" s="4" t="str">
        <f>VLOOKUP(TableFields[Field],Columns[],2,0)&amp;"("</f>
        <v>unsignedInteger(</v>
      </c>
      <c r="D317" s="4" t="str">
        <f>IF(VLOOKUP(TableFields[Field],Columns[],3,0)&lt;&gt;"","'"&amp;VLOOKUP(TableFields[Field],Columns[],3,0)&amp;"'","")</f>
        <v>'nest_relation3'</v>
      </c>
      <c r="E317" s="7" t="str">
        <f>IF(VLOOKUP(TableFields[Field],Columns[],4,0)&lt;&gt;0,", "&amp;VLOOKUP(TableFields[Field],Columns[],4,0)&amp;")",")")</f>
        <v>)</v>
      </c>
      <c r="F317" s="4" t="str">
        <f>IF(VLOOKUP(TableFields[Field],Columns[],5,0)=0,"","-&gt;"&amp;VLOOKUP(TableFields[Field],Columns[],5,0))</f>
        <v>-&gt;index()</v>
      </c>
      <c r="G317" s="4" t="str">
        <f>IF(VLOOKUP(TableFields[Field],Columns[],6,0)=0,"","-&gt;"&amp;VLOOKUP(TableFields[Field],Columns[],6,0))</f>
        <v>-&gt;nullable()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$table-&gt;unsignedInteger('nest_relation3')-&gt;index()-&gt;nullable();</v>
      </c>
    </row>
    <row r="318" spans="1:11" hidden="1" x14ac:dyDescent="0.25">
      <c r="A318" s="4" t="s">
        <v>670</v>
      </c>
      <c r="B318" s="4" t="s">
        <v>40</v>
      </c>
      <c r="C318" s="4" t="str">
        <f>VLOOKUP(TableFields[Field],Columns[],2,0)&amp;"("</f>
        <v>timestamps(</v>
      </c>
      <c r="D318" s="4" t="str">
        <f>IF(VLOOKUP(TableFields[Field],Columns[],3,0)&lt;&gt;"","'"&amp;VLOOKUP(TableFields[Field],Columns[],3,0)&amp;"'","")</f>
        <v/>
      </c>
      <c r="E318" s="7" t="str">
        <f>IF(VLOOKUP(TableFields[Field],Columns[],4,0)&lt;&gt;0,", "&amp;VLOOKUP(TableFields[Field],Columns[],4,0)&amp;")",")")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19" spans="1:11" hidden="1" x14ac:dyDescent="0.25">
      <c r="A319" s="4" t="s">
        <v>670</v>
      </c>
      <c r="B319" s="4" t="s">
        <v>95</v>
      </c>
      <c r="C319" s="4" t="str">
        <f>VLOOKUP(TableFields[Field],Columns[],2,0)&amp;"("</f>
        <v>foreign(</v>
      </c>
      <c r="D319" s="4" t="str">
        <f>IF(VLOOKUP(TableFields[Field],Columns[],3,0)&lt;&gt;"","'"&amp;VLOOKUP(TableFields[Field],Columns[],3,0)&amp;"'","")</f>
        <v>'resource_list'</v>
      </c>
      <c r="E319" s="7" t="str">
        <f>IF(VLOOKUP(TableFields[Field],Columns[],4,0)&lt;&gt;0,", "&amp;VLOOKUP(TableFields[Field],Columns[],4,0)&amp;")",")")</f>
        <v>)</v>
      </c>
      <c r="F319" s="4" t="str">
        <f>IF(VLOOKUP(TableFields[Field],Columns[],5,0)=0,"","-&gt;"&amp;VLOOKUP(TableFields[Field],Columns[],5,0))</f>
        <v>-&gt;references('id')</v>
      </c>
      <c r="G319" s="4" t="str">
        <f>IF(VLOOKUP(TableFields[Field],Columns[],6,0)=0,"","-&gt;"&amp;VLOOKUP(TableFields[Field],Columns[],6,0))</f>
        <v>-&gt;on('__resource_lists')</v>
      </c>
      <c r="H319" s="4" t="str">
        <f>IF(VLOOKUP(TableFields[Field],Columns[],7,0)=0,"","-&gt;"&amp;VLOOKUP(TableFields[Field],Columns[],7,0))</f>
        <v>-&gt;onUpdate('cascade')</v>
      </c>
      <c r="I319" s="4" t="str">
        <f>IF(VLOOKUP(TableFields[Field],Columns[],8,0)=0,"","-&gt;"&amp;VLOOKUP(TableFields[Field],Columns[],8,0))</f>
        <v>-&gt;onDelete('cascade')</v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20" spans="1:11" hidden="1" x14ac:dyDescent="0.25">
      <c r="A320" s="4" t="s">
        <v>670</v>
      </c>
      <c r="B320" s="4" t="s">
        <v>573</v>
      </c>
      <c r="C320" s="4" t="str">
        <f>VLOOKUP(TableFields[Field],Columns[],2,0)&amp;"("</f>
        <v>foreign(</v>
      </c>
      <c r="D320" s="4" t="str">
        <f>IF(VLOOKUP(TableFields[Field],Columns[],3,0)&lt;&gt;"","'"&amp;VLOOKUP(TableFields[Field],Columns[],3,0)&amp;"'","")</f>
        <v>'relation'</v>
      </c>
      <c r="E320" s="7" t="str">
        <f>IF(VLOOKUP(TableFields[Field],Columns[],4,0)&lt;&gt;0,", "&amp;VLOOKUP(TableFields[Field],Columns[],4,0)&amp;")",")")</f>
        <v>)</v>
      </c>
      <c r="F320" s="4" t="str">
        <f>IF(VLOOKUP(TableFields[Field],Columns[],5,0)=0,"","-&gt;"&amp;VLOOKUP(TableFields[Field],Columns[],5,0))</f>
        <v>-&gt;references('id')</v>
      </c>
      <c r="G320" s="4" t="str">
        <f>IF(VLOOKUP(TableFields[Field],Columns[],6,0)=0,"","-&gt;"&amp;VLOOKUP(TableFields[Field],Columns[],6,0))</f>
        <v>-&gt;on('__resource_relations')</v>
      </c>
      <c r="H320" s="4" t="str">
        <f>IF(VLOOKUP(TableFields[Field],Columns[],7,0)=0,"","-&gt;"&amp;VLOOKUP(TableFields[Field],Columns[],7,0))</f>
        <v>-&gt;onUpdate('cascade')</v>
      </c>
      <c r="I320" s="4" t="str">
        <f>IF(VLOOKUP(TableFields[Field],Columns[],8,0)=0,"","-&gt;"&amp;VLOOKUP(TableFields[Field],Columns[],8,0))</f>
        <v>-&gt;onDelete('set null')</v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$table-&gt;foreign('relation')-&gt;references('id')-&gt;on('__resource_relations')-&gt;onUpdate('cascade')-&gt;onDelete('set null');</v>
      </c>
    </row>
    <row r="321" spans="1:11" hidden="1" x14ac:dyDescent="0.25">
      <c r="A321" s="4" t="s">
        <v>670</v>
      </c>
      <c r="B321" s="4" t="s">
        <v>579</v>
      </c>
      <c r="C321" s="4" t="str">
        <f>VLOOKUP(TableFields[Field],Columns[],2,0)&amp;"("</f>
        <v>foreign(</v>
      </c>
      <c r="D321" s="4" t="str">
        <f>IF(VLOOKUP(TableFields[Field],Columns[],3,0)&lt;&gt;"","'"&amp;VLOOKUP(TableFields[Field],Columns[],3,0)&amp;"'","")</f>
        <v>'nest_relation1'</v>
      </c>
      <c r="E321" s="7" t="str">
        <f>IF(VLOOKUP(TableFields[Field],Columns[],4,0)&lt;&gt;0,", "&amp;VLOOKUP(TableFields[Field],Columns[],4,0)&amp;")",")")</f>
        <v>)</v>
      </c>
      <c r="F321" s="4" t="str">
        <f>IF(VLOOKUP(TableFields[Field],Columns[],5,0)=0,"","-&gt;"&amp;VLOOKUP(TableFields[Field],Columns[],5,0))</f>
        <v>-&gt;references('id')</v>
      </c>
      <c r="G321" s="4" t="str">
        <f>IF(VLOOKUP(TableFields[Field],Columns[],6,0)=0,"","-&gt;"&amp;VLOOKUP(TableFields[Field],Columns[],6,0))</f>
        <v>-&gt;on('__resource_relations')</v>
      </c>
      <c r="H321" s="4" t="str">
        <f>IF(VLOOKUP(TableFields[Field],Columns[],7,0)=0,"","-&gt;"&amp;VLOOKUP(TableFields[Field],Columns[],7,0))</f>
        <v>-&gt;onUpdate('cascade')</v>
      </c>
      <c r="I321" s="4" t="str">
        <f>IF(VLOOKUP(TableFields[Field],Columns[],8,0)=0,"","-&gt;"&amp;VLOOKUP(TableFields[Field],Columns[],8,0))</f>
        <v>-&gt;onDelete('set null')</v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$table-&gt;foreign('nest_relation1')-&gt;references('id')-&gt;on('__resource_relations')-&gt;onUpdate('cascade')-&gt;onDelete('set null');</v>
      </c>
    </row>
    <row r="322" spans="1:11" hidden="1" x14ac:dyDescent="0.25">
      <c r="A322" s="4" t="s">
        <v>670</v>
      </c>
      <c r="B322" s="4" t="s">
        <v>580</v>
      </c>
      <c r="C322" s="4" t="str">
        <f>VLOOKUP(TableFields[Field],Columns[],2,0)&amp;"("</f>
        <v>foreign(</v>
      </c>
      <c r="D322" s="4" t="str">
        <f>IF(VLOOKUP(TableFields[Field],Columns[],3,0)&lt;&gt;"","'"&amp;VLOOKUP(TableFields[Field],Columns[],3,0)&amp;"'","")</f>
        <v>'nest_relation2'</v>
      </c>
      <c r="E322" s="7" t="str">
        <f>IF(VLOOKUP(TableFields[Field],Columns[],4,0)&lt;&gt;0,", "&amp;VLOOKUP(TableFields[Field],Columns[],4,0)&amp;")",")")</f>
        <v>)</v>
      </c>
      <c r="F322" s="4" t="str">
        <f>IF(VLOOKUP(TableFields[Field],Columns[],5,0)=0,"","-&gt;"&amp;VLOOKUP(TableFields[Field],Columns[],5,0))</f>
        <v>-&gt;references('id')</v>
      </c>
      <c r="G322" s="4" t="str">
        <f>IF(VLOOKUP(TableFields[Field],Columns[],6,0)=0,"","-&gt;"&amp;VLOOKUP(TableFields[Field],Columns[],6,0))</f>
        <v>-&gt;on('__resource_relations')</v>
      </c>
      <c r="H322" s="4" t="str">
        <f>IF(VLOOKUP(TableFields[Field],Columns[],7,0)=0,"","-&gt;"&amp;VLOOKUP(TableFields[Field],Columns[],7,0))</f>
        <v>-&gt;onUpdate('cascade')</v>
      </c>
      <c r="I322" s="4" t="str">
        <f>IF(VLOOKUP(TableFields[Field],Columns[],8,0)=0,"","-&gt;"&amp;VLOOKUP(TableFields[Field],Columns[],8,0))</f>
        <v>-&gt;onDelete('set null')</v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$table-&gt;foreign('nest_relation2')-&gt;references('id')-&gt;on('__resource_relations')-&gt;onUpdate('cascade')-&gt;onDelete('set null');</v>
      </c>
    </row>
    <row r="323" spans="1:11" hidden="1" x14ac:dyDescent="0.25">
      <c r="A323" s="4" t="s">
        <v>670</v>
      </c>
      <c r="B323" s="4" t="s">
        <v>581</v>
      </c>
      <c r="C323" s="4" t="str">
        <f>VLOOKUP(TableFields[Field],Columns[],2,0)&amp;"("</f>
        <v>foreign(</v>
      </c>
      <c r="D323" s="4" t="str">
        <f>IF(VLOOKUP(TableFields[Field],Columns[],3,0)&lt;&gt;"","'"&amp;VLOOKUP(TableFields[Field],Columns[],3,0)&amp;"'","")</f>
        <v>'nest_relation3'</v>
      </c>
      <c r="E323" s="7" t="str">
        <f>IF(VLOOKUP(TableFields[Field],Columns[],4,0)&lt;&gt;0,", "&amp;VLOOKUP(TableFields[Field],Columns[],4,0)&amp;")",")")</f>
        <v>)</v>
      </c>
      <c r="F323" s="4" t="str">
        <f>IF(VLOOKUP(TableFields[Field],Columns[],5,0)=0,"","-&gt;"&amp;VLOOKUP(TableFields[Field],Columns[],5,0))</f>
        <v>-&gt;references('id')</v>
      </c>
      <c r="G323" s="4" t="str">
        <f>IF(VLOOKUP(TableFields[Field],Columns[],6,0)=0,"","-&gt;"&amp;VLOOKUP(TableFields[Field],Columns[],6,0))</f>
        <v>-&gt;on('__resource_relations')</v>
      </c>
      <c r="H323" s="4" t="str">
        <f>IF(VLOOKUP(TableFields[Field],Columns[],7,0)=0,"","-&gt;"&amp;VLOOKUP(TableFields[Field],Columns[],7,0))</f>
        <v>-&gt;onUpdate('cascade')</v>
      </c>
      <c r="I323" s="4" t="str">
        <f>IF(VLOOKUP(TableFields[Field],Columns[],8,0)=0,"","-&gt;"&amp;VLOOKUP(TableFields[Field],Columns[],8,0))</f>
        <v>-&gt;onDelete('set null')</v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$table-&gt;foreign('nest_relation3')-&gt;references('id')-&gt;on('__resource_relations')-&gt;onUpdate('cascade')-&gt;onDelete('set null');</v>
      </c>
    </row>
    <row r="324" spans="1:11" hidden="1" x14ac:dyDescent="0.25">
      <c r="A324" s="4" t="s">
        <v>678</v>
      </c>
      <c r="B324" s="4" t="s">
        <v>21</v>
      </c>
      <c r="C324" s="4" t="str">
        <f>VLOOKUP(TableFields[Field],Columns[],2,0)&amp;"("</f>
        <v>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"&amp;VLOOKUP(TableFields[Field],Columns[],4,0)&amp;")",")")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25" spans="1:11" hidden="1" x14ac:dyDescent="0.25">
      <c r="A325" s="4" t="s">
        <v>678</v>
      </c>
      <c r="B325" s="4" t="s">
        <v>122</v>
      </c>
      <c r="C325" s="4" t="str">
        <f>VLOOKUP(TableFields[Field],Columns[],2,0)&amp;"("</f>
        <v>unsignedInteger(</v>
      </c>
      <c r="D325" s="4" t="str">
        <f>IF(VLOOKUP(TableFields[Field],Columns[],3,0)&lt;&gt;"","'"&amp;VLOOKUP(TableFields[Field],Columns[],3,0)&amp;"'","")</f>
        <v>'form_field'</v>
      </c>
      <c r="E325" s="7" t="str">
        <f>IF(VLOOKUP(TableFields[Field],Columns[],4,0)&lt;&gt;0,", "&amp;VLOOKUP(TableFields[Field],Columns[],4,0)&amp;")",")")</f>
        <v>)</v>
      </c>
      <c r="F325" s="4" t="str">
        <f>IF(VLOOKUP(TableFields[Field],Columns[],5,0)=0,"","-&gt;"&amp;VLOOKUP(TableFields[Field],Columns[],5,0))</f>
        <v>-&gt;index()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26" spans="1:11" hidden="1" x14ac:dyDescent="0.25">
      <c r="A326" s="4" t="s">
        <v>678</v>
      </c>
      <c r="B326" s="4" t="s">
        <v>679</v>
      </c>
      <c r="C326" s="4" t="str">
        <f>VLOOKUP(TableFields[Field],Columns[],2,0)&amp;"("</f>
        <v>string(</v>
      </c>
      <c r="D326" s="4" t="str">
        <f>IF(VLOOKUP(TableFields[Field],Columns[],3,0)&lt;&gt;"","'"&amp;VLOOKUP(TableFields[Field],Columns[],3,0)&amp;"'","")</f>
        <v>'depend_field'</v>
      </c>
      <c r="E326" s="7" t="str">
        <f>IF(VLOOKUP(TableFields[Field],Columns[],4,0)&lt;&gt;0,", "&amp;VLOOKUP(TableFields[Field],Columns[],4,0)&amp;")",")")</f>
        <v>, 64)</v>
      </c>
      <c r="F326" s="4" t="str">
        <f>IF(VLOOKUP(TableFields[Field],Columns[],5,0)=0,"","-&gt;"&amp;VLOOKUP(TableFields[Field],Columns[],5,0))</f>
        <v>-&gt;index()</v>
      </c>
      <c r="G326" s="4" t="str">
        <f>IF(VLOOKUP(TableFields[Field],Columns[],6,0)=0,"","-&gt;"&amp;VLOOKUP(TableFields[Field],Columns[],6,0))</f>
        <v>-&gt;nullable()</v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27" spans="1:11" hidden="1" x14ac:dyDescent="0.25">
      <c r="A327" s="4" t="s">
        <v>678</v>
      </c>
      <c r="B327" s="4" t="s">
        <v>681</v>
      </c>
      <c r="C327" s="4" t="str">
        <f>VLOOKUP(TableFields[Field],Columns[],2,0)&amp;"("</f>
        <v>string(</v>
      </c>
      <c r="D327" s="4" t="str">
        <f>IF(VLOOKUP(TableFields[Field],Columns[],3,0)&lt;&gt;"","'"&amp;VLOOKUP(TableFields[Field],Columns[],3,0)&amp;"'","")</f>
        <v>'db_field'</v>
      </c>
      <c r="E327" s="7" t="str">
        <f>IF(VLOOKUP(TableFields[Field],Columns[],4,0)&lt;&gt;0,", "&amp;VLOOKUP(TableFields[Field],Columns[],4,0)&amp;")",")")</f>
        <v>, 64)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$table-&gt;string('db_field', 64)-&gt;nullable();</v>
      </c>
    </row>
    <row r="328" spans="1:11" hidden="1" x14ac:dyDescent="0.25">
      <c r="A328" s="4" t="s">
        <v>678</v>
      </c>
      <c r="B328" s="4" t="s">
        <v>683</v>
      </c>
      <c r="C328" s="4" t="str">
        <f>VLOOKUP(TableFields[Field],Columns[],2,0)&amp;"("</f>
        <v>enum(</v>
      </c>
      <c r="D328" s="4" t="str">
        <f>IF(VLOOKUP(TableFields[Field],Columns[],3,0)&lt;&gt;"","'"&amp;VLOOKUP(TableFields[Field],Columns[],3,0)&amp;"'","")</f>
        <v>'operator'</v>
      </c>
      <c r="E328" s="7" t="str">
        <f>IF(VLOOKUP(TableFields[Field],Columns[],4,0)&lt;&gt;0,", "&amp;VLOOKUP(TableFields[Field],Columns[],4,0)&amp;")",")")</f>
        <v>, ['=','&lt;','&gt;','&lt;=','&gt;=','&lt;&gt;','In','NotIn','like'])</v>
      </c>
      <c r="F328" s="4" t="str">
        <f>IF(VLOOKUP(TableFields[Field],Columns[],5,0)=0,"","-&gt;"&amp;VLOOKUP(TableFields[Field],Columns[],5,0))</f>
        <v>-&gt;default('=')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29" spans="1:11" hidden="1" x14ac:dyDescent="0.25">
      <c r="A329" s="4" t="s">
        <v>678</v>
      </c>
      <c r="B329" s="4" t="s">
        <v>687</v>
      </c>
      <c r="C329" s="4" t="str">
        <f>VLOOKUP(TableFields[Field],Columns[],2,0)&amp;"("</f>
        <v>string(</v>
      </c>
      <c r="D329" s="4" t="str">
        <f>IF(VLOOKUP(TableFields[Field],Columns[],3,0)&lt;&gt;"","'"&amp;VLOOKUP(TableFields[Field],Columns[],3,0)&amp;"'","")</f>
        <v>'compare_method'</v>
      </c>
      <c r="E329" s="7" t="str">
        <f>IF(VLOOKUP(TableFields[Field],Columns[],4,0)&lt;&gt;0,", "&amp;VLOOKUP(TableFields[Field],Columns[],4,0)&amp;")",")")</f>
        <v>, 128)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>-&gt;nullable()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$table-&gt;string('compare_method', 128)-&gt;nullable();</v>
      </c>
    </row>
    <row r="330" spans="1:11" hidden="1" x14ac:dyDescent="0.25">
      <c r="A330" s="4" t="s">
        <v>678</v>
      </c>
      <c r="B330" s="4" t="s">
        <v>36</v>
      </c>
      <c r="C330" s="4" t="str">
        <f>VLOOKUP(TableFields[Field],Columns[],2,0)&amp;"("</f>
        <v>string(</v>
      </c>
      <c r="D330" s="4" t="str">
        <f>IF(VLOOKUP(TableFields[Field],Columns[],3,0)&lt;&gt;"","'"&amp;VLOOKUP(TableFields[Field],Columns[],3,0)&amp;"'","")</f>
        <v>'method'</v>
      </c>
      <c r="E330" s="7" t="str">
        <f>IF(VLOOKUP(TableFields[Field],Columns[],4,0)&lt;&gt;0,", "&amp;VLOOKUP(TableFields[Field],Columns[],4,0)&amp;")",")")</f>
        <v>, 128)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31" spans="1:11" s="26" customFormat="1" hidden="1" x14ac:dyDescent="0.25">
      <c r="A331" s="4" t="s">
        <v>678</v>
      </c>
      <c r="B331" s="4" t="s">
        <v>699</v>
      </c>
      <c r="C331" s="4" t="str">
        <f>VLOOKUP(TableFields[Field],Columns[],2,0)&amp;"("</f>
        <v>string(</v>
      </c>
      <c r="D331" s="4" t="str">
        <f>IF(VLOOKUP(TableFields[Field],Columns[],3,0)&lt;&gt;"","'"&amp;VLOOKUP(TableFields[Field],Columns[],3,0)&amp;"'","")</f>
        <v>'value_db_field'</v>
      </c>
      <c r="E331" s="7" t="str">
        <f>IF(VLOOKUP(TableFields[Field],Columns[],4,0)&lt;&gt;0,", "&amp;VLOOKUP(TableFields[Field],Columns[],4,0)&amp;")",")")</f>
        <v>, 64)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$table-&gt;string('value_db_field', 64)-&gt;nullable();</v>
      </c>
    </row>
    <row r="332" spans="1:11" s="26" customFormat="1" hidden="1" x14ac:dyDescent="0.25">
      <c r="A332" s="4" t="s">
        <v>678</v>
      </c>
      <c r="B332" s="4" t="s">
        <v>697</v>
      </c>
      <c r="C332" s="4" t="str">
        <f>VLOOKUP(TableFields[Field],Columns[],2,0)&amp;"("</f>
        <v>enum(</v>
      </c>
      <c r="D332" s="4" t="str">
        <f>IF(VLOOKUP(TableFields[Field],Columns[],3,0)&lt;&gt;"","'"&amp;VLOOKUP(TableFields[Field],Columns[],3,0)&amp;"'","")</f>
        <v>'ignore_null'</v>
      </c>
      <c r="E332" s="7" t="str">
        <f>IF(VLOOKUP(TableFields[Field],Columns[],4,0)&lt;&gt;0,", "&amp;VLOOKUP(TableFields[Field],Columns[],4,0)&amp;")",")")</f>
        <v>, ['Yes','No'])</v>
      </c>
      <c r="F332" s="4" t="str">
        <f>IF(VLOOKUP(TableFields[Field],Columns[],5,0)=0,"","-&gt;"&amp;VLOOKUP(TableFields[Field],Columns[],5,0))</f>
        <v>-&gt;default('Yes')</v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$table-&gt;enum('ignore_null', ['Yes','No'])-&gt;default('Yes');</v>
      </c>
    </row>
    <row r="333" spans="1:11" hidden="1" x14ac:dyDescent="0.25">
      <c r="A333" s="4" t="s">
        <v>678</v>
      </c>
      <c r="B333" s="4" t="s">
        <v>40</v>
      </c>
      <c r="C333" s="4" t="str">
        <f>VLOOKUP(TableFields[Field],Columns[],2,0)&amp;"("</f>
        <v>timestamps(</v>
      </c>
      <c r="D333" s="4" t="str">
        <f>IF(VLOOKUP(TableFields[Field],Columns[],3,0)&lt;&gt;"","'"&amp;VLOOKUP(TableFields[Field],Columns[],3,0)&amp;"'","")</f>
        <v/>
      </c>
      <c r="E333" s="7" t="str">
        <f>IF(VLOOKUP(TableFields[Field],Columns[],4,0)&lt;&gt;0,", "&amp;VLOOKUP(TableFields[Field],Columns[],4,0)&amp;")",")")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34" spans="1:11" hidden="1" x14ac:dyDescent="0.25">
      <c r="A334" s="4" t="s">
        <v>678</v>
      </c>
      <c r="B334" s="4" t="s">
        <v>123</v>
      </c>
      <c r="C334" s="4" t="str">
        <f>VLOOKUP(TableFields[Field],Columns[],2,0)&amp;"("</f>
        <v>foreign(</v>
      </c>
      <c r="D334" s="4" t="str">
        <f>IF(VLOOKUP(TableFields[Field],Columns[],3,0)&lt;&gt;"","'"&amp;VLOOKUP(TableFields[Field],Columns[],3,0)&amp;"'","")</f>
        <v>'form_field'</v>
      </c>
      <c r="E334" s="7" t="str">
        <f>IF(VLOOKUP(TableFields[Field],Columns[],4,0)&lt;&gt;0,", "&amp;VLOOKUP(TableFields[Field],Columns[],4,0)&amp;")",")")</f>
        <v>)</v>
      </c>
      <c r="F334" s="4" t="str">
        <f>IF(VLOOKUP(TableFields[Field],Columns[],5,0)=0,"","-&gt;"&amp;VLOOKUP(TableFields[Field],Columns[],5,0))</f>
        <v>-&gt;references('id')</v>
      </c>
      <c r="G334" s="4" t="str">
        <f>IF(VLOOKUP(TableFields[Field],Columns[],6,0)=0,"","-&gt;"&amp;VLOOKUP(TableFields[Field],Columns[],6,0))</f>
        <v>-&gt;on('__resource_form_fields')</v>
      </c>
      <c r="H334" s="4" t="str">
        <f>IF(VLOOKUP(TableFields[Field],Columns[],7,0)=0,"","-&gt;"&amp;VLOOKUP(TableFields[Field],Columns[],7,0))</f>
        <v>-&gt;onUpdate('cascade')</v>
      </c>
      <c r="I334" s="4" t="str">
        <f>IF(VLOOKUP(TableFields[Field],Columns[],8,0)=0,"","-&gt;"&amp;VLOOKUP(TableFields[Field],Columns[],8,0))</f>
        <v>-&gt;onDelete('cascade')</v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  <row r="335" spans="1:11" hidden="1" x14ac:dyDescent="0.25">
      <c r="A335" s="4" t="s">
        <v>701</v>
      </c>
      <c r="B335" s="4" t="s">
        <v>21</v>
      </c>
      <c r="C335" s="4" t="str">
        <f>VLOOKUP(TableFields[Field],Columns[],2,0)&amp;"("</f>
        <v>increments(</v>
      </c>
      <c r="D335" s="4" t="str">
        <f>IF(VLOOKUP(TableFields[Field],Columns[],3,0)&lt;&gt;"","'"&amp;VLOOKUP(TableFields[Field],Columns[],3,0)&amp;"'","")</f>
        <v>'id'</v>
      </c>
      <c r="E335" s="7" t="str">
        <f>IF(VLOOKUP(TableFields[Field],Columns[],4,0)&lt;&gt;0,", "&amp;VLOOKUP(TableFields[Field],Columns[],4,0)&amp;")",")")</f>
        <v>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36" spans="1:11" hidden="1" x14ac:dyDescent="0.25">
      <c r="A336" s="4" t="s">
        <v>701</v>
      </c>
      <c r="B336" s="4" t="s">
        <v>23</v>
      </c>
      <c r="C336" s="4" t="str">
        <f>VLOOKUP(TableFields[Field],Columns[],2,0)&amp;"("</f>
        <v>unsignedInteger(</v>
      </c>
      <c r="D336" s="4" t="str">
        <f>IF(VLOOKUP(TableFields[Field],Columns[],3,0)&lt;&gt;"","'"&amp;VLOOKUP(TableFields[Field],Columns[],3,0)&amp;"'","")</f>
        <v>'resource'</v>
      </c>
      <c r="E336" s="7" t="str">
        <f>IF(VLOOKUP(TableFields[Field],Columns[],4,0)&lt;&gt;0,", "&amp;VLOOKUP(TableFields[Field],Columns[],4,0)&amp;")",")")</f>
        <v>)</v>
      </c>
      <c r="F336" s="4" t="str">
        <f>IF(VLOOKUP(TableFields[Field],Columns[],5,0)=0,"","-&gt;"&amp;VLOOKUP(TableFields[Field],Columns[],5,0))</f>
        <v>-&gt;index()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37" spans="1:11" hidden="1" x14ac:dyDescent="0.25">
      <c r="A337" s="4" t="s">
        <v>701</v>
      </c>
      <c r="B337" s="4" t="s">
        <v>26</v>
      </c>
      <c r="C337" s="4" t="str">
        <f>VLOOKUP(TableFields[Field],Columns[],2,0)&amp;"("</f>
        <v>string(</v>
      </c>
      <c r="D337" s="4" t="str">
        <f>IF(VLOOKUP(TableFields[Field],Columns[],3,0)&lt;&gt;"","'"&amp;VLOOKUP(TableFields[Field],Columns[],3,0)&amp;"'","")</f>
        <v>'name'</v>
      </c>
      <c r="E337" s="7" t="str">
        <f>IF(VLOOKUP(TableFields[Field],Columns[],4,0)&lt;&gt;0,", "&amp;VLOOKUP(TableFields[Field],Columns[],4,0)&amp;")",")")</f>
        <v>, 64)</v>
      </c>
      <c r="F337" s="4" t="str">
        <f>IF(VLOOKUP(TableFields[Field],Columns[],5,0)=0,"","-&gt;"&amp;VLOOKUP(TableFields[Field],Columns[],5,0))</f>
        <v>-&gt;index()</v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38" spans="1:11" s="26" customFormat="1" hidden="1" x14ac:dyDescent="0.25">
      <c r="A338" s="4" t="s">
        <v>701</v>
      </c>
      <c r="B338" s="4" t="s">
        <v>774</v>
      </c>
      <c r="C338" s="4" t="str">
        <f>VLOOKUP(TableFields[Field],Columns[],2,0)&amp;"("</f>
        <v>enum(</v>
      </c>
      <c r="D338" s="4" t="str">
        <f>IF(VLOOKUP(TableFields[Field],Columns[],3,0)&lt;&gt;"","'"&amp;VLOOKUP(TableFields[Field],Columns[],3,0)&amp;"'","")</f>
        <v>'type'</v>
      </c>
      <c r="E338" s="7" t="str">
        <f>IF(VLOOKUP(TableFields[Field],Columns[],4,0)&lt;&gt;0,", "&amp;VLOOKUP(TableFields[Field],Columns[],4,0)&amp;")",")")</f>
        <v>, ['value','trend'])</v>
      </c>
      <c r="F338" s="4" t="str">
        <f>IF(VLOOKUP(TableFields[Field],Columns[],5,0)=0,"","-&gt;"&amp;VLOOKUP(TableFields[Field],Columns[],5,0))</f>
        <v>-&gt;default('value')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['value','trend'])-&gt;default('value');</v>
      </c>
    </row>
    <row r="339" spans="1:11" hidden="1" x14ac:dyDescent="0.25">
      <c r="A339" s="4" t="s">
        <v>701</v>
      </c>
      <c r="B339" s="4" t="s">
        <v>94</v>
      </c>
      <c r="C339" s="4" t="str">
        <f>VLOOKUP(TableFields[Field],Columns[],2,0)&amp;"("</f>
        <v>unsignedInteger(</v>
      </c>
      <c r="D339" s="4" t="str">
        <f>IF(VLOOKUP(TableFields[Field],Columns[],3,0)&lt;&gt;"","'"&amp;VLOOKUP(TableFields[Field],Columns[],3,0)&amp;"'","")</f>
        <v>'resource_list'</v>
      </c>
      <c r="E339" s="7" t="str">
        <f>IF(VLOOKUP(TableFields[Field],Columns[],4,0)&lt;&gt;0,", "&amp;VLOOKUP(TableFields[Field],Columns[],4,0)&amp;")",")")</f>
        <v>)</v>
      </c>
      <c r="F339" s="4" t="str">
        <f>IF(VLOOKUP(TableFields[Field],Columns[],5,0)=0,"","-&gt;"&amp;VLOOKUP(TableFields[Field],Columns[],5,0))</f>
        <v>-&gt;index()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$table-&gt;unsignedInteger('resource_list')-&gt;index();</v>
      </c>
    </row>
    <row r="340" spans="1:11" hidden="1" x14ac:dyDescent="0.25">
      <c r="A340" s="4" t="s">
        <v>701</v>
      </c>
      <c r="B340" s="4" t="s">
        <v>702</v>
      </c>
      <c r="C340" s="4" t="str">
        <f>VLOOKUP(TableFields[Field],Columns[],2,0)&amp;"("</f>
        <v>enum(</v>
      </c>
      <c r="D340" s="4" t="str">
        <f>IF(VLOOKUP(TableFields[Field],Columns[],3,0)&lt;&gt;"","'"&amp;VLOOKUP(TableFields[Field],Columns[],3,0)&amp;"'","")</f>
        <v>'aggregate'</v>
      </c>
      <c r="E340" s="7" t="str">
        <f>IF(VLOOKUP(TableFields[Field],Columns[],4,0)&lt;&gt;0,", "&amp;VLOOKUP(TableFields[Field],Columns[],4,0)&amp;")",")")</f>
        <v>, ['COUNT','SUM','AVG','MAX','MIN'])</v>
      </c>
      <c r="F340" s="4" t="str">
        <f>IF(VLOOKUP(TableFields[Field],Columns[],5,0)=0,"","-&gt;"&amp;VLOOKUP(TableFields[Field],Columns[],5,0))</f>
        <v>-&gt;default('COUNT')</v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$table-&gt;enum('aggregate', ['COUNT','SUM','AVG','MAX','MIN'])-&gt;default('COUNT');</v>
      </c>
    </row>
    <row r="341" spans="1:11" hidden="1" x14ac:dyDescent="0.25">
      <c r="A341" s="4" t="s">
        <v>701</v>
      </c>
      <c r="B341" s="4" t="s">
        <v>706</v>
      </c>
      <c r="C341" s="4" t="str">
        <f>VLOOKUP(TableFields[Field],Columns[],2,0)&amp;"("</f>
        <v>string(</v>
      </c>
      <c r="D341" s="4" t="str">
        <f>IF(VLOOKUP(TableFields[Field],Columns[],3,0)&lt;&gt;"","'"&amp;VLOOKUP(TableFields[Field],Columns[],3,0)&amp;"'","")</f>
        <v>'aggregate_field'</v>
      </c>
      <c r="E341" s="7" t="str">
        <f>IF(VLOOKUP(TableFields[Field],Columns[],4,0)&lt;&gt;0,", "&amp;VLOOKUP(TableFields[Field],Columns[],4,0)&amp;")",")")</f>
        <v>, 64)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$table-&gt;string('aggregate_field', 64)-&gt;nullable();</v>
      </c>
    </row>
    <row r="342" spans="1:11" hidden="1" x14ac:dyDescent="0.25">
      <c r="A342" s="4" t="s">
        <v>701</v>
      </c>
      <c r="B342" s="5" t="s">
        <v>707</v>
      </c>
      <c r="C342" s="5" t="str">
        <f>VLOOKUP(TableFields[Field],Columns[],2,0)&amp;"("</f>
        <v>enum(</v>
      </c>
      <c r="D342" s="5" t="str">
        <f>IF(VLOOKUP(TableFields[Field],Columns[],3,0)&lt;&gt;"","'"&amp;VLOOKUP(TableFields[Field],Columns[],3,0)&amp;"'","")</f>
        <v>'aggregate_distinct'</v>
      </c>
      <c r="E342" s="8" t="str">
        <f>IF(VLOOKUP(TableFields[Field],Columns[],4,0)&lt;&gt;0,", "&amp;VLOOKUP(TableFields[Field],Columns[],4,0)&amp;")",")")</f>
        <v>, ['No','Yes'])</v>
      </c>
      <c r="F342" s="5" t="str">
        <f>IF(VLOOKUP(TableFields[Field],Columns[],5,0)=0,"","-&gt;"&amp;VLOOKUP(TableFields[Field],Columns[],5,0))</f>
        <v>-&gt;default('No')</v>
      </c>
      <c r="G342" s="5" t="str">
        <f>IF(VLOOKUP(TableFields[Field],Columns[],6,0)=0,"","-&gt;"&amp;VLOOKUP(TableFields[Field],Columns[],6,0))</f>
        <v/>
      </c>
      <c r="H342" s="5" t="str">
        <f>IF(VLOOKUP(TableFields[Field],Columns[],7,0)=0,"","-&gt;"&amp;VLOOKUP(TableFields[Field],Columns[],7,0))</f>
        <v/>
      </c>
      <c r="I342" s="5" t="str">
        <f>IF(VLOOKUP(TableFields[Field],Columns[],8,0)=0,"","-&gt;"&amp;VLOOKUP(TableFields[Field],Columns[],8,0))</f>
        <v/>
      </c>
      <c r="J342" s="5" t="str">
        <f>IF(VLOOKUP(TableFields[Field],Columns[],9,0)=0,"","-&gt;"&amp;VLOOKUP(TableFields[Field],Columns[],9,0))</f>
        <v/>
      </c>
      <c r="K342" s="5" t="str">
        <f>"$table-&gt;"&amp;TableFields[Type]&amp;TableFields[Name]&amp;TableFields[Arg2]&amp;TableFields[Method1]&amp;TableFields[Method2]&amp;TableFields[Method3]&amp;TableFields[Method4]&amp;TableFields[Method5]&amp;";"</f>
        <v>$table-&gt;enum('aggregate_distinct', ['No','Yes'])-&gt;default('No');</v>
      </c>
    </row>
    <row r="343" spans="1:11" hidden="1" x14ac:dyDescent="0.25">
      <c r="A343" s="4" t="s">
        <v>701</v>
      </c>
      <c r="B343" s="5" t="s">
        <v>768</v>
      </c>
      <c r="C343" s="5" t="str">
        <f>VLOOKUP(TableFields[Field],Columns[],2,0)&amp;"("</f>
        <v>string(</v>
      </c>
      <c r="D343" s="5" t="str">
        <f>IF(VLOOKUP(TableFields[Field],Columns[],3,0)&lt;&gt;"","'"&amp;VLOOKUP(TableFields[Field],Columns[],3,0)&amp;"'","")</f>
        <v>'field'</v>
      </c>
      <c r="E343" s="8" t="str">
        <f>IF(VLOOKUP(TableFields[Field],Columns[],4,0)&lt;&gt;0,", "&amp;VLOOKUP(TableFields[Field],Columns[],4,0)&amp;")",")")</f>
        <v>, 64)</v>
      </c>
      <c r="F343" s="5" t="str">
        <f>IF(VLOOKUP(TableFields[Field],Columns[],5,0)=0,"","-&gt;"&amp;VLOOKUP(TableFields[Field],Columns[],5,0))</f>
        <v>-&gt;nullable()</v>
      </c>
      <c r="G343" s="5" t="str">
        <f>IF(VLOOKUP(TableFields[Field],Columns[],6,0)=0,"","-&gt;"&amp;VLOOKUP(TableFields[Field],Columns[],6,0))</f>
        <v/>
      </c>
      <c r="H343" s="5" t="str">
        <f>IF(VLOOKUP(TableFields[Field],Columns[],7,0)=0,"","-&gt;"&amp;VLOOKUP(TableFields[Field],Columns[],7,0))</f>
        <v/>
      </c>
      <c r="I343" s="5" t="str">
        <f>IF(VLOOKUP(TableFields[Field],Columns[],8,0)=0,"","-&gt;"&amp;VLOOKUP(TableFields[Field],Columns[],8,0))</f>
        <v/>
      </c>
      <c r="J343" s="5" t="str">
        <f>IF(VLOOKUP(TableFields[Field],Columns[],9,0)=0,"","-&gt;"&amp;VLOOKUP(TableFields[Field],Columns[],9,0))</f>
        <v/>
      </c>
      <c r="K343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$table-&gt;string('field', 64)-&gt;nullable();</v>
      </c>
    </row>
    <row r="344" spans="1:11" hidden="1" x14ac:dyDescent="0.25">
      <c r="A344" s="4" t="s">
        <v>701</v>
      </c>
      <c r="B344" s="5" t="s">
        <v>769</v>
      </c>
      <c r="C344" s="5" t="str">
        <f>VLOOKUP(TableFields[Field],Columns[],2,0)&amp;"("</f>
        <v>string(</v>
      </c>
      <c r="D344" s="5" t="str">
        <f>IF(VLOOKUP(TableFields[Field],Columns[],3,0)&lt;&gt;"","'"&amp;VLOOKUP(TableFields[Field],Columns[],3,0)&amp;"'","")</f>
        <v>'field_sub'</v>
      </c>
      <c r="E344" s="8" t="str">
        <f>IF(VLOOKUP(TableFields[Field],Columns[],4,0)&lt;&gt;0,", "&amp;VLOOKUP(TableFields[Field],Columns[],4,0)&amp;")",")")</f>
        <v>, 64)</v>
      </c>
      <c r="F344" s="5" t="str">
        <f>IF(VLOOKUP(TableFields[Field],Columns[],5,0)=0,"","-&gt;"&amp;VLOOKUP(TableFields[Field],Columns[],5,0))</f>
        <v>-&gt;nullable()</v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$table-&gt;string('field_sub', 64)-&gt;nullable();</v>
      </c>
    </row>
    <row r="345" spans="1:11" hidden="1" x14ac:dyDescent="0.25">
      <c r="A345" s="4" t="s">
        <v>701</v>
      </c>
      <c r="B345" s="5" t="s">
        <v>771</v>
      </c>
      <c r="C345" s="5" t="str">
        <f>VLOOKUP(TableFields[Field],Columns[],2,0)&amp;"("</f>
        <v>unsignedTinyInteger(</v>
      </c>
      <c r="D345" s="5" t="str">
        <f>IF(VLOOKUP(TableFields[Field],Columns[],3,0)&lt;&gt;"","'"&amp;VLOOKUP(TableFields[Field],Columns[],3,0)&amp;"'","")</f>
        <v>'cache'</v>
      </c>
      <c r="E345" s="8" t="str">
        <f>IF(VLOOKUP(TableFields[Field],Columns[],4,0)&lt;&gt;0,", "&amp;VLOOKUP(TableFields[Field],Columns[],4,0)&amp;")",")")</f>
        <v>)</v>
      </c>
      <c r="F345" s="5" t="str">
        <f>IF(VLOOKUP(TableFields[Field],Columns[],5,0)=0,"","-&gt;"&amp;VLOOKUP(TableFields[Field],Columns[],5,0))</f>
        <v>-&gt;default(0)</v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$table-&gt;unsignedTinyInteger('cache')-&gt;default(0);</v>
      </c>
    </row>
    <row r="346" spans="1:11" s="26" customFormat="1" hidden="1" x14ac:dyDescent="0.25">
      <c r="A346" s="4" t="s">
        <v>701</v>
      </c>
      <c r="B346" s="4" t="s">
        <v>36</v>
      </c>
      <c r="C346" s="4" t="str">
        <f>VLOOKUP(TableFields[Field],Columns[],2,0)&amp;"("</f>
        <v>string(</v>
      </c>
      <c r="D346" s="4" t="str">
        <f>IF(VLOOKUP(TableFields[Field],Columns[],3,0)&lt;&gt;"","'"&amp;VLOOKUP(TableFields[Field],Columns[],3,0)&amp;"'","")</f>
        <v>'method'</v>
      </c>
      <c r="E346" s="7" t="str">
        <f>IF(VLOOKUP(TableFields[Field],Columns[],4,0)&lt;&gt;0,", "&amp;VLOOKUP(TableFields[Field],Columns[],4,0)&amp;")",")")</f>
        <v>, 128)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47" spans="1:11" hidden="1" x14ac:dyDescent="0.25">
      <c r="A347" s="4" t="s">
        <v>701</v>
      </c>
      <c r="B347" s="4" t="s">
        <v>40</v>
      </c>
      <c r="C347" s="4" t="str">
        <f>VLOOKUP(TableFields[Field],Columns[],2,0)&amp;"("</f>
        <v>timestamps(</v>
      </c>
      <c r="D347" s="4" t="str">
        <f>IF(VLOOKUP(TableFields[Field],Columns[],3,0)&lt;&gt;"","'"&amp;VLOOKUP(TableFields[Field],Columns[],3,0)&amp;"'","")</f>
        <v/>
      </c>
      <c r="E347" s="7" t="str">
        <f>IF(VLOOKUP(TableFields[Field],Columns[],4,0)&lt;&gt;0,", "&amp;VLOOKUP(TableFields[Field],Columns[],4,0)&amp;")",")")</f>
        <v>)</v>
      </c>
      <c r="F347" s="4" t="str">
        <f>IF(VLOOKUP(TableFields[Field],Columns[],5,0)=0,"","-&gt;"&amp;VLOOKUP(TableFields[Field],Columns[],5,0))</f>
        <v/>
      </c>
      <c r="G347" s="4" t="str">
        <f>IF(VLOOKUP(TableFields[Field],Columns[],6,0)=0,"","-&gt;"&amp;VLOOKUP(TableFields[Field],Columns[],6,0))</f>
        <v/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48" spans="1:11" hidden="1" x14ac:dyDescent="0.25">
      <c r="A348" s="4" t="s">
        <v>701</v>
      </c>
      <c r="B348" s="4" t="s">
        <v>41</v>
      </c>
      <c r="C348" s="4" t="str">
        <f>VLOOKUP(TableFields[Field],Columns[],2,0)&amp;"("</f>
        <v>foreign(</v>
      </c>
      <c r="D348" s="4" t="str">
        <f>IF(VLOOKUP(TableFields[Field],Columns[],3,0)&lt;&gt;"","'"&amp;VLOOKUP(TableFields[Field],Columns[],3,0)&amp;"'","")</f>
        <v>'resource'</v>
      </c>
      <c r="E348" s="7" t="str">
        <f>IF(VLOOKUP(TableFields[Field],Columns[],4,0)&lt;&gt;0,", "&amp;VLOOKUP(TableFields[Field],Columns[],4,0)&amp;")",")")</f>
        <v>)</v>
      </c>
      <c r="F348" s="4" t="str">
        <f>IF(VLOOKUP(TableFields[Field],Columns[],5,0)=0,"","-&gt;"&amp;VLOOKUP(TableFields[Field],Columns[],5,0))</f>
        <v>-&gt;references('id')</v>
      </c>
      <c r="G348" s="4" t="str">
        <f>IF(VLOOKUP(TableFields[Field],Columns[],6,0)=0,"","-&gt;"&amp;VLOOKUP(TableFields[Field],Columns[],6,0))</f>
        <v>-&gt;on('__resources')</v>
      </c>
      <c r="H348" s="4" t="str">
        <f>IF(VLOOKUP(TableFields[Field],Columns[],7,0)=0,"","-&gt;"&amp;VLOOKUP(TableFields[Field],Columns[],7,0))</f>
        <v>-&gt;onUpdate('cascade')</v>
      </c>
      <c r="I348" s="4" t="str">
        <f>IF(VLOOKUP(TableFields[Field],Columns[],8,0)=0,"","-&gt;"&amp;VLOOKUP(TableFields[Field],Columns[],8,0))</f>
        <v>-&gt;onDelete('cascade')</v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49" spans="1:11" hidden="1" x14ac:dyDescent="0.25">
      <c r="A349" s="4" t="s">
        <v>701</v>
      </c>
      <c r="B349" s="4" t="s">
        <v>95</v>
      </c>
      <c r="C349" s="4" t="str">
        <f>VLOOKUP(TableFields[Field],Columns[],2,0)&amp;"("</f>
        <v>foreign(</v>
      </c>
      <c r="D349" s="4" t="str">
        <f>IF(VLOOKUP(TableFields[Field],Columns[],3,0)&lt;&gt;"","'"&amp;VLOOKUP(TableFields[Field],Columns[],3,0)&amp;"'","")</f>
        <v>'resource_list'</v>
      </c>
      <c r="E349" s="7" t="str">
        <f>IF(VLOOKUP(TableFields[Field],Columns[],4,0)&lt;&gt;0,", "&amp;VLOOKUP(TableFields[Field],Columns[],4,0)&amp;")",")")</f>
        <v>)</v>
      </c>
      <c r="F349" s="4" t="str">
        <f>IF(VLOOKUP(TableFields[Field],Columns[],5,0)=0,"","-&gt;"&amp;VLOOKUP(TableFields[Field],Columns[],5,0))</f>
        <v>-&gt;references('id')</v>
      </c>
      <c r="G349" s="4" t="str">
        <f>IF(VLOOKUP(TableFields[Field],Columns[],6,0)=0,"","-&gt;"&amp;VLOOKUP(TableFields[Field],Columns[],6,0))</f>
        <v>-&gt;on('__resource_lists')</v>
      </c>
      <c r="H349" s="4" t="str">
        <f>IF(VLOOKUP(TableFields[Field],Columns[],7,0)=0,"","-&gt;"&amp;VLOOKUP(TableFields[Field],Columns[],7,0))</f>
        <v>-&gt;onUpdate('cascade')</v>
      </c>
      <c r="I349" s="4" t="str">
        <f>IF(VLOOKUP(TableFields[Field],Columns[],8,0)=0,"","-&gt;"&amp;VLOOKUP(TableFields[Field],Columns[],8,0))</f>
        <v>-&gt;onDelete('cascade')</v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$table-&gt;foreign('resource_list')-&gt;references('id')-&gt;on('__resource_lists')-&gt;onUpdate('cascade')-&gt;onDelete('cascade');</v>
      </c>
    </row>
    <row r="350" spans="1:11" hidden="1" x14ac:dyDescent="0.25">
      <c r="A350" s="4" t="s">
        <v>723</v>
      </c>
      <c r="B350" s="4" t="s">
        <v>21</v>
      </c>
      <c r="C350" s="4" t="str">
        <f>VLOOKUP(TableFields[Field],Columns[],2,0)&amp;"("</f>
        <v>increments(</v>
      </c>
      <c r="D350" s="4" t="str">
        <f>IF(VLOOKUP(TableFields[Field],Columns[],3,0)&lt;&gt;"","'"&amp;VLOOKUP(TableFields[Field],Columns[],3,0)&amp;"'","")</f>
        <v>'id'</v>
      </c>
      <c r="E350" s="7" t="str">
        <f>IF(VLOOKUP(TableFields[Field],Columns[],4,0)&lt;&gt;0,", "&amp;VLOOKUP(TableFields[Field],Columns[],4,0)&amp;")",")")</f>
        <v>)</v>
      </c>
      <c r="F350" s="4" t="str">
        <f>IF(VLOOKUP(TableFields[Field],Columns[],5,0)=0,"","-&gt;"&amp;VLOOKUP(TableFields[Field],Columns[],5,0))</f>
        <v/>
      </c>
      <c r="G350" s="4" t="str">
        <f>IF(VLOOKUP(TableFields[Field],Columns[],6,0)=0,"","-&gt;"&amp;VLOOKUP(TableFields[Field],Columns[],6,0))</f>
        <v/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1" spans="1:11" hidden="1" x14ac:dyDescent="0.25">
      <c r="A351" s="4" t="s">
        <v>723</v>
      </c>
      <c r="B351" s="4" t="s">
        <v>23</v>
      </c>
      <c r="C351" s="4" t="str">
        <f>VLOOKUP(TableFields[Field],Columns[],2,0)&amp;"("</f>
        <v>unsignedInteger(</v>
      </c>
      <c r="D351" s="4" t="str">
        <f>IF(VLOOKUP(TableFields[Field],Columns[],3,0)&lt;&gt;"","'"&amp;VLOOKUP(TableFields[Field],Columns[],3,0)&amp;"'","")</f>
        <v>'resource'</v>
      </c>
      <c r="E351" s="7" t="str">
        <f>IF(VLOOKUP(TableFields[Field],Columns[],4,0)&lt;&gt;0,", "&amp;VLOOKUP(TableFields[Field],Columns[],4,0)&amp;")",")")</f>
        <v>)</v>
      </c>
      <c r="F351" s="4" t="str">
        <f>IF(VLOOKUP(TableFields[Field],Columns[],5,0)=0,"","-&gt;"&amp;VLOOKUP(TableFields[Field],Columns[],5,0))</f>
        <v>-&gt;index()</v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$table-&gt;unsignedInteger('resource')-&gt;index();</v>
      </c>
    </row>
    <row r="352" spans="1:11" hidden="1" x14ac:dyDescent="0.25">
      <c r="A352" s="4" t="s">
        <v>723</v>
      </c>
      <c r="B352" s="4" t="s">
        <v>26</v>
      </c>
      <c r="C352" s="4" t="str">
        <f>VLOOKUP(TableFields[Field],Columns[],2,0)&amp;"("</f>
        <v>string(</v>
      </c>
      <c r="D352" s="4" t="str">
        <f>IF(VLOOKUP(TableFields[Field],Columns[],3,0)&lt;&gt;"","'"&amp;VLOOKUP(TableFields[Field],Columns[],3,0)&amp;"'","")</f>
        <v>'name'</v>
      </c>
      <c r="E352" s="7" t="str">
        <f>IF(VLOOKUP(TableFields[Field],Columns[],4,0)&lt;&gt;0,", "&amp;VLOOKUP(TableFields[Field],Columns[],4,0)&amp;")",")")</f>
        <v>, 64)</v>
      </c>
      <c r="F352" s="4" t="str">
        <f>IF(VLOOKUP(TableFields[Field],Columns[],5,0)=0,"","-&gt;"&amp;VLOOKUP(TableFields[Field],Columns[],5,0))</f>
        <v>-&gt;index()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53" spans="1:11" hidden="1" x14ac:dyDescent="0.25">
      <c r="A353" s="4" t="s">
        <v>723</v>
      </c>
      <c r="B353" s="4" t="s">
        <v>28</v>
      </c>
      <c r="C353" s="4" t="str">
        <f>VLOOKUP(TableFields[Field],Columns[],2,0)&amp;"("</f>
        <v>string(</v>
      </c>
      <c r="D353" s="4" t="str">
        <f>IF(VLOOKUP(TableFields[Field],Columns[],3,0)&lt;&gt;"","'"&amp;VLOOKUP(TableFields[Field],Columns[],3,0)&amp;"'","")</f>
        <v>'description'</v>
      </c>
      <c r="E353" s="7" t="str">
        <f>IF(VLOOKUP(TableFields[Field],Columns[],4,0)&lt;&gt;0,", "&amp;VLOOKUP(TableFields[Field],Columns[],4,0)&amp;")",")")</f>
        <v>, 1024)</v>
      </c>
      <c r="F353" s="4" t="str">
        <f>IF(VLOOKUP(TableFields[Field],Columns[],5,0)=0,"","-&gt;"&amp;VLOOKUP(TableFields[Field],Columns[],5,0))</f>
        <v>-&gt;nullable()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1024)-&gt;nullable();</v>
      </c>
    </row>
    <row r="354" spans="1:11" hidden="1" x14ac:dyDescent="0.25">
      <c r="A354" s="4" t="s">
        <v>723</v>
      </c>
      <c r="B354" s="4" t="s">
        <v>30</v>
      </c>
      <c r="C354" s="4" t="str">
        <f>VLOOKUP(TableFields[Field],Columns[],2,0)&amp;"("</f>
        <v>string(</v>
      </c>
      <c r="D354" s="4" t="str">
        <f>IF(VLOOKUP(TableFields[Field],Columns[],3,0)&lt;&gt;"","'"&amp;VLOOKUP(TableFields[Field],Columns[],3,0)&amp;"'","")</f>
        <v>'title'</v>
      </c>
      <c r="E354" s="7" t="str">
        <f>IF(VLOOKUP(TableFields[Field],Columns[],4,0)&lt;&gt;0,", "&amp;VLOOKUP(TableFields[Field],Columns[],4,0)&amp;")",")")</f>
        <v>, 128)</v>
      </c>
      <c r="F354" s="4" t="str">
        <f>IF(VLOOKUP(TableFields[Field],Columns[],5,0)=0,"","-&gt;"&amp;VLOOKUP(TableFields[Field],Columns[],5,0))</f>
        <v>-&gt;nullable()</v>
      </c>
      <c r="G354" s="4" t="str">
        <f>IF(VLOOKUP(TableFields[Field],Columns[],6,0)=0,"","-&gt;"&amp;VLOOKUP(TableFields[Field],Columns[],6,0))</f>
        <v/>
      </c>
      <c r="H354" s="4" t="str">
        <f>IF(VLOOKUP(TableFields[Field],Columns[],7,0)=0,"","-&gt;"&amp;VLOOKUP(TableFields[Field],Columns[],7,0))</f>
        <v/>
      </c>
      <c r="I354" s="4" t="str">
        <f>IF(VLOOKUP(TableFields[Field],Columns[],8,0)=0,"","-&gt;"&amp;VLOOKUP(TableFields[Field],Columns[],8,0))</f>
        <v/>
      </c>
      <c r="J354" s="4" t="str">
        <f>IF(VLOOKUP(TableFields[Field],Columns[],9,0)=0,"","-&gt;"&amp;VLOOKUP(TableFields[Field],Columns[],9,0))</f>
        <v/>
      </c>
      <c r="K354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55" spans="1:11" hidden="1" x14ac:dyDescent="0.25">
      <c r="A355" s="4" t="s">
        <v>723</v>
      </c>
      <c r="B355" s="4" t="s">
        <v>36</v>
      </c>
      <c r="C355" s="4" t="str">
        <f>VLOOKUP(TableFields[Field],Columns[],2,0)&amp;"("</f>
        <v>string(</v>
      </c>
      <c r="D355" s="4" t="str">
        <f>IF(VLOOKUP(TableFields[Field],Columns[],3,0)&lt;&gt;"","'"&amp;VLOOKUP(TableFields[Field],Columns[],3,0)&amp;"'","")</f>
        <v>'method'</v>
      </c>
      <c r="E355" s="7" t="str">
        <f>IF(VLOOKUP(TableFields[Field],Columns[],4,0)&lt;&gt;0,", "&amp;VLOOKUP(TableFields[Field],Columns[],4,0)&amp;")",")")</f>
        <v>, 128)</v>
      </c>
      <c r="F355" s="4" t="str">
        <f>IF(VLOOKUP(TableFields[Field],Columns[],5,0)=0,"","-&gt;"&amp;VLOOKUP(TableFields[Field],Columns[],5,0))</f>
        <v>-&gt;nullable()</v>
      </c>
      <c r="G355" s="4" t="str">
        <f>IF(VLOOKUP(TableFields[Field],Columns[],6,0)=0,"","-&gt;"&amp;VLOOKUP(TableFields[Field],Columns[],6,0))</f>
        <v/>
      </c>
      <c r="H355" s="4" t="str">
        <f>IF(VLOOKUP(TableFields[Field],Columns[],7,0)=0,"","-&gt;"&amp;VLOOKUP(TableFields[Field],Columns[],7,0))</f>
        <v/>
      </c>
      <c r="I355" s="4" t="str">
        <f>IF(VLOOKUP(TableFields[Field],Columns[],8,0)=0,"","-&gt;"&amp;VLOOKUP(TableFields[Field],Columns[],8,0))</f>
        <v/>
      </c>
      <c r="J355" s="4" t="str">
        <f>IF(VLOOKUP(TableFields[Field],Columns[],9,0)=0,"","-&gt;"&amp;VLOOKUP(TableFields[Field],Columns[],9,0))</f>
        <v/>
      </c>
      <c r="K355" s="4" t="str">
        <f>"$table-&gt;"&amp;TableFields[Type]&amp;TableFields[Name]&amp;TableFields[Arg2]&amp;TableFields[Method1]&amp;TableFields[Method2]&amp;TableFields[Method3]&amp;TableFields[Method4]&amp;TableFields[Method5]&amp;";"</f>
        <v>$table-&gt;string('method', 128)-&gt;nullable();</v>
      </c>
    </row>
    <row r="356" spans="1:11" hidden="1" x14ac:dyDescent="0.25">
      <c r="A356" s="4" t="s">
        <v>723</v>
      </c>
      <c r="B356" s="4" t="s">
        <v>40</v>
      </c>
      <c r="C356" s="5" t="str">
        <f>VLOOKUP(TableFields[Field],Columns[],2,0)&amp;"("</f>
        <v>timestamps(</v>
      </c>
      <c r="D356" s="5" t="str">
        <f>IF(VLOOKUP(TableFields[Field],Columns[],3,0)&lt;&gt;"","'"&amp;VLOOKUP(TableFields[Field],Columns[],3,0)&amp;"'","")</f>
        <v/>
      </c>
      <c r="E356" s="8" t="str">
        <f>IF(VLOOKUP(TableFields[Field],Columns[],4,0)&lt;&gt;0,", "&amp;VLOOKUP(TableFields[Field],Columns[],4,0)&amp;")",")")</f>
        <v>)</v>
      </c>
      <c r="F356" s="5" t="str">
        <f>IF(VLOOKUP(TableFields[Field],Columns[],5,0)=0,"","-&gt;"&amp;VLOOKUP(TableFields[Field],Columns[],5,0))</f>
        <v/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57" spans="1:11" hidden="1" x14ac:dyDescent="0.25">
      <c r="A357" s="4" t="s">
        <v>723</v>
      </c>
      <c r="B357" s="4" t="s">
        <v>41</v>
      </c>
      <c r="C357" s="4" t="str">
        <f>VLOOKUP(TableFields[Field],Columns[],2,0)&amp;"("</f>
        <v>foreign(</v>
      </c>
      <c r="D357" s="4" t="str">
        <f>IF(VLOOKUP(TableFields[Field],Columns[],3,0)&lt;&gt;"","'"&amp;VLOOKUP(TableFields[Field],Columns[],3,0)&amp;"'","")</f>
        <v>'resource'</v>
      </c>
      <c r="E357" s="7" t="str">
        <f>IF(VLOOKUP(TableFields[Field],Columns[],4,0)&lt;&gt;0,", "&amp;VLOOKUP(TableFields[Field],Columns[],4,0)&amp;")",")")</f>
        <v>)</v>
      </c>
      <c r="F357" s="4" t="str">
        <f>IF(VLOOKUP(TableFields[Field],Columns[],5,0)=0,"","-&gt;"&amp;VLOOKUP(TableFields[Field],Columns[],5,0))</f>
        <v>-&gt;references('id')</v>
      </c>
      <c r="G357" s="4" t="str">
        <f>IF(VLOOKUP(TableFields[Field],Columns[],6,0)=0,"","-&gt;"&amp;VLOOKUP(TableFields[Field],Columns[],6,0))</f>
        <v>-&gt;on('__resources')</v>
      </c>
      <c r="H357" s="4" t="str">
        <f>IF(VLOOKUP(TableFields[Field],Columns[],7,0)=0,"","-&gt;"&amp;VLOOKUP(TableFields[Field],Columns[],7,0))</f>
        <v>-&gt;onUpdate('cascade')</v>
      </c>
      <c r="I357" s="4" t="str">
        <f>IF(VLOOKUP(TableFields[Field],Columns[],8,0)=0,"","-&gt;"&amp;VLOOKUP(TableFields[Field],Columns[],8,0))</f>
        <v>-&gt;onDelete('cascade')</v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$table-&gt;foreign('resource')-&gt;references('id')-&gt;on('__resources')-&gt;onUpdate('cascade')-&gt;onDelete('cascade');</v>
      </c>
    </row>
    <row r="358" spans="1:11" hidden="1" x14ac:dyDescent="0.25">
      <c r="A358" s="4" t="s">
        <v>724</v>
      </c>
      <c r="B358" s="4" t="s">
        <v>21</v>
      </c>
      <c r="C358" s="4" t="str">
        <f>VLOOKUP(TableFields[Field],Columns[],2,0)&amp;"("</f>
        <v>increments(</v>
      </c>
      <c r="D358" s="4" t="str">
        <f>IF(VLOOKUP(TableFields[Field],Columns[],3,0)&lt;&gt;"","'"&amp;VLOOKUP(TableFields[Field],Columns[],3,0)&amp;"'","")</f>
        <v>'id'</v>
      </c>
      <c r="E358" s="7" t="str">
        <f>IF(VLOOKUP(TableFields[Field],Columns[],4,0)&lt;&gt;0,", "&amp;VLOOKUP(TableFields[Field],Columns[],4,0)&amp;")",")")</f>
        <v>)</v>
      </c>
      <c r="F358" s="4" t="str">
        <f>IF(VLOOKUP(TableFields[Field],Columns[],5,0)=0,"","-&gt;"&amp;VLOOKUP(TableFields[Field],Columns[],5,0))</f>
        <v/>
      </c>
      <c r="G358" s="4" t="str">
        <f>IF(VLOOKUP(TableFields[Field],Columns[],6,0)=0,"","-&gt;"&amp;VLOOKUP(TableFields[Field],Columns[],6,0))</f>
        <v/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59" spans="1:11" s="26" customFormat="1" hidden="1" x14ac:dyDescent="0.25">
      <c r="A359" s="4" t="s">
        <v>724</v>
      </c>
      <c r="B359" s="4" t="s">
        <v>723</v>
      </c>
      <c r="C359" s="4" t="str">
        <f>VLOOKUP(TableFields[Field],Columns[],2,0)&amp;"("</f>
        <v>unsignedInteger(</v>
      </c>
      <c r="D359" s="4" t="str">
        <f>IF(VLOOKUP(TableFields[Field],Columns[],3,0)&lt;&gt;"","'"&amp;VLOOKUP(TableFields[Field],Columns[],3,0)&amp;"'","")</f>
        <v>'resource_dashboard'</v>
      </c>
      <c r="E359" s="7" t="str">
        <f>IF(VLOOKUP(TableFields[Field],Columns[],4,0)&lt;&gt;0,", "&amp;VLOOKUP(TableFields[Field],Columns[],4,0)&amp;")",")")</f>
        <v>)</v>
      </c>
      <c r="F359" s="4" t="str">
        <f>IF(VLOOKUP(TableFields[Field],Columns[],5,0)=0,"","-&gt;"&amp;VLOOKUP(TableFields[Field],Columns[],5,0))</f>
        <v>-&gt;index()</v>
      </c>
      <c r="G359" s="4" t="str">
        <f>IF(VLOOKUP(TableFields[Field],Columns[],6,0)=0,"","-&gt;"&amp;VLOOKUP(TableFields[Field],Columns[],6,0))</f>
        <v/>
      </c>
      <c r="H359" s="4" t="str">
        <f>IF(VLOOKUP(TableFields[Field],Columns[],7,0)=0,"","-&gt;"&amp;VLOOKUP(TableFields[Field],Columns[],7,0))</f>
        <v/>
      </c>
      <c r="I359" s="4" t="str">
        <f>IF(VLOOKUP(TableFields[Field],Columns[],8,0)=0,"","-&gt;"&amp;VLOOKUP(TableFields[Field],Columns[],8,0))</f>
        <v/>
      </c>
      <c r="J359" s="4" t="str">
        <f>IF(VLOOKUP(TableFields[Field],Columns[],9,0)=0,"","-&gt;"&amp;VLOOKUP(TableFields[Field],Columns[],9,0))</f>
        <v/>
      </c>
      <c r="K35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$table-&gt;unsignedInteger('resource_dashboard')-&gt;index();</v>
      </c>
    </row>
    <row r="360" spans="1:11" hidden="1" x14ac:dyDescent="0.25">
      <c r="A360" s="4" t="s">
        <v>724</v>
      </c>
      <c r="B360" s="4" t="s">
        <v>26</v>
      </c>
      <c r="C360" s="4" t="str">
        <f>VLOOKUP(TableFields[Field],Columns[],2,0)&amp;"("</f>
        <v>string(</v>
      </c>
      <c r="D360" s="4" t="str">
        <f>IF(VLOOKUP(TableFields[Field],Columns[],3,0)&lt;&gt;"","'"&amp;VLOOKUP(TableFields[Field],Columns[],3,0)&amp;"'","")</f>
        <v>'name'</v>
      </c>
      <c r="E360" s="7" t="str">
        <f>IF(VLOOKUP(TableFields[Field],Columns[],4,0)&lt;&gt;0,", "&amp;VLOOKUP(TableFields[Field],Columns[],4,0)&amp;")",")")</f>
        <v>, 64)</v>
      </c>
      <c r="F360" s="4" t="str">
        <f>IF(VLOOKUP(TableFields[Field],Columns[],5,0)=0,"","-&gt;"&amp;VLOOKUP(TableFields[Field],Columns[],5,0))</f>
        <v>-&gt;index()</v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64)-&gt;index();</v>
      </c>
    </row>
    <row r="361" spans="1:11" hidden="1" x14ac:dyDescent="0.25">
      <c r="A361" s="4" t="s">
        <v>724</v>
      </c>
      <c r="B361" s="4" t="s">
        <v>30</v>
      </c>
      <c r="C361" s="4" t="str">
        <f>VLOOKUP(TableFields[Field],Columns[],2,0)&amp;"("</f>
        <v>string(</v>
      </c>
      <c r="D361" s="4" t="str">
        <f>IF(VLOOKUP(TableFields[Field],Columns[],3,0)&lt;&gt;"","'"&amp;VLOOKUP(TableFields[Field],Columns[],3,0)&amp;"'","")</f>
        <v>'title'</v>
      </c>
      <c r="E361" s="7" t="str">
        <f>IF(VLOOKUP(TableFields[Field],Columns[],4,0)&lt;&gt;0,", "&amp;VLOOKUP(TableFields[Field],Columns[],4,0)&amp;")",")")</f>
        <v>, 128)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/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2" spans="1:11" hidden="1" x14ac:dyDescent="0.25">
      <c r="A362" s="4" t="s">
        <v>724</v>
      </c>
      <c r="B362" s="4" t="s">
        <v>726</v>
      </c>
      <c r="C362" s="4" t="str">
        <f>VLOOKUP(TableFields[Field],Columns[],2,0)&amp;"("</f>
        <v>unsignedSmallInteger(</v>
      </c>
      <c r="D362" s="4" t="str">
        <f>IF(VLOOKUP(TableFields[Field],Columns[],3,0)&lt;&gt;"","'"&amp;VLOOKUP(TableFields[Field],Columns[],3,0)&amp;"'","")</f>
        <v>'height'</v>
      </c>
      <c r="E362" s="7" t="str">
        <f>IF(VLOOKUP(TableFields[Field],Columns[],4,0)&lt;&gt;0,", "&amp;VLOOKUP(TableFields[Field],Columns[],4,0)&amp;")",")")</f>
        <v>)</v>
      </c>
      <c r="F362" s="4" t="str">
        <f>IF(VLOOKUP(TableFields[Field],Columns[],5,0)=0,"","-&gt;"&amp;VLOOKUP(TableFields[Field],Columns[],5,0))</f>
        <v>-&gt;default(300)</v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$table-&gt;unsignedSmallInteger('height')-&gt;default(300);</v>
      </c>
    </row>
    <row r="363" spans="1:11" hidden="1" x14ac:dyDescent="0.25">
      <c r="A363" s="4" t="s">
        <v>724</v>
      </c>
      <c r="B363" s="4" t="s">
        <v>40</v>
      </c>
      <c r="C363" s="4" t="str">
        <f>VLOOKUP(TableFields[Field],Columns[],2,0)&amp;"("</f>
        <v>timestamps(</v>
      </c>
      <c r="D363" s="4" t="str">
        <f>IF(VLOOKUP(TableFields[Field],Columns[],3,0)&lt;&gt;"","'"&amp;VLOOKUP(TableFields[Field],Columns[],3,0)&amp;"'","")</f>
        <v/>
      </c>
      <c r="E363" s="7" t="str">
        <f>IF(VLOOKUP(TableFields[Field],Columns[],4,0)&lt;&gt;0,", "&amp;VLOOKUP(TableFields[Field],Columns[],4,0)&amp;")",")")</f>
        <v>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64" spans="1:11" hidden="1" x14ac:dyDescent="0.25">
      <c r="A364" s="4" t="s">
        <v>724</v>
      </c>
      <c r="B364" s="4" t="s">
        <v>728</v>
      </c>
      <c r="C364" s="4" t="str">
        <f>VLOOKUP(TableFields[Field],Columns[],2,0)&amp;"("</f>
        <v>foreign(</v>
      </c>
      <c r="D364" s="4" t="str">
        <f>IF(VLOOKUP(TableFields[Field],Columns[],3,0)&lt;&gt;"","'"&amp;VLOOKUP(TableFields[Field],Columns[],3,0)&amp;"'","")</f>
        <v>'resource_dashboard'</v>
      </c>
      <c r="E364" s="7" t="str">
        <f>IF(VLOOKUP(TableFields[Field],Columns[],4,0)&lt;&gt;0,", "&amp;VLOOKUP(TableFields[Field],Columns[],4,0)&amp;")",")")</f>
        <v>)</v>
      </c>
      <c r="F364" s="4" t="str">
        <f>IF(VLOOKUP(TableFields[Field],Columns[],5,0)=0,"","-&gt;"&amp;VLOOKUP(TableFields[Field],Columns[],5,0))</f>
        <v>-&gt;references('id')</v>
      </c>
      <c r="G364" s="4" t="str">
        <f>IF(VLOOKUP(TableFields[Field],Columns[],6,0)=0,"","-&gt;"&amp;VLOOKUP(TableFields[Field],Columns[],6,0))</f>
        <v>-&gt;on('__resource_dashboard')</v>
      </c>
      <c r="H364" s="4" t="str">
        <f>IF(VLOOKUP(TableFields[Field],Columns[],7,0)=0,"","-&gt;"&amp;VLOOKUP(TableFields[Field],Columns[],7,0))</f>
        <v>-&gt;onUpdate('cascade')</v>
      </c>
      <c r="I364" s="4" t="str">
        <f>IF(VLOOKUP(TableFields[Field],Columns[],8,0)=0,"","-&gt;"&amp;VLOOKUP(TableFields[Field],Columns[],8,0))</f>
        <v>-&gt;onDelete('cascade')</v>
      </c>
      <c r="J364" s="4" t="str">
        <f>IF(VLOOKUP(TableFields[Field],Columns[],9,0)=0,"","-&gt;"&amp;VLOOKUP(TableFields[Field],Columns[],9,0))</f>
        <v/>
      </c>
      <c r="K364" s="4" t="str">
        <f>"$table-&gt;"&amp;TableFields[Type]&amp;TableFields[Name]&amp;TableFields[Arg2]&amp;TableFields[Method1]&amp;TableFields[Method2]&amp;TableFields[Method3]&amp;TableFields[Method4]&amp;TableFields[Method5]&amp;";"</f>
        <v>$table-&gt;foreign('resource_dashboard')-&gt;references('id')-&gt;on('__resource_dashboard')-&gt;onUpdate('cascade')-&gt;onDelete('cascade');</v>
      </c>
    </row>
    <row r="365" spans="1:11" hidden="1" x14ac:dyDescent="0.25">
      <c r="A365" s="4" t="s">
        <v>730</v>
      </c>
      <c r="B365" s="4" t="s">
        <v>21</v>
      </c>
      <c r="C365" s="4" t="str">
        <f>VLOOKUP(TableFields[Field],Columns[],2,0)&amp;"("</f>
        <v>increments(</v>
      </c>
      <c r="D365" s="4" t="str">
        <f>IF(VLOOKUP(TableFields[Field],Columns[],3,0)&lt;&gt;"","'"&amp;VLOOKUP(TableFields[Field],Columns[],3,0)&amp;"'","")</f>
        <v>'id'</v>
      </c>
      <c r="E365" s="7" t="str">
        <f>IF(VLOOKUP(TableFields[Field],Columns[],4,0)&lt;&gt;0,", "&amp;VLOOKUP(TableFields[Field],Columns[],4,0)&amp;")",")")</f>
        <v>)</v>
      </c>
      <c r="F365" s="4" t="str">
        <f>IF(VLOOKUP(TableFields[Field],Columns[],5,0)=0,"","-&gt;"&amp;VLOOKUP(TableFields[Field],Columns[],5,0))</f>
        <v/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66" spans="1:11" hidden="1" x14ac:dyDescent="0.25">
      <c r="A366" s="4" t="s">
        <v>730</v>
      </c>
      <c r="B366" s="4" t="s">
        <v>725</v>
      </c>
      <c r="C366" s="4" t="str">
        <f>VLOOKUP(TableFields[Field],Columns[],2,0)&amp;"("</f>
        <v>unsignedInteger(</v>
      </c>
      <c r="D366" s="4" t="str">
        <f>IF(VLOOKUP(TableFields[Field],Columns[],3,0)&lt;&gt;"","'"&amp;VLOOKUP(TableFields[Field],Columns[],3,0)&amp;"'","")</f>
        <v>'section'</v>
      </c>
      <c r="E366" s="7" t="str">
        <f>IF(VLOOKUP(TableFields[Field],Columns[],4,0)&lt;&gt;0,", "&amp;VLOOKUP(TableFields[Field],Columns[],4,0)&amp;")",")")</f>
        <v>)</v>
      </c>
      <c r="F366" s="4" t="str">
        <f>IF(VLOOKUP(TableFields[Field],Columns[],5,0)=0,"","-&gt;"&amp;VLOOKUP(TableFields[Field],Columns[],5,0))</f>
        <v>-&gt;index()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$table-&gt;unsignedInteger('section')-&gt;index();</v>
      </c>
    </row>
    <row r="367" spans="1:11" hidden="1" x14ac:dyDescent="0.25">
      <c r="A367" s="4" t="s">
        <v>730</v>
      </c>
      <c r="B367" s="4" t="s">
        <v>733</v>
      </c>
      <c r="C367" s="4" t="str">
        <f>VLOOKUP(TableFields[Field],Columns[],2,0)&amp;"("</f>
        <v>unsignedTinyInteger(</v>
      </c>
      <c r="D367" s="4" t="str">
        <f>IF(VLOOKUP(TableFields[Field],Columns[],3,0)&lt;&gt;"","'"&amp;VLOOKUP(TableFields[Field],Columns[],3,0)&amp;"'","")</f>
        <v>'size'</v>
      </c>
      <c r="E367" s="7" t="str">
        <f>IF(VLOOKUP(TableFields[Field],Columns[],4,0)&lt;&gt;0,", "&amp;VLOOKUP(TableFields[Field],Columns[],4,0)&amp;")",")")</f>
        <v>)</v>
      </c>
      <c r="F367" s="4" t="str">
        <f>IF(VLOOKUP(TableFields[Field],Columns[],5,0)=0,"","-&gt;"&amp;VLOOKUP(TableFields[Field],Columns[],5,0))</f>
        <v>-&gt;default(12)</v>
      </c>
      <c r="G367" s="4" t="str">
        <f>IF(VLOOKUP(TableFields[Field],Columns[],6,0)=0,"","-&gt;"&amp;VLOOKUP(TableFields[Field],Columns[],6,0))</f>
        <v/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$table-&gt;unsignedTinyInteger('size')-&gt;default(12);</v>
      </c>
    </row>
    <row r="368" spans="1:11" hidden="1" x14ac:dyDescent="0.25">
      <c r="A368" s="4" t="s">
        <v>730</v>
      </c>
      <c r="B368" s="4" t="s">
        <v>30</v>
      </c>
      <c r="C368" s="4" t="str">
        <f>VLOOKUP(TableFields[Field],Columns[],2,0)&amp;"("</f>
        <v>string(</v>
      </c>
      <c r="D368" s="4" t="str">
        <f>IF(VLOOKUP(TableFields[Field],Columns[],3,0)&lt;&gt;"","'"&amp;VLOOKUP(TableFields[Field],Columns[],3,0)&amp;"'","")</f>
        <v>'title'</v>
      </c>
      <c r="E368" s="7" t="str">
        <f>IF(VLOOKUP(TableFields[Field],Columns[],4,0)&lt;&gt;0,", "&amp;VLOOKUP(TableFields[Field],Columns[],4,0)&amp;")",")")</f>
        <v>, 128)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/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$table-&gt;string('title', 128)-&gt;nullable();</v>
      </c>
    </row>
    <row r="369" spans="1:11" hidden="1" x14ac:dyDescent="0.25">
      <c r="A369" s="4" t="s">
        <v>730</v>
      </c>
      <c r="B369" s="4" t="s">
        <v>735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'item'</v>
      </c>
      <c r="E369" s="7" t="str">
        <f>IF(VLOOKUP(TableFields[Field],Columns[],4,0)&lt;&gt;0,", "&amp;VLOOKUP(TableFields[Field],Columns[],4,0)&amp;")",")")</f>
        <v>, ['Metric','List','ListRelation'])</v>
      </c>
      <c r="F369" s="4" t="str">
        <f>IF(VLOOKUP(TableFields[Field],Columns[],5,0)=0,"","-&gt;"&amp;VLOOKUP(TableFields[Field],Columns[],5,0))</f>
        <v>-&gt;default('Metric')</v>
      </c>
      <c r="G369" s="4" t="str">
        <f>IF(VLOOKUP(TableFields[Field],Columns[],6,0)=0,"","-&gt;"&amp;VLOOKUP(TableFields[Field],Columns[],6,0))</f>
        <v/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$table-&gt;enum('item', ['Metric','List','ListRelation'])-&gt;default('Metric');</v>
      </c>
    </row>
    <row r="370" spans="1:11" hidden="1" x14ac:dyDescent="0.25">
      <c r="A370" s="4" t="s">
        <v>730</v>
      </c>
      <c r="B370" s="4" t="s">
        <v>736</v>
      </c>
      <c r="C370" s="4" t="str">
        <f>VLOOKUP(TableFields[Field],Columns[],2,0)&amp;"("</f>
        <v>string(</v>
      </c>
      <c r="D370" s="4" t="str">
        <f>IF(VLOOKUP(TableFields[Field],Columns[],3,0)&lt;&gt;"","'"&amp;VLOOKUP(TableFields[Field],Columns[],3,0)&amp;"'","")</f>
        <v>'item_id'</v>
      </c>
      <c r="E370" s="7" t="str">
        <f>IF(VLOOKUP(TableFields[Field],Columns[],4,0)&lt;&gt;0,", "&amp;VLOOKUP(TableFields[Field],Columns[],4,0)&amp;")",")")</f>
        <v>, 64)</v>
      </c>
      <c r="F370" s="4" t="str">
        <f>IF(VLOOKUP(TableFields[Field],Columns[],5,0)=0,"","-&gt;"&amp;VLOOKUP(TableFields[Field],Columns[],5,0))</f>
        <v>-&gt;nullable()</v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$table-&gt;string('item_id', 64)-&gt;nullable();</v>
      </c>
    </row>
    <row r="371" spans="1:11" hidden="1" x14ac:dyDescent="0.25">
      <c r="A371" s="4" t="s">
        <v>730</v>
      </c>
      <c r="B371" s="4" t="s">
        <v>737</v>
      </c>
      <c r="C371" s="4" t="str">
        <f>VLOOKUP(TableFields[Field],Columns[],2,0)&amp;"("</f>
        <v>string(</v>
      </c>
      <c r="D371" s="4" t="str">
        <f>IF(VLOOKUP(TableFields[Field],Columns[],3,0)&lt;&gt;"","'"&amp;VLOOKUP(TableFields[Field],Columns[],3,0)&amp;"'","")</f>
        <v>'item_id2'</v>
      </c>
      <c r="E371" s="7" t="str">
        <f>IF(VLOOKUP(TableFields[Field],Columns[],4,0)&lt;&gt;0,", "&amp;VLOOKUP(TableFields[Field],Columns[],4,0)&amp;")",")")</f>
        <v>, 64)</v>
      </c>
      <c r="F371" s="4" t="str">
        <f>IF(VLOOKUP(TableFields[Field],Columns[],5,0)=0,"","-&gt;"&amp;VLOOKUP(TableFields[Field],Columns[],5,0))</f>
        <v>-&gt;nullable()</v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$table-&gt;string('item_id2', 64)-&gt;nullable();</v>
      </c>
    </row>
    <row r="372" spans="1:11" hidden="1" x14ac:dyDescent="0.25">
      <c r="A372" s="4" t="s">
        <v>730</v>
      </c>
      <c r="B372" s="4" t="s">
        <v>40</v>
      </c>
      <c r="C372" s="4" t="str">
        <f>VLOOKUP(TableFields[Field],Columns[],2,0)&amp;"("</f>
        <v>timestamps(</v>
      </c>
      <c r="D372" s="4" t="str">
        <f>IF(VLOOKUP(TableFields[Field],Columns[],3,0)&lt;&gt;"","'"&amp;VLOOKUP(TableFields[Field],Columns[],3,0)&amp;"'","")</f>
        <v/>
      </c>
      <c r="E372" s="7" t="str">
        <f>IF(VLOOKUP(TableFields[Field],Columns[],4,0)&lt;&gt;0,", "&amp;VLOOKUP(TableFields[Field],Columns[],4,0)&amp;")",")")</f>
        <v>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73" spans="1:11" hidden="1" x14ac:dyDescent="0.25">
      <c r="A373" s="4" t="s">
        <v>730</v>
      </c>
      <c r="B373" s="4" t="s">
        <v>731</v>
      </c>
      <c r="C373" s="4" t="str">
        <f>VLOOKUP(TableFields[Field],Columns[],2,0)&amp;"("</f>
        <v>foreign(</v>
      </c>
      <c r="D373" s="4" t="str">
        <f>IF(VLOOKUP(TableFields[Field],Columns[],3,0)&lt;&gt;"","'"&amp;VLOOKUP(TableFields[Field],Columns[],3,0)&amp;"'","")</f>
        <v>'section'</v>
      </c>
      <c r="E373" s="7" t="str">
        <f>IF(VLOOKUP(TableFields[Field],Columns[],4,0)&lt;&gt;0,", "&amp;VLOOKUP(TableFields[Field],Columns[],4,0)&amp;")",")")</f>
        <v>)</v>
      </c>
      <c r="F373" s="4" t="str">
        <f>IF(VLOOKUP(TableFields[Field],Columns[],5,0)=0,"","-&gt;"&amp;VLOOKUP(TableFields[Field],Columns[],5,0))</f>
        <v>-&gt;references('id')</v>
      </c>
      <c r="G373" s="4" t="str">
        <f>IF(VLOOKUP(TableFields[Field],Columns[],6,0)=0,"","-&gt;"&amp;VLOOKUP(TableFields[Field],Columns[],6,0))</f>
        <v>-&gt;on('__resource_dashboard_sections')</v>
      </c>
      <c r="H373" s="4" t="str">
        <f>IF(VLOOKUP(TableFields[Field],Columns[],7,0)=0,"","-&gt;"&amp;VLOOKUP(TableFields[Field],Columns[],7,0))</f>
        <v>-&gt;onUpdate('cascade')</v>
      </c>
      <c r="I373" s="4" t="str">
        <f>IF(VLOOKUP(TableFields[Field],Columns[],8,0)=0,"","-&gt;"&amp;VLOOKUP(TableFields[Field],Columns[],8,0))</f>
        <v>-&gt;onDelete('cascade')</v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$table-&gt;foreign('section')-&gt;references('id')-&gt;on('__resource_dashboard_sections')-&gt;onUpdate('cascade')-&gt;onDelete('cascade');</v>
      </c>
    </row>
    <row r="374" spans="1:11" hidden="1" x14ac:dyDescent="0.25">
      <c r="A374" s="4" t="s">
        <v>778</v>
      </c>
      <c r="B374" s="4" t="s">
        <v>21</v>
      </c>
      <c r="C374" s="4" t="str">
        <f>VLOOKUP(TableFields[Field],Columns[],2,0)&amp;"("</f>
        <v>increments(</v>
      </c>
      <c r="D374" s="4" t="str">
        <f>IF(VLOOKUP(TableFields[Field],Columns[],3,0)&lt;&gt;"","'"&amp;VLOOKUP(TableFields[Field],Columns[],3,0)&amp;"'","")</f>
        <v>'id'</v>
      </c>
      <c r="E374" s="7" t="str">
        <f>IF(VLOOKUP(TableFields[Field],Columns[],4,0)&lt;&gt;0,", "&amp;VLOOKUP(TableFields[Field],Columns[],4,0)&amp;")",")")</f>
        <v>)</v>
      </c>
      <c r="F374" s="4" t="str">
        <f>IF(VLOOKUP(TableFields[Field],Columns[],5,0)=0,"","-&gt;"&amp;VLOOKUP(TableFields[Field],Columns[],5,0))</f>
        <v/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$table-&gt;increments('id');</v>
      </c>
    </row>
    <row r="375" spans="1:11" hidden="1" x14ac:dyDescent="0.25">
      <c r="A375" s="4" t="s">
        <v>778</v>
      </c>
      <c r="B375" s="4" t="s">
        <v>122</v>
      </c>
      <c r="C375" s="4" t="str">
        <f>VLOOKUP(TableFields[Field],Columns[],2,0)&amp;"("</f>
        <v>unsignedInteger(</v>
      </c>
      <c r="D375" s="4" t="str">
        <f>IF(VLOOKUP(TableFields[Field],Columns[],3,0)&lt;&gt;"","'"&amp;VLOOKUP(TableFields[Field],Columns[],3,0)&amp;"'","")</f>
        <v>'form_field'</v>
      </c>
      <c r="E375" s="7" t="str">
        <f>IF(VLOOKUP(TableFields[Field],Columns[],4,0)&lt;&gt;0,", "&amp;VLOOKUP(TableFields[Field],Columns[],4,0)&amp;")",")")</f>
        <v>)</v>
      </c>
      <c r="F375" s="4" t="str">
        <f>IF(VLOOKUP(TableFields[Field],Columns[],5,0)=0,"","-&gt;"&amp;VLOOKUP(TableFields[Field],Columns[],5,0))</f>
        <v>-&gt;index()</v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$table-&gt;unsignedInteger('form_field')-&gt;index();</v>
      </c>
    </row>
    <row r="376" spans="1:11" hidden="1" x14ac:dyDescent="0.25">
      <c r="A376" s="4" t="s">
        <v>778</v>
      </c>
      <c r="B376" s="4" t="s">
        <v>779</v>
      </c>
      <c r="C376" s="4" t="str">
        <f>VLOOKUP(TableFields[Field],Columns[],2,0)&amp;"("</f>
        <v>enum(</v>
      </c>
      <c r="D376" s="4" t="str">
        <f>IF(VLOOKUP(TableFields[Field],Columns[],3,0)&lt;&gt;"","'"&amp;VLOOKUP(TableFields[Field],Columns[],3,0)&amp;"'","")</f>
        <v>'type'</v>
      </c>
      <c r="E376" s="7" t="str">
        <f>IF(VLOOKUP(TableFields[Field],Columns[],4,0)&lt;&gt;0,", "&amp;VLOOKUP(TableFields[Field],Columns[],4,0)&amp;")",")")</f>
        <v>, ['disabled-enabled','enabled-disabled','hidden-visible','visible-hidden','readonly-editable','editable-readonly'])</v>
      </c>
      <c r="F376" s="4" t="str">
        <f>IF(VLOOKUP(TableFields[Field],Columns[],5,0)=0,"","-&gt;"&amp;VLOOKUP(TableFields[Field],Columns[],5,0))</f>
        <v>-&gt;default('disabled-enabled')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['disabled-enabled','enabled-disabled','hidden-visible','visible-hidden','readonly-editable','editable-readonly'])-&gt;default('disabled-enabled');</v>
      </c>
    </row>
    <row r="377" spans="1:11" hidden="1" x14ac:dyDescent="0.25">
      <c r="A377" s="4" t="s">
        <v>778</v>
      </c>
      <c r="B377" s="4" t="s">
        <v>679</v>
      </c>
      <c r="C377" s="4" t="str">
        <f>VLOOKUP(TableFields[Field],Columns[],2,0)&amp;"("</f>
        <v>string(</v>
      </c>
      <c r="D377" s="4" t="str">
        <f>IF(VLOOKUP(TableFields[Field],Columns[],3,0)&lt;&gt;"","'"&amp;VLOOKUP(TableFields[Field],Columns[],3,0)&amp;"'","")</f>
        <v>'depend_field'</v>
      </c>
      <c r="E377" s="7" t="str">
        <f>IF(VLOOKUP(TableFields[Field],Columns[],4,0)&lt;&gt;0,", "&amp;VLOOKUP(TableFields[Field],Columns[],4,0)&amp;")",")")</f>
        <v>, 64)</v>
      </c>
      <c r="F377" s="4" t="str">
        <f>IF(VLOOKUP(TableFields[Field],Columns[],5,0)=0,"","-&gt;"&amp;VLOOKUP(TableFields[Field],Columns[],5,0))</f>
        <v>-&gt;index()</v>
      </c>
      <c r="G377" s="4" t="str">
        <f>IF(VLOOKUP(TableFields[Field],Columns[],6,0)=0,"","-&gt;"&amp;VLOOKUP(TableFields[Field],Columns[],6,0))</f>
        <v>-&gt;nullable()</v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$table-&gt;string('depend_field', 64)-&gt;index()-&gt;nullable();</v>
      </c>
    </row>
    <row r="378" spans="1:11" hidden="1" x14ac:dyDescent="0.25">
      <c r="A378" s="4" t="s">
        <v>778</v>
      </c>
      <c r="B378" s="4" t="s">
        <v>782</v>
      </c>
      <c r="C378" s="4" t="str">
        <f>VLOOKUP(TableFields[Field],Columns[],2,0)&amp;"("</f>
        <v>enum(</v>
      </c>
      <c r="D378" s="4" t="str">
        <f>IF(VLOOKUP(TableFields[Field],Columns[],3,0)&lt;&gt;"","'"&amp;VLOOKUP(TableFields[Field],Columns[],3,0)&amp;"'","")</f>
        <v>'alter_on'</v>
      </c>
      <c r="E378" s="7" t="str">
        <f>IF(VLOOKUP(TableFields[Field],Columns[],4,0)&lt;&gt;0,", "&amp;VLOOKUP(TableFields[Field],Columns[],4,0)&amp;")",")")</f>
        <v>, ['not null','value','null'])</v>
      </c>
      <c r="F378" s="4" t="str">
        <f>IF(VLOOKUP(TableFields[Field],Columns[],5,0)=0,"","-&gt;"&amp;VLOOKUP(TableFields[Field],Columns[],5,0))</f>
        <v>-&gt;default('not null')</v>
      </c>
      <c r="G378" s="4" t="str">
        <f>IF(VLOOKUP(TableFields[Field],Columns[],6,0)=0,"","-&gt;"&amp;VLOOKUP(TableFields[Field],Columns[],6,0))</f>
        <v/>
      </c>
      <c r="H378" s="4" t="str">
        <f>IF(VLOOKUP(TableFields[Field],Columns[],7,0)=0,"","-&gt;"&amp;VLOOKUP(TableFields[Field],Columns[],7,0))</f>
        <v/>
      </c>
      <c r="I378" s="4" t="str">
        <f>IF(VLOOKUP(TableFields[Field],Columns[],8,0)=0,"","-&gt;"&amp;VLOOKUP(TableFields[Field],Columns[],8,0))</f>
        <v/>
      </c>
      <c r="J378" s="4" t="str">
        <f>IF(VLOOKUP(TableFields[Field],Columns[],9,0)=0,"","-&gt;"&amp;VLOOKUP(TableFields[Field],Columns[],9,0))</f>
        <v/>
      </c>
      <c r="K378" s="4" t="str">
        <f>"$table-&gt;"&amp;TableFields[Type]&amp;TableFields[Name]&amp;TableFields[Arg2]&amp;TableFields[Method1]&amp;TableFields[Method2]&amp;TableFields[Method3]&amp;TableFields[Method4]&amp;TableFields[Method5]&amp;";"</f>
        <v>$table-&gt;enum('alter_on', ['not null','value','null'])-&gt;default('not null');</v>
      </c>
    </row>
    <row r="379" spans="1:11" hidden="1" x14ac:dyDescent="0.25">
      <c r="A379" s="4" t="s">
        <v>778</v>
      </c>
      <c r="B379" s="4" t="s">
        <v>786</v>
      </c>
      <c r="C379" s="4" t="str">
        <f>VLOOKUP(TableFields[Field],Columns[],2,0)&amp;"("</f>
        <v>string(</v>
      </c>
      <c r="D379" s="4" t="str">
        <f>IF(VLOOKUP(TableFields[Field],Columns[],3,0)&lt;&gt;"","'"&amp;VLOOKUP(TableFields[Field],Columns[],3,0)&amp;"'","")</f>
        <v>'value'</v>
      </c>
      <c r="E379" s="7" t="str">
        <f>IF(VLOOKUP(TableFields[Field],Columns[],4,0)&lt;&gt;0,", "&amp;VLOOKUP(TableFields[Field],Columns[],4,0)&amp;")",")")</f>
        <v>, 128)</v>
      </c>
      <c r="F379" s="4" t="str">
        <f>IF(VLOOKUP(TableFields[Field],Columns[],5,0)=0,"","-&gt;"&amp;VLOOKUP(TableFields[Field],Columns[],5,0))</f>
        <v>-&gt;nullable()</v>
      </c>
      <c r="G379" s="4" t="str">
        <f>IF(VLOOKUP(TableFields[Field],Columns[],6,0)=0,"","-&gt;"&amp;VLOOKUP(TableFields[Field],Columns[],6,0))</f>
        <v/>
      </c>
      <c r="H379" s="4" t="str">
        <f>IF(VLOOKUP(TableFields[Field],Columns[],7,0)=0,"","-&gt;"&amp;VLOOKUP(TableFields[Field],Columns[],7,0))</f>
        <v/>
      </c>
      <c r="I379" s="4" t="str">
        <f>IF(VLOOKUP(TableFields[Field],Columns[],8,0)=0,"","-&gt;"&amp;VLOOKUP(TableFields[Field],Columns[],8,0))</f>
        <v/>
      </c>
      <c r="J379" s="4" t="str">
        <f>IF(VLOOKUP(TableFields[Field],Columns[],9,0)=0,"","-&gt;"&amp;VLOOKUP(TableFields[Field],Columns[],9,0))</f>
        <v/>
      </c>
      <c r="K37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128)-&gt;nullable();</v>
      </c>
    </row>
    <row r="380" spans="1:11" hidden="1" x14ac:dyDescent="0.25">
      <c r="A380" s="4" t="s">
        <v>778</v>
      </c>
      <c r="B380" s="5" t="s">
        <v>787</v>
      </c>
      <c r="C380" s="5" t="str">
        <f>VLOOKUP(TableFields[Field],Columns[],2,0)&amp;"("</f>
        <v>string(</v>
      </c>
      <c r="D380" s="5" t="str">
        <f>IF(VLOOKUP(TableFields[Field],Columns[],3,0)&lt;&gt;"","'"&amp;VLOOKUP(TableFields[Field],Columns[],3,0)&amp;"'","")</f>
        <v>'values'</v>
      </c>
      <c r="E380" s="8" t="str">
        <f>IF(VLOOKUP(TableFields[Field],Columns[],4,0)&lt;&gt;0,", "&amp;VLOOKUP(TableFields[Field],Columns[],4,0)&amp;")",")")</f>
        <v>, 1024)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$table-&gt;string('values', 1024)-&gt;nullable();</v>
      </c>
    </row>
    <row r="381" spans="1:11" hidden="1" x14ac:dyDescent="0.25">
      <c r="A381" s="4" t="s">
        <v>778</v>
      </c>
      <c r="B381" s="4" t="s">
        <v>683</v>
      </c>
      <c r="C381" s="4" t="str">
        <f>VLOOKUP(TableFields[Field],Columns[],2,0)&amp;"("</f>
        <v>enum(</v>
      </c>
      <c r="D381" s="4" t="str">
        <f>IF(VLOOKUP(TableFields[Field],Columns[],3,0)&lt;&gt;"","'"&amp;VLOOKUP(TableFields[Field],Columns[],3,0)&amp;"'","")</f>
        <v>'operator'</v>
      </c>
      <c r="E381" s="7" t="str">
        <f>IF(VLOOKUP(TableFields[Field],Columns[],4,0)&lt;&gt;0,", "&amp;VLOOKUP(TableFields[Field],Columns[],4,0)&amp;")",")")</f>
        <v>, ['=','&lt;','&gt;','&lt;=','&gt;=','&lt;&gt;','In','NotIn','like'])</v>
      </c>
      <c r="F381" s="4" t="str">
        <f>IF(VLOOKUP(TableFields[Field],Columns[],5,0)=0,"","-&gt;"&amp;VLOOKUP(TableFields[Field],Columns[],5,0))</f>
        <v>-&gt;default('=')</v>
      </c>
      <c r="G381" s="4" t="str">
        <f>IF(VLOOKUP(TableFields[Field],Columns[],6,0)=0,"","-&gt;"&amp;VLOOKUP(TableFields[Field],Columns[],6,0))</f>
        <v/>
      </c>
      <c r="H381" s="4" t="str">
        <f>IF(VLOOKUP(TableFields[Field],Columns[],7,0)=0,"","-&gt;"&amp;VLOOKUP(TableFields[Field],Columns[],7,0))</f>
        <v/>
      </c>
      <c r="I381" s="4" t="str">
        <f>IF(VLOOKUP(TableFields[Field],Columns[],8,0)=0,"","-&gt;"&amp;VLOOKUP(TableFields[Field],Columns[],8,0))</f>
        <v/>
      </c>
      <c r="J381" s="4" t="str">
        <f>IF(VLOOKUP(TableFields[Field],Columns[],9,0)=0,"","-&gt;"&amp;VLOOKUP(TableFields[Field],Columns[],9,0))</f>
        <v/>
      </c>
      <c r="K381" s="4" t="str">
        <f>"$table-&gt;"&amp;TableFields[Type]&amp;TableFields[Name]&amp;TableFields[Arg2]&amp;TableFields[Method1]&amp;TableFields[Method2]&amp;TableFields[Method3]&amp;TableFields[Method4]&amp;TableFields[Method5]&amp;";"</f>
        <v>$table-&gt;enum('operator', ['=','&lt;','&gt;','&lt;=','&gt;=','&lt;&gt;','In','NotIn','like'])-&gt;default('=');</v>
      </c>
    </row>
    <row r="382" spans="1:11" hidden="1" x14ac:dyDescent="0.25">
      <c r="A382" s="4" t="s">
        <v>778</v>
      </c>
      <c r="B382" s="4" t="s">
        <v>788</v>
      </c>
      <c r="C382" s="4" t="str">
        <f>VLOOKUP(TableFields[Field],Columns[],2,0)&amp;"("</f>
        <v>enum(</v>
      </c>
      <c r="D382" s="4" t="str">
        <f>IF(VLOOKUP(TableFields[Field],Columns[],3,0)&lt;&gt;"","'"&amp;VLOOKUP(TableFields[Field],Columns[],3,0)&amp;"'","")</f>
        <v>'on_multiple'</v>
      </c>
      <c r="E382" s="7" t="str">
        <f>IF(VLOOKUP(TableFields[Field],Columns[],4,0)&lt;&gt;0,", "&amp;VLOOKUP(TableFields[Field],Columns[],4,0)&amp;")",")")</f>
        <v>, ['and','or'])</v>
      </c>
      <c r="F382" s="4" t="str">
        <f>IF(VLOOKUP(TableFields[Field],Columns[],5,0)=0,"","-&gt;"&amp;VLOOKUP(TableFields[Field],Columns[],5,0))</f>
        <v>-&gt;default('and')</v>
      </c>
      <c r="G382" s="4" t="str">
        <f>IF(VLOOKUP(TableFields[Field],Columns[],6,0)=0,"","-&gt;"&amp;VLOOKUP(TableFields[Field],Columns[],6,0))</f>
        <v/>
      </c>
      <c r="H382" s="4" t="str">
        <f>IF(VLOOKUP(TableFields[Field],Columns[],7,0)=0,"","-&gt;"&amp;VLOOKUP(TableFields[Field],Columns[],7,0))</f>
        <v/>
      </c>
      <c r="I382" s="4" t="str">
        <f>IF(VLOOKUP(TableFields[Field],Columns[],8,0)=0,"","-&gt;"&amp;VLOOKUP(TableFields[Field],Columns[],8,0))</f>
        <v/>
      </c>
      <c r="J382" s="4" t="str">
        <f>IF(VLOOKUP(TableFields[Field],Columns[],9,0)=0,"","-&gt;"&amp;VLOOKUP(TableFields[Field],Columns[],9,0))</f>
        <v/>
      </c>
      <c r="K382" s="4" t="str">
        <f>"$table-&gt;"&amp;TableFields[Type]&amp;TableFields[Name]&amp;TableFields[Arg2]&amp;TableFields[Method1]&amp;TableFields[Method2]&amp;TableFields[Method3]&amp;TableFields[Method4]&amp;TableFields[Method5]&amp;";"</f>
        <v>$table-&gt;enum('on_multiple', ['and','or'])-&gt;default('and');</v>
      </c>
    </row>
    <row r="383" spans="1:11" hidden="1" x14ac:dyDescent="0.25">
      <c r="A383" s="4" t="s">
        <v>778</v>
      </c>
      <c r="B383" s="4" t="s">
        <v>40</v>
      </c>
      <c r="C383" s="4" t="str">
        <f>VLOOKUP(TableFields[Field],Columns[],2,0)&amp;"("</f>
        <v>timestamps(</v>
      </c>
      <c r="D383" s="4" t="str">
        <f>IF(VLOOKUP(TableFields[Field],Columns[],3,0)&lt;&gt;"","'"&amp;VLOOKUP(TableFields[Field],Columns[],3,0)&amp;"'","")</f>
        <v/>
      </c>
      <c r="E383" s="7" t="str">
        <f>IF(VLOOKUP(TableFields[Field],Columns[],4,0)&lt;&gt;0,", "&amp;VLOOKUP(TableFields[Field],Columns[],4,0)&amp;")",")")</f>
        <v>)</v>
      </c>
      <c r="F383" s="4" t="str">
        <f>IF(VLOOKUP(TableFields[Field],Columns[],5,0)=0,"","-&gt;"&amp;VLOOKUP(TableFields[Field],Columns[],5,0))</f>
        <v/>
      </c>
      <c r="G383" s="4" t="str">
        <f>IF(VLOOKUP(TableFields[Field],Columns[],6,0)=0,"","-&gt;"&amp;VLOOKUP(TableFields[Field],Columns[],6,0))</f>
        <v/>
      </c>
      <c r="H383" s="4" t="str">
        <f>IF(VLOOKUP(TableFields[Field],Columns[],7,0)=0,"","-&gt;"&amp;VLOOKUP(TableFields[Field],Columns[],7,0))</f>
        <v/>
      </c>
      <c r="I383" s="4" t="str">
        <f>IF(VLOOKUP(TableFields[Field],Columns[],8,0)=0,"","-&gt;"&amp;VLOOKUP(TableFields[Field],Columns[],8,0))</f>
        <v/>
      </c>
      <c r="J383" s="4" t="str">
        <f>IF(VLOOKUP(TableFields[Field],Columns[],9,0)=0,"","-&gt;"&amp;VLOOKUP(TableFields[Field],Columns[],9,0))</f>
        <v/>
      </c>
      <c r="K383" s="4" t="str">
        <f>"$table-&gt;"&amp;TableFields[Type]&amp;TableFields[Name]&amp;TableFields[Arg2]&amp;TableFields[Method1]&amp;TableFields[Method2]&amp;TableFields[Method3]&amp;TableFields[Method4]&amp;TableFields[Method5]&amp;";"</f>
        <v>$table-&gt;timestamps();</v>
      </c>
    </row>
    <row r="384" spans="1:11" hidden="1" x14ac:dyDescent="0.25">
      <c r="A384" s="4" t="s">
        <v>778</v>
      </c>
      <c r="B384" s="4" t="s">
        <v>123</v>
      </c>
      <c r="C384" s="4" t="str">
        <f>VLOOKUP(TableFields[Field],Columns[],2,0)&amp;"("</f>
        <v>foreign(</v>
      </c>
      <c r="D384" s="4" t="str">
        <f>IF(VLOOKUP(TableFields[Field],Columns[],3,0)&lt;&gt;"","'"&amp;VLOOKUP(TableFields[Field],Columns[],3,0)&amp;"'","")</f>
        <v>'form_field'</v>
      </c>
      <c r="E384" s="7" t="str">
        <f>IF(VLOOKUP(TableFields[Field],Columns[],4,0)&lt;&gt;0,", "&amp;VLOOKUP(TableFields[Field],Columns[],4,0)&amp;")",")")</f>
        <v>)</v>
      </c>
      <c r="F384" s="4" t="str">
        <f>IF(VLOOKUP(TableFields[Field],Columns[],5,0)=0,"","-&gt;"&amp;VLOOKUP(TableFields[Field],Columns[],5,0))</f>
        <v>-&gt;references('id')</v>
      </c>
      <c r="G384" s="4" t="str">
        <f>IF(VLOOKUP(TableFields[Field],Columns[],6,0)=0,"","-&gt;"&amp;VLOOKUP(TableFields[Field],Columns[],6,0))</f>
        <v>-&gt;on('__resource_form_fields')</v>
      </c>
      <c r="H384" s="4" t="str">
        <f>IF(VLOOKUP(TableFields[Field],Columns[],7,0)=0,"","-&gt;"&amp;VLOOKUP(TableFields[Field],Columns[],7,0))</f>
        <v>-&gt;onUpdate('cascade')</v>
      </c>
      <c r="I384" s="4" t="str">
        <f>IF(VLOOKUP(TableFields[Field],Columns[],8,0)=0,"","-&gt;"&amp;VLOOKUP(TableFields[Field],Columns[],8,0))</f>
        <v>-&gt;onDelete('cascade')</v>
      </c>
      <c r="J384" s="4" t="str">
        <f>IF(VLOOKUP(TableFields[Field],Columns[],9,0)=0,"","-&gt;"&amp;VLOOKUP(TableFields[Field],Columns[],9,0))</f>
        <v/>
      </c>
      <c r="K384" s="4" t="str">
        <f>"$table-&gt;"&amp;TableFields[Type]&amp;TableFields[Name]&amp;TableFields[Arg2]&amp;TableFields[Method1]&amp;TableFields[Method2]&amp;TableFields[Method3]&amp;TableFields[Method4]&amp;TableFields[Method5]&amp;";"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8"/>
  <sheetViews>
    <sheetView topLeftCell="B710" workbookViewId="0">
      <selection activeCell="H730" sqref="H730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 x14ac:dyDescent="0.25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 x14ac:dyDescent="0.25">
      <c r="A2" s="18" t="str">
        <f>TableData[Table Name]&amp;"-"&amp;TableData[Record No]</f>
        <v>Groups-0</v>
      </c>
      <c r="B2" s="15" t="s">
        <v>180</v>
      </c>
      <c r="C2" s="18">
        <f>COUNTIF($B$1:$B1,TableData[Table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 x14ac:dyDescent="0.25">
      <c r="A3" s="18" t="str">
        <f>TableData[Table Name]&amp;"-"&amp;TableData[Record No]</f>
        <v>Groups-1</v>
      </c>
      <c r="B3" s="15" t="s">
        <v>180</v>
      </c>
      <c r="C3" s="18">
        <f>COUNTIF($B$1:$B2,TableData[Table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 x14ac:dyDescent="0.25">
      <c r="A4" s="18" t="str">
        <f>TableData[Table Name]&amp;"-"&amp;TableData[Record No]</f>
        <v>Groups-2</v>
      </c>
      <c r="B4" s="15" t="s">
        <v>180</v>
      </c>
      <c r="C4" s="18">
        <f>COUNTIF($B$1:$B3,TableData[Table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 x14ac:dyDescent="0.25">
      <c r="A5" s="18" t="str">
        <f>TableData[Table Name]&amp;"-"&amp;TableData[Record No]</f>
        <v>Groups-3</v>
      </c>
      <c r="B5" s="15" t="s">
        <v>180</v>
      </c>
      <c r="C5" s="18">
        <f>COUNTIF($B$1:$B4,TableData[Table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 x14ac:dyDescent="0.25">
      <c r="A6" s="18" t="str">
        <f>TableData[Table Name]&amp;"-"&amp;TableData[Record No]</f>
        <v>Roles-0</v>
      </c>
      <c r="B6" s="15" t="s">
        <v>185</v>
      </c>
      <c r="C6" s="18">
        <f>COUNTIF($B$1:$B5,TableData[Table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 x14ac:dyDescent="0.25">
      <c r="A7" s="18" t="str">
        <f>TableData[Table Name]&amp;"-"&amp;TableData[Record No]</f>
        <v>Roles-1</v>
      </c>
      <c r="B7" s="15" t="s">
        <v>185</v>
      </c>
      <c r="C7" s="18">
        <f>COUNTIF($B$1:$B6,TableData[Table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 x14ac:dyDescent="0.25">
      <c r="A8" s="18" t="str">
        <f>TableData[Table Name]&amp;"-"&amp;TableData[Record No]</f>
        <v>Roles-2</v>
      </c>
      <c r="B8" s="15" t="s">
        <v>185</v>
      </c>
      <c r="C8" s="18">
        <f>COUNTIF($B$1:$B7,TableData[Table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 x14ac:dyDescent="0.25">
      <c r="A9" s="18" t="str">
        <f>TableData[Table Name]&amp;"-"&amp;TableData[Record No]</f>
        <v>Roles-3</v>
      </c>
      <c r="B9" s="15" t="s">
        <v>185</v>
      </c>
      <c r="C9" s="18">
        <f>COUNTIF($B$1:$B8,TableData[Table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 x14ac:dyDescent="0.25">
      <c r="A10" s="18" t="str">
        <f>TableData[Table Name]&amp;"-"&amp;TableData[Record No]</f>
        <v>Group Roles-0</v>
      </c>
      <c r="B10" s="16" t="s">
        <v>224</v>
      </c>
      <c r="C10" s="18">
        <f>COUNTIF($B$1:$B9,TableData[Table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 x14ac:dyDescent="0.25">
      <c r="A11" s="18" t="str">
        <f>TableData[Table Name]&amp;"-"&amp;TableData[Record No]</f>
        <v>Group Roles-1</v>
      </c>
      <c r="B11" s="16" t="s">
        <v>224</v>
      </c>
      <c r="C11" s="18">
        <f>COUNTIF($B$1:$B10,TableData[Table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 x14ac:dyDescent="0.25">
      <c r="A12" s="18" t="str">
        <f>TableData[Table Name]&amp;"-"&amp;TableData[Record No]</f>
        <v>Group Roles-2</v>
      </c>
      <c r="B12" s="16" t="s">
        <v>224</v>
      </c>
      <c r="C12" s="18">
        <f>COUNTIF($B$1:$B11,TableData[Table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 x14ac:dyDescent="0.25">
      <c r="A13" s="18" t="str">
        <f>TableData[Table Name]&amp;"-"&amp;TableData[Record No]</f>
        <v>Group Roles-3</v>
      </c>
      <c r="B13" s="16" t="s">
        <v>224</v>
      </c>
      <c r="C13" s="18">
        <f>COUNTIF($B$1:$B12,TableData[Table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 x14ac:dyDescent="0.25">
      <c r="A14" s="19" t="str">
        <f>TableData[Table Name]&amp;"-"&amp;TableData[Record No]</f>
        <v>Resources-0</v>
      </c>
      <c r="B14" s="16" t="s">
        <v>220</v>
      </c>
      <c r="C14" s="18">
        <f>COUNTIF($B$1:$B13,TableData[Table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 x14ac:dyDescent="0.25">
      <c r="A15" s="19" t="str">
        <f>TableData[Table Name]&amp;"-"&amp;TableData[Record No]</f>
        <v>Resources-1</v>
      </c>
      <c r="B15" s="16" t="s">
        <v>220</v>
      </c>
      <c r="C15" s="18">
        <f>COUNTIF($B$1:$B14,TableData[Table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 x14ac:dyDescent="0.25">
      <c r="A16" s="19" t="str">
        <f>TableData[Table Name]&amp;"-"&amp;TableData[Record No]</f>
        <v>Resources-2</v>
      </c>
      <c r="B16" s="16" t="s">
        <v>220</v>
      </c>
      <c r="C16" s="18">
        <f>COUNTIF($B$1:$B15,TableData[Table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 x14ac:dyDescent="0.25">
      <c r="A17" s="19" t="str">
        <f>TableData[Table Name]&amp;"-"&amp;TableData[Record No]</f>
        <v>Resources-3</v>
      </c>
      <c r="B17" s="16" t="s">
        <v>220</v>
      </c>
      <c r="C17" s="18">
        <f>COUNTIF($B$1:$B16,TableData[Table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 x14ac:dyDescent="0.25">
      <c r="A18" s="19" t="str">
        <f>TableData[Table Name]&amp;"-"&amp;TableData[Record No]</f>
        <v>Resources-4</v>
      </c>
      <c r="B18" s="16" t="s">
        <v>220</v>
      </c>
      <c r="C18" s="18">
        <f>COUNTIF($B$1:$B17,TableData[Table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 x14ac:dyDescent="0.25">
      <c r="A19" s="19" t="str">
        <f>TableData[Table Name]&amp;"-"&amp;TableData[Record No]</f>
        <v>Resources-5</v>
      </c>
      <c r="B19" s="16" t="s">
        <v>220</v>
      </c>
      <c r="C19" s="18">
        <f>COUNTIF($B$1:$B18,TableData[Table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 x14ac:dyDescent="0.25">
      <c r="A20" s="19" t="str">
        <f>TableData[Table Name]&amp;"-"&amp;TableData[Record No]</f>
        <v>Resources-6</v>
      </c>
      <c r="B20" s="16" t="s">
        <v>220</v>
      </c>
      <c r="C20" s="18">
        <f>COUNTIF($B$1:$B19,TableData[Table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 x14ac:dyDescent="0.25">
      <c r="A21" s="19" t="str">
        <f>TableData[Table Name]&amp;"-"&amp;TableData[Record No]</f>
        <v>Resources-7</v>
      </c>
      <c r="B21" s="16" t="s">
        <v>220</v>
      </c>
      <c r="C21" s="18">
        <f>COUNTIF($B$1:$B20,TableData[Table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 x14ac:dyDescent="0.25">
      <c r="A22" s="19" t="str">
        <f>TableData[Table Name]&amp;"-"&amp;TableData[Record No]</f>
        <v>Resources-8</v>
      </c>
      <c r="B22" s="16" t="s">
        <v>220</v>
      </c>
      <c r="C22" s="18">
        <f>COUNTIF($B$1:$B21,TableData[Table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 x14ac:dyDescent="0.25">
      <c r="A23" s="19" t="str">
        <f>TableData[Table Name]&amp;"-"&amp;TableData[Record No]</f>
        <v>Resources-9</v>
      </c>
      <c r="B23" s="16" t="s">
        <v>220</v>
      </c>
      <c r="C23" s="18">
        <f>COUNTIF($B$1:$B22,TableData[Table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 x14ac:dyDescent="0.25">
      <c r="A24" s="19" t="str">
        <f>TableData[Table Name]&amp;"-"&amp;TableData[Record No]</f>
        <v>Resources-10</v>
      </c>
      <c r="B24" s="16" t="s">
        <v>220</v>
      </c>
      <c r="C24" s="18">
        <f>COUNTIF($B$1:$B23,TableData[Table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 x14ac:dyDescent="0.25">
      <c r="A25" s="19" t="str">
        <f>TableData[Table Name]&amp;"-"&amp;TableData[Record No]</f>
        <v>Resources-11</v>
      </c>
      <c r="B25" s="16" t="s">
        <v>220</v>
      </c>
      <c r="C25" s="18">
        <f>COUNTIF($B$1:$B24,TableData[Table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 x14ac:dyDescent="0.25">
      <c r="A26" s="19" t="str">
        <f>TableData[Table Name]&amp;"-"&amp;TableData[Record No]</f>
        <v>Resources-12</v>
      </c>
      <c r="B26" s="16" t="s">
        <v>220</v>
      </c>
      <c r="C26" s="18">
        <f>COUNTIF($B$1:$B25,TableData[Table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 x14ac:dyDescent="0.25">
      <c r="A27" s="19" t="str">
        <f>TableData[Table Name]&amp;"-"&amp;TableData[Record No]</f>
        <v>Resources-13</v>
      </c>
      <c r="B27" s="16" t="s">
        <v>220</v>
      </c>
      <c r="C27" s="18">
        <f>COUNTIF($B$1:$B26,TableData[Table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 x14ac:dyDescent="0.25">
      <c r="A28" s="19" t="str">
        <f>TableData[Table Name]&amp;"-"&amp;TableData[Record No]</f>
        <v>Resource Roles-0</v>
      </c>
      <c r="B28" s="16" t="s">
        <v>227</v>
      </c>
      <c r="C28" s="18">
        <f>COUNTIF($B$1:$B27,TableData[Table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 x14ac:dyDescent="0.25">
      <c r="A29" s="19" t="str">
        <f>TableData[Table Name]&amp;"-"&amp;TableData[Record No]</f>
        <v>Resource Roles-1</v>
      </c>
      <c r="B29" s="16" t="s">
        <v>227</v>
      </c>
      <c r="C29" s="18">
        <f>COUNTIF($B$1:$B28,TableData[Table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 x14ac:dyDescent="0.25">
      <c r="A30" s="19" t="str">
        <f>TableData[Table Name]&amp;"-"&amp;TableData[Record No]</f>
        <v>Resource Roles-2</v>
      </c>
      <c r="B30" s="16" t="s">
        <v>227</v>
      </c>
      <c r="C30" s="18">
        <f>COUNTIF($B$1:$B29,TableData[Table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 x14ac:dyDescent="0.25">
      <c r="A31" s="19" t="str">
        <f>TableData[Table Name]&amp;"-"&amp;TableData[Record No]</f>
        <v>Resource Roles-3</v>
      </c>
      <c r="B31" s="16" t="s">
        <v>227</v>
      </c>
      <c r="C31" s="18">
        <f>COUNTIF($B$1:$B30,TableData[Table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 x14ac:dyDescent="0.25">
      <c r="A32" s="19" t="str">
        <f>TableData[Table Name]&amp;"-"&amp;TableData[Record No]</f>
        <v>Resource Roles-4</v>
      </c>
      <c r="B32" s="16" t="s">
        <v>227</v>
      </c>
      <c r="C32" s="18">
        <f>COUNTIF($B$1:$B31,TableData[Table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 x14ac:dyDescent="0.25">
      <c r="A33" s="19" t="str">
        <f>TableData[Table Name]&amp;"-"&amp;TableData[Record No]</f>
        <v>Resource Roles-5</v>
      </c>
      <c r="B33" s="16" t="s">
        <v>227</v>
      </c>
      <c r="C33" s="18">
        <f>COUNTIF($B$1:$B32,TableData[Table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 x14ac:dyDescent="0.25">
      <c r="A34" s="19" t="str">
        <f>TableData[Table Name]&amp;"-"&amp;TableData[Record No]</f>
        <v>Resource Roles-6</v>
      </c>
      <c r="B34" s="16" t="s">
        <v>227</v>
      </c>
      <c r="C34" s="18">
        <f>COUNTIF($B$1:$B33,TableData[Table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 x14ac:dyDescent="0.25">
      <c r="A35" s="19" t="str">
        <f>TableData[Table Name]&amp;"-"&amp;TableData[Record No]</f>
        <v>Resource Roles-7</v>
      </c>
      <c r="B35" s="16" t="s">
        <v>227</v>
      </c>
      <c r="C35" s="18">
        <f>COUNTIF($B$1:$B34,TableData[Table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 x14ac:dyDescent="0.25">
      <c r="A36" s="19" t="str">
        <f>TableData[Table Name]&amp;"-"&amp;TableData[Record No]</f>
        <v>Resource Relations-0</v>
      </c>
      <c r="B36" s="16" t="s">
        <v>441</v>
      </c>
      <c r="C36" s="18">
        <f>COUNTIF($B$1:$B35,TableData[Table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 x14ac:dyDescent="0.25">
      <c r="A37" s="18" t="str">
        <f>TableData[Table Name]&amp;"-"&amp;TableData[Record No]</f>
        <v>Resource Relations-1</v>
      </c>
      <c r="B37" s="16" t="s">
        <v>441</v>
      </c>
      <c r="C37" s="18">
        <f>COUNTIF($B$1:$B36,TableData[Table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 x14ac:dyDescent="0.25">
      <c r="A38" s="18" t="str">
        <f>TableData[Table Name]&amp;"-"&amp;TableData[Record No]</f>
        <v>Resource Relations-2</v>
      </c>
      <c r="B38" s="16" t="s">
        <v>441</v>
      </c>
      <c r="C38" s="18">
        <f>COUNTIF($B$1:$B37,TableData[Table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 x14ac:dyDescent="0.25">
      <c r="A39" s="18" t="str">
        <f>TableData[Table Name]&amp;"-"&amp;TableData[Record No]</f>
        <v>Resource Relations-3</v>
      </c>
      <c r="B39" s="16" t="s">
        <v>441</v>
      </c>
      <c r="C39" s="18">
        <f>COUNTIF($B$1:$B38,TableData[Table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 x14ac:dyDescent="0.25">
      <c r="A40" s="18" t="str">
        <f>TableData[Table Name]&amp;"-"&amp;TableData[Record No]</f>
        <v>Resource Relations-4</v>
      </c>
      <c r="B40" s="16" t="s">
        <v>441</v>
      </c>
      <c r="C40" s="18">
        <f>COUNTIF($B$1:$B39,TableData[Table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 x14ac:dyDescent="0.25">
      <c r="A41" s="18" t="str">
        <f>TableData[Table Name]&amp;"-"&amp;TableData[Record No]</f>
        <v>Resource Relations-5</v>
      </c>
      <c r="B41" s="16" t="s">
        <v>441</v>
      </c>
      <c r="C41" s="18">
        <f>COUNTIF($B$1:$B40,TableData[Table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 x14ac:dyDescent="0.25">
      <c r="A42" s="18" t="str">
        <f>TableData[Table Name]&amp;"-"&amp;TableData[Record No]</f>
        <v>Resource Relations-6</v>
      </c>
      <c r="B42" s="16" t="s">
        <v>441</v>
      </c>
      <c r="C42" s="18">
        <f>COUNTIF($B$1:$B41,TableData[Table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 x14ac:dyDescent="0.25">
      <c r="A43" s="18" t="str">
        <f>TableData[Table Name]&amp;"-"&amp;TableData[Record No]</f>
        <v>Resource Relations-7</v>
      </c>
      <c r="B43" s="16" t="s">
        <v>441</v>
      </c>
      <c r="C43" s="18">
        <f>COUNTIF($B$1:$B42,TableData[Table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 x14ac:dyDescent="0.25">
      <c r="A44" s="18" t="str">
        <f>TableData[Table Name]&amp;"-"&amp;TableData[Record No]</f>
        <v>Resource Relations-8</v>
      </c>
      <c r="B44" s="16" t="s">
        <v>441</v>
      </c>
      <c r="C44" s="18">
        <f>COUNTIF($B$1:$B43,TableData[Table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 x14ac:dyDescent="0.25">
      <c r="A45" s="18" t="str">
        <f>TableData[Table Name]&amp;"-"&amp;TableData[Record No]</f>
        <v>Resource Relations-9</v>
      </c>
      <c r="B45" s="16" t="s">
        <v>441</v>
      </c>
      <c r="C45" s="18">
        <f>COUNTIF($B$1:$B44,TableData[Table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 x14ac:dyDescent="0.25">
      <c r="A46" s="18" t="str">
        <f>TableData[Table Name]&amp;"-"&amp;TableData[Record No]</f>
        <v>Resource Relations-10</v>
      </c>
      <c r="B46" s="16" t="s">
        <v>441</v>
      </c>
      <c r="C46" s="18">
        <f>COUNTIF($B$1:$B45,TableData[Table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 x14ac:dyDescent="0.25">
      <c r="A47" s="18" t="str">
        <f>TableData[Table Name]&amp;"-"&amp;TableData[Record No]</f>
        <v>Resource Relations-11</v>
      </c>
      <c r="B47" s="16" t="s">
        <v>441</v>
      </c>
      <c r="C47" s="18">
        <f>COUNTIF($B$1:$B46,TableData[Table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 x14ac:dyDescent="0.25">
      <c r="A48" s="18" t="str">
        <f>TableData[Table Name]&amp;"-"&amp;TableData[Record No]</f>
        <v>Resource Relations-12</v>
      </c>
      <c r="B48" s="16" t="s">
        <v>441</v>
      </c>
      <c r="C48" s="18">
        <f>COUNTIF($B$1:$B47,TableData[Table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 x14ac:dyDescent="0.25">
      <c r="A49" s="18" t="str">
        <f>TableData[Table Name]&amp;"-"&amp;TableData[Record No]</f>
        <v>Resource Relations-13</v>
      </c>
      <c r="B49" s="16" t="s">
        <v>441</v>
      </c>
      <c r="C49" s="18">
        <f>COUNTIF($B$1:$B48,TableData[Table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 x14ac:dyDescent="0.25">
      <c r="A50" s="19" t="str">
        <f>TableData[Table Name]&amp;"-"&amp;TableData[Record No]</f>
        <v>Resource Relations-14</v>
      </c>
      <c r="B50" s="16" t="s">
        <v>441</v>
      </c>
      <c r="C50" s="18">
        <f>COUNTIF($B$1:$B49,TableData[Table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 x14ac:dyDescent="0.25">
      <c r="A51" s="19" t="str">
        <f>TableData[Table Name]&amp;"-"&amp;TableData[Record No]</f>
        <v>Resource Scopes-0</v>
      </c>
      <c r="B51" s="16" t="s">
        <v>438</v>
      </c>
      <c r="C51" s="18">
        <f>COUNTIF($B$1:$B50,TableData[Table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 x14ac:dyDescent="0.25">
      <c r="A52" s="18" t="str">
        <f>TableData[Table Name]&amp;"-"&amp;TableData[Record No]</f>
        <v>Resource Scopes-1</v>
      </c>
      <c r="B52" s="16" t="s">
        <v>438</v>
      </c>
      <c r="C52" s="18">
        <f>COUNTIF($B$1:$B51,TableData[Table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 x14ac:dyDescent="0.25">
      <c r="A53" s="19" t="str">
        <f>TableData[Table Name]&amp;"-"&amp;TableData[Record No]</f>
        <v>Resource Scopes-2</v>
      </c>
      <c r="B53" s="16" t="s">
        <v>438</v>
      </c>
      <c r="C53" s="18">
        <f>COUNTIF($B$1:$B52,TableData[Table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 x14ac:dyDescent="0.25">
      <c r="A54" s="19" t="str">
        <f>TableData[Table Name]&amp;"-"&amp;TableData[Record No]</f>
        <v>Resource Lists-0</v>
      </c>
      <c r="B54" s="16" t="s">
        <v>439</v>
      </c>
      <c r="C54" s="18">
        <f>COUNTIF($B$1:$B53,TableData[Table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 x14ac:dyDescent="0.25">
      <c r="A55" s="18" t="str">
        <f>TableData[Table Name]&amp;"-"&amp;TableData[Record No]</f>
        <v>Resource Lists-1</v>
      </c>
      <c r="B55" s="16" t="s">
        <v>439</v>
      </c>
      <c r="C55" s="18">
        <f>COUNTIF($B$1:$B54,TableData[Table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 x14ac:dyDescent="0.25">
      <c r="A56" s="18" t="str">
        <f>TableData[Table Name]&amp;"-"&amp;TableData[Record No]</f>
        <v>Resource Lists-2</v>
      </c>
      <c r="B56" s="16" t="s">
        <v>439</v>
      </c>
      <c r="C56" s="18">
        <f>COUNTIF($B$1:$B55,TableData[Table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 x14ac:dyDescent="0.25">
      <c r="A57" s="18" t="str">
        <f>TableData[Table Name]&amp;"-"&amp;TableData[Record No]</f>
        <v>Resource Lists-3</v>
      </c>
      <c r="B57" s="16" t="s">
        <v>439</v>
      </c>
      <c r="C57" s="18">
        <f>COUNTIF($B$1:$B56,TableData[Table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 x14ac:dyDescent="0.25">
      <c r="A58" s="18" t="str">
        <f>TableData[Table Name]&amp;"-"&amp;TableData[Record No]</f>
        <v>Resource Lists-4</v>
      </c>
      <c r="B58" s="16" t="s">
        <v>439</v>
      </c>
      <c r="C58" s="18">
        <f>COUNTIF($B$1:$B57,TableData[Table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 x14ac:dyDescent="0.25">
      <c r="A59" s="18" t="str">
        <f>TableData[Table Name]&amp;"-"&amp;TableData[Record No]</f>
        <v>Resource Lists-5</v>
      </c>
      <c r="B59" s="16" t="s">
        <v>439</v>
      </c>
      <c r="C59" s="18">
        <f>COUNTIF($B$1:$B58,TableData[Table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 x14ac:dyDescent="0.25">
      <c r="A60" s="19" t="str">
        <f>TableData[Table Name]&amp;"-"&amp;TableData[Record No]</f>
        <v>Resource Lists-6</v>
      </c>
      <c r="B60" s="16" t="s">
        <v>439</v>
      </c>
      <c r="C60" s="18">
        <f>COUNTIF($B$1:$B59,TableData[Table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 x14ac:dyDescent="0.25">
      <c r="A61" s="19" t="str">
        <f>TableData[Table Name]&amp;"-"&amp;TableData[Record No]</f>
        <v>Resource List Scopes-0</v>
      </c>
      <c r="B61" s="16" t="s">
        <v>440</v>
      </c>
      <c r="C61" s="18">
        <f>COUNTIF($B$1:$B60,TableData[Table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 x14ac:dyDescent="0.25">
      <c r="A62" s="18" t="str">
        <f>TableData[Table Name]&amp;"-"&amp;TableData[Record No]</f>
        <v>Resource List Scopes-1</v>
      </c>
      <c r="B62" s="16" t="s">
        <v>440</v>
      </c>
      <c r="C62" s="18">
        <f>COUNTIF($B$1:$B61,TableData[Table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 x14ac:dyDescent="0.25">
      <c r="A63" s="19" t="str">
        <f>TableData[Table Name]&amp;"-"&amp;TableData[Record No]</f>
        <v>Resource List Scopes-2</v>
      </c>
      <c r="B63" s="16" t="s">
        <v>440</v>
      </c>
      <c r="C63" s="18">
        <f>COUNTIF($B$1:$B62,TableData[Table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 x14ac:dyDescent="0.25">
      <c r="A64" s="19" t="str">
        <f>TableData[Table Name]&amp;"-"&amp;TableData[Record No]</f>
        <v>Resource Forms-0</v>
      </c>
      <c r="B64" s="16" t="s">
        <v>431</v>
      </c>
      <c r="C64" s="18">
        <f>COUNTIF($B$1:$B63,TableData[Table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 x14ac:dyDescent="0.25">
      <c r="A65" s="18" t="str">
        <f>TableData[Table Name]&amp;"-"&amp;TableData[Record No]</f>
        <v>Resource Forms-1</v>
      </c>
      <c r="B65" s="16" t="s">
        <v>431</v>
      </c>
      <c r="C65" s="18">
        <f>COUNTIF($B$1:$B64,TableData[Table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 x14ac:dyDescent="0.25">
      <c r="A66" s="18" t="str">
        <f>TableData[Table Name]&amp;"-"&amp;TableData[Record No]</f>
        <v>Resource Forms-2</v>
      </c>
      <c r="B66" s="16" t="s">
        <v>431</v>
      </c>
      <c r="C66" s="18">
        <f>COUNTIF($B$1:$B65,TableData[Table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 x14ac:dyDescent="0.25">
      <c r="A67" s="18" t="str">
        <f>TableData[Table Name]&amp;"-"&amp;TableData[Record No]</f>
        <v>Resource Forms-3</v>
      </c>
      <c r="B67" s="16" t="s">
        <v>431</v>
      </c>
      <c r="C67" s="18">
        <f>COUNTIF($B$1:$B66,TableData[Table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 x14ac:dyDescent="0.25">
      <c r="A68" s="18" t="str">
        <f>TableData[Table Name]&amp;"-"&amp;TableData[Record No]</f>
        <v>Resource Forms-4</v>
      </c>
      <c r="B68" s="16" t="s">
        <v>431</v>
      </c>
      <c r="C68" s="18">
        <f>COUNTIF($B$1:$B67,TableData[Table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 x14ac:dyDescent="0.25">
      <c r="A69" s="18" t="str">
        <f>TableData[Table Name]&amp;"-"&amp;TableData[Record No]</f>
        <v>Resource Forms-5</v>
      </c>
      <c r="B69" s="16" t="s">
        <v>431</v>
      </c>
      <c r="C69" s="18">
        <f>COUNTIF($B$1:$B68,TableData[Table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 x14ac:dyDescent="0.25">
      <c r="A70" s="18" t="str">
        <f>TableData[Table Name]&amp;"-"&amp;TableData[Record No]</f>
        <v>Resource Forms-6</v>
      </c>
      <c r="B70" s="16" t="s">
        <v>431</v>
      </c>
      <c r="C70" s="18">
        <f>COUNTIF($B$1:$B69,TableData[Table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 x14ac:dyDescent="0.25">
      <c r="A71" s="19" t="str">
        <f>TableData[Table Name]&amp;"-"&amp;TableData[Record No]</f>
        <v>Resource Forms-7</v>
      </c>
      <c r="B71" s="16" t="s">
        <v>431</v>
      </c>
      <c r="C71" s="18">
        <f>COUNTIF($B$1:$B70,TableData[Table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 x14ac:dyDescent="0.25">
      <c r="A72" s="19" t="str">
        <f>TableData[Table Name]&amp;"-"&amp;TableData[Record No]</f>
        <v>Resource Form Fields-0</v>
      </c>
      <c r="B72" s="16" t="s">
        <v>442</v>
      </c>
      <c r="C72" s="18">
        <f>COUNTIF($B$1:$B71,TableData[Table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 x14ac:dyDescent="0.25">
      <c r="A73" s="18" t="str">
        <f>TableData[Table Name]&amp;"-"&amp;TableData[Record No]</f>
        <v>Resource Form Fields-1</v>
      </c>
      <c r="B73" s="16" t="s">
        <v>442</v>
      </c>
      <c r="C73" s="18">
        <f>COUNTIF($B$1:$B72,TableData[Table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 x14ac:dyDescent="0.25">
      <c r="A74" s="18" t="str">
        <f>TableData[Table Name]&amp;"-"&amp;TableData[Record No]</f>
        <v>Resource Form Fields-2</v>
      </c>
      <c r="B74" s="16" t="s">
        <v>442</v>
      </c>
      <c r="C74" s="18">
        <f>COUNTIF($B$1:$B73,TableData[Table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 x14ac:dyDescent="0.25">
      <c r="A75" s="18" t="str">
        <f>TableData[Table Name]&amp;"-"&amp;TableData[Record No]</f>
        <v>Resource Form Fields-3</v>
      </c>
      <c r="B75" s="16" t="s">
        <v>442</v>
      </c>
      <c r="C75" s="18">
        <f>COUNTIF($B$1:$B74,TableData[Table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 x14ac:dyDescent="0.25">
      <c r="A76" s="18" t="str">
        <f>TableData[Table Name]&amp;"-"&amp;TableData[Record No]</f>
        <v>Resource Form Fields-4</v>
      </c>
      <c r="B76" s="16" t="s">
        <v>442</v>
      </c>
      <c r="C76" s="18">
        <f>COUNTIF($B$1:$B75,TableData[Table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 x14ac:dyDescent="0.25">
      <c r="A77" s="18" t="str">
        <f>TableData[Table Name]&amp;"-"&amp;TableData[Record No]</f>
        <v>Resource Form Fields-5</v>
      </c>
      <c r="B77" s="16" t="s">
        <v>442</v>
      </c>
      <c r="C77" s="18">
        <f>COUNTIF($B$1:$B76,TableData[Table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 x14ac:dyDescent="0.25">
      <c r="A78" s="18" t="str">
        <f>TableData[Table Name]&amp;"-"&amp;TableData[Record No]</f>
        <v>Resource Form Fields-6</v>
      </c>
      <c r="B78" s="16" t="s">
        <v>442</v>
      </c>
      <c r="C78" s="18">
        <f>COUNTIF($B$1:$B77,TableData[Table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 x14ac:dyDescent="0.25">
      <c r="A79" s="18" t="str">
        <f>TableData[Table Name]&amp;"-"&amp;TableData[Record No]</f>
        <v>Resource Form Fields-7</v>
      </c>
      <c r="B79" s="16" t="s">
        <v>442</v>
      </c>
      <c r="C79" s="18">
        <f>COUNTIF($B$1:$B78,TableData[Table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 x14ac:dyDescent="0.25">
      <c r="A80" s="18" t="str">
        <f>TableData[Table Name]&amp;"-"&amp;TableData[Record No]</f>
        <v>Resource Form Fields-8</v>
      </c>
      <c r="B80" s="16" t="s">
        <v>442</v>
      </c>
      <c r="C80" s="18">
        <f>COUNTIF($B$1:$B79,TableData[Table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 x14ac:dyDescent="0.25">
      <c r="A81" s="18" t="str">
        <f>TableData[Table Name]&amp;"-"&amp;TableData[Record No]</f>
        <v>Resource Form Fields-9</v>
      </c>
      <c r="B81" s="16" t="s">
        <v>442</v>
      </c>
      <c r="C81" s="18">
        <f>COUNTIF($B$1:$B80,TableData[Table Name])</f>
        <v>9</v>
      </c>
      <c r="D81" s="15">
        <v>4</v>
      </c>
      <c r="E81" s="15" t="s">
        <v>28</v>
      </c>
      <c r="F81" s="15" t="s">
        <v>275</v>
      </c>
      <c r="G81" s="15" t="s">
        <v>297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 x14ac:dyDescent="0.25">
      <c r="A82" s="18" t="str">
        <f>TableData[Table Name]&amp;"-"&amp;TableData[Record No]</f>
        <v>Resource Form Fields-10</v>
      </c>
      <c r="B82" s="16" t="s">
        <v>442</v>
      </c>
      <c r="C82" s="18">
        <f>COUNTIF($B$1:$B81,TableData[Table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 x14ac:dyDescent="0.25">
      <c r="A83" s="18" t="str">
        <f>TableData[Table Name]&amp;"-"&amp;TableData[Record No]</f>
        <v>Resource Form Fields-11</v>
      </c>
      <c r="B83" s="16" t="s">
        <v>442</v>
      </c>
      <c r="C83" s="18">
        <f>COUNTIF($B$1:$B82,TableData[Table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 x14ac:dyDescent="0.25">
      <c r="A84" s="18" t="str">
        <f>TableData[Table Name]&amp;"-"&amp;TableData[Record No]</f>
        <v>Resource Form Fields-12</v>
      </c>
      <c r="B84" s="16" t="s">
        <v>442</v>
      </c>
      <c r="C84" s="18">
        <f>COUNTIF($B$1:$B83,TableData[Table Name])</f>
        <v>12</v>
      </c>
      <c r="D84" s="15">
        <v>5</v>
      </c>
      <c r="E84" s="15" t="s">
        <v>28</v>
      </c>
      <c r="F84" s="15" t="s">
        <v>275</v>
      </c>
      <c r="G84" s="15" t="s">
        <v>297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 x14ac:dyDescent="0.25">
      <c r="A85" s="18" t="str">
        <f>TableData[Table Name]&amp;"-"&amp;TableData[Record No]</f>
        <v>Resource Form Fields-13</v>
      </c>
      <c r="B85" s="16" t="s">
        <v>442</v>
      </c>
      <c r="C85" s="18">
        <f>COUNTIF($B$1:$B84,TableData[Table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 x14ac:dyDescent="0.25">
      <c r="A86" s="18" t="str">
        <f>TableData[Table Name]&amp;"-"&amp;TableData[Record No]</f>
        <v>Resource Form Fields-14</v>
      </c>
      <c r="B86" s="16" t="s">
        <v>442</v>
      </c>
      <c r="C86" s="18">
        <f>COUNTIF($B$1:$B85,TableData[Table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 x14ac:dyDescent="0.25">
      <c r="A87" s="18" t="str">
        <f>TableData[Table Name]&amp;"-"&amp;TableData[Record No]</f>
        <v>Resource Form Fields-15</v>
      </c>
      <c r="B87" s="16" t="s">
        <v>442</v>
      </c>
      <c r="C87" s="18">
        <f>COUNTIF($B$1:$B86,TableData[Table Name])</f>
        <v>15</v>
      </c>
      <c r="D87" s="15">
        <v>6</v>
      </c>
      <c r="E87" s="15" t="s">
        <v>28</v>
      </c>
      <c r="F87" s="15" t="s">
        <v>275</v>
      </c>
      <c r="G87" s="15" t="s">
        <v>297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 x14ac:dyDescent="0.25">
      <c r="A88" s="18" t="str">
        <f>TableData[Table Name]&amp;"-"&amp;TableData[Record No]</f>
        <v>Resource Form Fields-16</v>
      </c>
      <c r="B88" s="16" t="s">
        <v>442</v>
      </c>
      <c r="C88" s="18">
        <f>COUNTIF($B$1:$B87,TableData[Table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 x14ac:dyDescent="0.25">
      <c r="A89" s="18" t="str">
        <f>TableData[Table Name]&amp;"-"&amp;TableData[Record No]</f>
        <v>Resource Form Fields-17</v>
      </c>
      <c r="B89" s="16" t="s">
        <v>442</v>
      </c>
      <c r="C89" s="18">
        <f>COUNTIF($B$1:$B88,TableData[Table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 x14ac:dyDescent="0.25">
      <c r="A90" s="18" t="str">
        <f>TableData[Table Name]&amp;"-"&amp;TableData[Record No]</f>
        <v>Resource Form Fields-18</v>
      </c>
      <c r="B90" s="16" t="s">
        <v>442</v>
      </c>
      <c r="C90" s="18">
        <f>COUNTIF($B$1:$B89,TableData[Table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 x14ac:dyDescent="0.25">
      <c r="A91" s="18" t="str">
        <f>TableData[Table Name]&amp;"-"&amp;TableData[Record No]</f>
        <v>Resource Form Fields-19</v>
      </c>
      <c r="B91" s="16" t="s">
        <v>442</v>
      </c>
      <c r="C91" s="18">
        <f>COUNTIF($B$1:$B90,TableData[Table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 x14ac:dyDescent="0.25">
      <c r="A92" s="18" t="str">
        <f>TableData[Table Name]&amp;"-"&amp;TableData[Record No]</f>
        <v>Resource Form Fields-20</v>
      </c>
      <c r="B92" s="16" t="s">
        <v>442</v>
      </c>
      <c r="C92" s="18">
        <f>COUNTIF($B$1:$B91,TableData[Table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 x14ac:dyDescent="0.25">
      <c r="A93" s="18" t="str">
        <f>TableData[Table Name]&amp;"-"&amp;TableData[Record No]</f>
        <v>Resource Form Fields-21</v>
      </c>
      <c r="B93" s="16" t="s">
        <v>442</v>
      </c>
      <c r="C93" s="18">
        <f>COUNTIF($B$1:$B92,TableData[Table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 x14ac:dyDescent="0.25">
      <c r="A94" s="18" t="str">
        <f>TableData[Table Name]&amp;"-"&amp;TableData[Record No]</f>
        <v>Resource Form Fields-22</v>
      </c>
      <c r="B94" s="16" t="s">
        <v>442</v>
      </c>
      <c r="C94" s="18">
        <f>COUNTIF($B$1:$B93,TableData[Table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 x14ac:dyDescent="0.25">
      <c r="A95" s="18" t="str">
        <f>TableData[Table Name]&amp;"-"&amp;TableData[Record No]</f>
        <v>Resource Form Fields-23</v>
      </c>
      <c r="B95" s="16" t="s">
        <v>442</v>
      </c>
      <c r="C95" s="18">
        <f>COUNTIF($B$1:$B94,TableData[Table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 x14ac:dyDescent="0.25">
      <c r="A96" s="18" t="str">
        <f>TableData[Table Name]&amp;"-"&amp;TableData[Record No]</f>
        <v>Resource Form Fields-24</v>
      </c>
      <c r="B96" s="16" t="s">
        <v>442</v>
      </c>
      <c r="C96" s="18">
        <f>COUNTIF($B$1:$B95,TableData[Table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 x14ac:dyDescent="0.25">
      <c r="A97" s="18" t="str">
        <f>TableData[Table Name]&amp;"-"&amp;TableData[Record No]</f>
        <v>Resource Form Fields-25</v>
      </c>
      <c r="B97" s="16" t="s">
        <v>442</v>
      </c>
      <c r="C97" s="18">
        <f>COUNTIF($B$1:$B96,TableData[Table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 x14ac:dyDescent="0.25">
      <c r="A98" s="18" t="str">
        <f>TableData[Table Name]&amp;"-"&amp;TableData[Record No]</f>
        <v>Resource Form Fields-26</v>
      </c>
      <c r="B98" s="16" t="s">
        <v>442</v>
      </c>
      <c r="C98" s="18">
        <f>COUNTIF($B$1:$B97,TableData[Table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 x14ac:dyDescent="0.25">
      <c r="A99" s="18" t="str">
        <f>TableData[Table Name]&amp;"-"&amp;TableData[Record No]</f>
        <v>Resource Form Fields-27</v>
      </c>
      <c r="B99" s="16" t="s">
        <v>442</v>
      </c>
      <c r="C99" s="18">
        <f>COUNTIF($B$1:$B98,TableData[Table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 x14ac:dyDescent="0.25">
      <c r="A100" s="18" t="str">
        <f>TableData[Table Name]&amp;"-"&amp;TableData[Record No]</f>
        <v>Resource Form Fields-28</v>
      </c>
      <c r="B100" s="16" t="s">
        <v>442</v>
      </c>
      <c r="C100" s="18">
        <f>COUNTIF($B$1:$B99,TableData[Table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 x14ac:dyDescent="0.25">
      <c r="A101" s="18" t="str">
        <f>TableData[Table Name]&amp;"-"&amp;TableData[Record No]</f>
        <v>Resource Form Fields-29</v>
      </c>
      <c r="B101" s="16" t="s">
        <v>442</v>
      </c>
      <c r="C101" s="18">
        <f>COUNTIF($B$1:$B100,TableData[Table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 x14ac:dyDescent="0.25">
      <c r="A102" s="18" t="str">
        <f>TableData[Table Name]&amp;"-"&amp;TableData[Record No]</f>
        <v>Resource Form Fields-30</v>
      </c>
      <c r="B102" s="16" t="s">
        <v>442</v>
      </c>
      <c r="C102" s="18">
        <f>COUNTIF($B$1:$B101,TableData[Table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 x14ac:dyDescent="0.25">
      <c r="A103" s="19" t="str">
        <f>TableData[Table Name]&amp;"-"&amp;TableData[Record No]</f>
        <v>Resource Form Fields-31</v>
      </c>
      <c r="B103" s="16" t="s">
        <v>442</v>
      </c>
      <c r="C103" s="18">
        <f>COUNTIF($B$1:$B102,TableData[Table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 x14ac:dyDescent="0.25">
      <c r="A104" s="19" t="str">
        <f>TableData[Table Name]&amp;"-"&amp;TableData[Record No]</f>
        <v>Resource Form Field Data-0</v>
      </c>
      <c r="B104" s="16" t="s">
        <v>443</v>
      </c>
      <c r="C104" s="18">
        <f>COUNTIF($B$1:$B103,TableData[Table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 x14ac:dyDescent="0.25">
      <c r="A105" s="19" t="str">
        <f>TableData[Table Name]&amp;"-"&amp;TableData[Record No]</f>
        <v>Resource Form Field Data-1</v>
      </c>
      <c r="B105" s="16" t="s">
        <v>443</v>
      </c>
      <c r="C105" s="18">
        <f>COUNTIF($B$1:$B104,TableData[Table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 x14ac:dyDescent="0.25">
      <c r="A106" s="19" t="str">
        <f>TableData[Table Name]&amp;"-"&amp;TableData[Record No]</f>
        <v>Resource Form Field Data-2</v>
      </c>
      <c r="B106" s="16" t="s">
        <v>443</v>
      </c>
      <c r="C106" s="18">
        <f>COUNTIF($B$1:$B105,TableData[Table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 x14ac:dyDescent="0.25">
      <c r="A107" s="19" t="str">
        <f>TableData[Table Name]&amp;"-"&amp;TableData[Record No]</f>
        <v>Resource Form Field Data-3</v>
      </c>
      <c r="B107" s="16" t="s">
        <v>443</v>
      </c>
      <c r="C107" s="18">
        <f>COUNTIF($B$1:$B106,TableData[Table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 x14ac:dyDescent="0.25">
      <c r="A108" s="19" t="str">
        <f>TableData[Table Name]&amp;"-"&amp;TableData[Record No]</f>
        <v>Resource Form Field Data-4</v>
      </c>
      <c r="B108" s="16" t="s">
        <v>443</v>
      </c>
      <c r="C108" s="18">
        <f>COUNTIF($B$1:$B107,TableData[Table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 x14ac:dyDescent="0.25">
      <c r="A109" s="19" t="str">
        <f>TableData[Table Name]&amp;"-"&amp;TableData[Record No]</f>
        <v>Resource Form Field Data-5</v>
      </c>
      <c r="B109" s="16" t="s">
        <v>443</v>
      </c>
      <c r="C109" s="18">
        <f>COUNTIF($B$1:$B108,TableData[Table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 x14ac:dyDescent="0.25">
      <c r="A110" s="19" t="str">
        <f>TableData[Table Name]&amp;"-"&amp;TableData[Record No]</f>
        <v>Resource Form Field Data-6</v>
      </c>
      <c r="B110" s="16" t="s">
        <v>443</v>
      </c>
      <c r="C110" s="18">
        <f>COUNTIF($B$1:$B109,TableData[Table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 x14ac:dyDescent="0.25">
      <c r="A111" s="19" t="str">
        <f>TableData[Table Name]&amp;"-"&amp;TableData[Record No]</f>
        <v>Resource Form Field Data-7</v>
      </c>
      <c r="B111" s="16" t="s">
        <v>443</v>
      </c>
      <c r="C111" s="18">
        <f>COUNTIF($B$1:$B110,TableData[Table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 x14ac:dyDescent="0.25">
      <c r="A112" s="19" t="str">
        <f>TableData[Table Name]&amp;"-"&amp;TableData[Record No]</f>
        <v>Resource Form Field Data-8</v>
      </c>
      <c r="B112" s="16" t="s">
        <v>443</v>
      </c>
      <c r="C112" s="18">
        <f>COUNTIF($B$1:$B111,TableData[Table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 x14ac:dyDescent="0.25">
      <c r="A113" s="19" t="str">
        <f>TableData[Table Name]&amp;"-"&amp;TableData[Record No]</f>
        <v>Resource Form Field Data-9</v>
      </c>
      <c r="B113" s="16" t="s">
        <v>443</v>
      </c>
      <c r="C113" s="18">
        <f>COUNTIF($B$1:$B112,TableData[Table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 x14ac:dyDescent="0.25">
      <c r="A114" s="19" t="str">
        <f>TableData[Table Name]&amp;"-"&amp;TableData[Record No]</f>
        <v>Resource Form Field Data-10</v>
      </c>
      <c r="B114" s="16" t="s">
        <v>443</v>
      </c>
      <c r="C114" s="18">
        <f>COUNTIF($B$1:$B113,TableData[Table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 x14ac:dyDescent="0.25">
      <c r="A115" s="19" t="str">
        <f>TableData[Table Name]&amp;"-"&amp;TableData[Record No]</f>
        <v>Resource Form Field Data-11</v>
      </c>
      <c r="B115" s="16" t="s">
        <v>443</v>
      </c>
      <c r="C115" s="18">
        <f>COUNTIF($B$1:$B114,TableData[Table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 x14ac:dyDescent="0.25">
      <c r="A116" s="19" t="str">
        <f>TableData[Table Name]&amp;"-"&amp;TableData[Record No]</f>
        <v>Resource Form Field Data-12</v>
      </c>
      <c r="B116" s="16" t="s">
        <v>443</v>
      </c>
      <c r="C116" s="18">
        <f>COUNTIF($B$1:$B115,TableData[Table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 x14ac:dyDescent="0.25">
      <c r="A117" s="19" t="str">
        <f>TableData[Table Name]&amp;"-"&amp;TableData[Record No]</f>
        <v>Resource Form Field Data-13</v>
      </c>
      <c r="B117" s="16" t="s">
        <v>443</v>
      </c>
      <c r="C117" s="18">
        <f>COUNTIF($B$1:$B116,TableData[Table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 x14ac:dyDescent="0.25">
      <c r="A118" s="19" t="str">
        <f>TableData[Table Name]&amp;"-"&amp;TableData[Record No]</f>
        <v>Resource Form Field Data-14</v>
      </c>
      <c r="B118" s="16" t="s">
        <v>443</v>
      </c>
      <c r="C118" s="18">
        <f>COUNTIF($B$1:$B117,TableData[Table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 x14ac:dyDescent="0.25">
      <c r="A119" s="19" t="str">
        <f>TableData[Table Name]&amp;"-"&amp;TableData[Record No]</f>
        <v>Resource Form Field Data-15</v>
      </c>
      <c r="B119" s="16" t="s">
        <v>443</v>
      </c>
      <c r="C119" s="18">
        <f>COUNTIF($B$1:$B118,TableData[Table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 x14ac:dyDescent="0.25">
      <c r="A120" s="19" t="str">
        <f>TableData[Table Name]&amp;"-"&amp;TableData[Record No]</f>
        <v>Resource Form Field Data-16</v>
      </c>
      <c r="B120" s="16" t="s">
        <v>443</v>
      </c>
      <c r="C120" s="18">
        <f>COUNTIF($B$1:$B119,TableData[Table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 x14ac:dyDescent="0.25">
      <c r="A121" s="19" t="str">
        <f>TableData[Table Name]&amp;"-"&amp;TableData[Record No]</f>
        <v>Resource Form Field Data-17</v>
      </c>
      <c r="B121" s="16" t="s">
        <v>443</v>
      </c>
      <c r="C121" s="18">
        <f>COUNTIF($B$1:$B120,TableData[Table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 x14ac:dyDescent="0.25">
      <c r="A122" s="19" t="str">
        <f>TableData[Table Name]&amp;"-"&amp;TableData[Record No]</f>
        <v>Resource Form Field Data-18</v>
      </c>
      <c r="B122" s="16" t="s">
        <v>443</v>
      </c>
      <c r="C122" s="18">
        <f>COUNTIF($B$1:$B121,TableData[Table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 x14ac:dyDescent="0.25">
      <c r="A123" s="19" t="str">
        <f>TableData[Table Name]&amp;"-"&amp;TableData[Record No]</f>
        <v>Resource Form Field Data-19</v>
      </c>
      <c r="B123" s="16" t="s">
        <v>443</v>
      </c>
      <c r="C123" s="18">
        <f>COUNTIF($B$1:$B122,TableData[Table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 x14ac:dyDescent="0.25">
      <c r="A124" s="19" t="str">
        <f>TableData[Table Name]&amp;"-"&amp;TableData[Record No]</f>
        <v>Resource Form Field Data-20</v>
      </c>
      <c r="B124" s="16" t="s">
        <v>443</v>
      </c>
      <c r="C124" s="18">
        <f>COUNTIF($B$1:$B123,TableData[Table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 x14ac:dyDescent="0.25">
      <c r="A125" s="19" t="str">
        <f>TableData[Table Name]&amp;"-"&amp;TableData[Record No]</f>
        <v>Resource Form Field Data-21</v>
      </c>
      <c r="B125" s="16" t="s">
        <v>443</v>
      </c>
      <c r="C125" s="18">
        <f>COUNTIF($B$1:$B124,TableData[Table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 x14ac:dyDescent="0.25">
      <c r="A126" s="19" t="str">
        <f>TableData[Table Name]&amp;"-"&amp;TableData[Record No]</f>
        <v>Resource Form Field Data-22</v>
      </c>
      <c r="B126" s="16" t="s">
        <v>443</v>
      </c>
      <c r="C126" s="18">
        <f>COUNTIF($B$1:$B125,TableData[Table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 x14ac:dyDescent="0.25">
      <c r="A127" s="19" t="str">
        <f>TableData[Table Name]&amp;"-"&amp;TableData[Record No]</f>
        <v>Resource Form Field Data-23</v>
      </c>
      <c r="B127" s="16" t="s">
        <v>443</v>
      </c>
      <c r="C127" s="18">
        <f>COUNTIF($B$1:$B126,TableData[Table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 x14ac:dyDescent="0.25">
      <c r="A128" s="19" t="str">
        <f>TableData[Table Name]&amp;"-"&amp;TableData[Record No]</f>
        <v>Resource Form Field Data-24</v>
      </c>
      <c r="B128" s="16" t="s">
        <v>443</v>
      </c>
      <c r="C128" s="18">
        <f>COUNTIF($B$1:$B127,TableData[Table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 x14ac:dyDescent="0.25">
      <c r="A129" s="19" t="str">
        <f>TableData[Table Name]&amp;"-"&amp;TableData[Record No]</f>
        <v>Resource Form Field Data-25</v>
      </c>
      <c r="B129" s="16" t="s">
        <v>443</v>
      </c>
      <c r="C129" s="18">
        <f>COUNTIF($B$1:$B128,TableData[Table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 x14ac:dyDescent="0.25">
      <c r="A130" s="19" t="str">
        <f>TableData[Table Name]&amp;"-"&amp;TableData[Record No]</f>
        <v>Resource Form Field Data-26</v>
      </c>
      <c r="B130" s="16" t="s">
        <v>443</v>
      </c>
      <c r="C130" s="18">
        <f>COUNTIF($B$1:$B129,TableData[Table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 x14ac:dyDescent="0.25">
      <c r="A131" s="19" t="str">
        <f>TableData[Table Name]&amp;"-"&amp;TableData[Record No]</f>
        <v>Resource Form Field Data-27</v>
      </c>
      <c r="B131" s="16" t="s">
        <v>443</v>
      </c>
      <c r="C131" s="18">
        <f>COUNTIF($B$1:$B130,TableData[Table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 x14ac:dyDescent="0.25">
      <c r="A132" s="19" t="str">
        <f>TableData[Table Name]&amp;"-"&amp;TableData[Record No]</f>
        <v>Resource Form Field Data-28</v>
      </c>
      <c r="B132" s="16" t="s">
        <v>443</v>
      </c>
      <c r="C132" s="18">
        <f>COUNTIF($B$1:$B131,TableData[Table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 x14ac:dyDescent="0.25">
      <c r="A133" s="19" t="str">
        <f>TableData[Table Name]&amp;"-"&amp;TableData[Record No]</f>
        <v>Resource Form Field Data-29</v>
      </c>
      <c r="B133" s="16" t="s">
        <v>443</v>
      </c>
      <c r="C133" s="18">
        <f>COUNTIF($B$1:$B132,TableData[Table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 x14ac:dyDescent="0.25">
      <c r="A134" s="19" t="str">
        <f>TableData[Table Name]&amp;"-"&amp;TableData[Record No]</f>
        <v>Resource Form Field Data-30</v>
      </c>
      <c r="B134" s="16" t="s">
        <v>443</v>
      </c>
      <c r="C134" s="18">
        <f>COUNTIF($B$1:$B133,TableData[Table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 x14ac:dyDescent="0.25">
      <c r="A135" s="19" t="str">
        <f>TableData[Table Name]&amp;"-"&amp;TableData[Record No]</f>
        <v>Resource Form Field Data-31</v>
      </c>
      <c r="B135" s="16" t="s">
        <v>443</v>
      </c>
      <c r="C135" s="18">
        <f>COUNTIF($B$1:$B134,TableData[Table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 x14ac:dyDescent="0.25">
      <c r="A136" s="19" t="str">
        <f>TableData[Table Name]&amp;"-"&amp;TableData[Record No]</f>
        <v>Resource Actions-0</v>
      </c>
      <c r="B136" s="16" t="s">
        <v>315</v>
      </c>
      <c r="C136" s="18">
        <f>COUNTIF($B$1:$B135,TableData[Table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 x14ac:dyDescent="0.25">
      <c r="A137" s="18" t="str">
        <f>TableData[Table Name]&amp;"-"&amp;TableData[Record No]</f>
        <v>Resource Actions-1</v>
      </c>
      <c r="B137" s="16" t="s">
        <v>315</v>
      </c>
      <c r="C137" s="18">
        <f>COUNTIF($B$1:$B136,TableData[Table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 x14ac:dyDescent="0.25">
      <c r="A138" s="18" t="str">
        <f>TableData[Table Name]&amp;"-"&amp;TableData[Record No]</f>
        <v>Resource Actions-2</v>
      </c>
      <c r="B138" s="16" t="s">
        <v>315</v>
      </c>
      <c r="C138" s="18">
        <f>COUNTIF($B$1:$B137,TableData[Table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 x14ac:dyDescent="0.25">
      <c r="A139" s="18" t="str">
        <f>TableData[Table Name]&amp;"-"&amp;TableData[Record No]</f>
        <v>Resource Actions-3</v>
      </c>
      <c r="B139" s="16" t="s">
        <v>315</v>
      </c>
      <c r="C139" s="18">
        <f>COUNTIF($B$1:$B138,TableData[Table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 x14ac:dyDescent="0.25">
      <c r="A140" s="18" t="str">
        <f>TableData[Table Name]&amp;"-"&amp;TableData[Record No]</f>
        <v>Resource Actions-4</v>
      </c>
      <c r="B140" s="16" t="s">
        <v>315</v>
      </c>
      <c r="C140" s="18">
        <f>COUNTIF($B$1:$B139,TableData[Table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 x14ac:dyDescent="0.25">
      <c r="A141" s="18" t="str">
        <f>TableData[Table Name]&amp;"-"&amp;TableData[Record No]</f>
        <v>Resource Actions-5</v>
      </c>
      <c r="B141" s="16" t="s">
        <v>315</v>
      </c>
      <c r="C141" s="18">
        <f>COUNTIF($B$1:$B140,TableData[Table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 x14ac:dyDescent="0.25">
      <c r="A142" s="19" t="str">
        <f>TableData[Table Name]&amp;"-"&amp;TableData[Record No]</f>
        <v>Resource Actions-6</v>
      </c>
      <c r="B142" s="16" t="s">
        <v>315</v>
      </c>
      <c r="C142" s="18">
        <f>COUNTIF($B$1:$B141,TableData[Table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 x14ac:dyDescent="0.25">
      <c r="A143" s="19" t="str">
        <f>TableData[Table Name]&amp;"-"&amp;TableData[Record No]</f>
        <v>Resource Action Method-0</v>
      </c>
      <c r="B143" s="16" t="s">
        <v>444</v>
      </c>
      <c r="C143" s="18">
        <f>COUNTIF($B$1:$B142,TableData[Table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 x14ac:dyDescent="0.25">
      <c r="A144" s="18" t="str">
        <f>TableData[Table Name]&amp;"-"&amp;TableData[Record No]</f>
        <v>Resource Action Method-1</v>
      </c>
      <c r="B144" s="16" t="s">
        <v>444</v>
      </c>
      <c r="C144" s="18">
        <f>COUNTIF($B$1:$B143,TableData[Table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 x14ac:dyDescent="0.25">
      <c r="A145" s="18" t="str">
        <f>TableData[Table Name]&amp;"-"&amp;TableData[Record No]</f>
        <v>Resource Action Method-2</v>
      </c>
      <c r="B145" s="16" t="s">
        <v>444</v>
      </c>
      <c r="C145" s="18">
        <f>COUNTIF($B$1:$B144,TableData[Table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 x14ac:dyDescent="0.25">
      <c r="A146" s="18" t="str">
        <f>TableData[Table Name]&amp;"-"&amp;TableData[Record No]</f>
        <v>Resource Action Method-3</v>
      </c>
      <c r="B146" s="16" t="s">
        <v>444</v>
      </c>
      <c r="C146" s="18">
        <f>COUNTIF($B$1:$B145,TableData[Table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 x14ac:dyDescent="0.25">
      <c r="A147" s="18" t="str">
        <f>TableData[Table Name]&amp;"-"&amp;TableData[Record No]</f>
        <v>Resource Action Method-4</v>
      </c>
      <c r="B147" s="16" t="s">
        <v>444</v>
      </c>
      <c r="C147" s="18">
        <f>COUNTIF($B$1:$B146,TableData[Table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 x14ac:dyDescent="0.25">
      <c r="A148" s="18" t="str">
        <f>TableData[Table Name]&amp;"-"&amp;TableData[Record No]</f>
        <v>Resource Action Method-5</v>
      </c>
      <c r="B148" s="16" t="s">
        <v>444</v>
      </c>
      <c r="C148" s="18">
        <f>COUNTIF($B$1:$B147,TableData[Table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 x14ac:dyDescent="0.25">
      <c r="A149" s="19" t="str">
        <f>TableData[Table Name]&amp;"-"&amp;TableData[Record No]</f>
        <v>Resource Action Method-6</v>
      </c>
      <c r="B149" s="16" t="s">
        <v>444</v>
      </c>
      <c r="C149" s="18">
        <f>COUNTIF($B$1:$B148,TableData[Table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 x14ac:dyDescent="0.25">
      <c r="A150" s="22" t="str">
        <f>TableData[Table Name]&amp;"-"&amp;TableData[Record No]</f>
        <v>Form Field Attrs-0</v>
      </c>
      <c r="B150" s="40" t="s">
        <v>445</v>
      </c>
      <c r="C150" s="22">
        <f>COUNTIF($B$1:$B149,TableData[Table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 x14ac:dyDescent="0.25">
      <c r="A151" s="22" t="str">
        <f>TableData[Table Name]&amp;"-"&amp;TableData[Record No]</f>
        <v>Resources-14</v>
      </c>
      <c r="B151" s="40" t="s">
        <v>220</v>
      </c>
      <c r="C151" s="22">
        <f>COUNTIF($B$1:$B150,TableData[Table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 x14ac:dyDescent="0.25">
      <c r="A152" s="22" t="str">
        <f>TableData[Table Name]&amp;"-"&amp;TableData[Record No]</f>
        <v>Resource Relations-15</v>
      </c>
      <c r="B152" s="40" t="s">
        <v>441</v>
      </c>
      <c r="C152" s="22">
        <f>COUNTIF($B$1:$B151,TableData[Table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 x14ac:dyDescent="0.25">
      <c r="A153" s="22" t="str">
        <f>TableData[Table Name]&amp;"-"&amp;TableData[Record No]</f>
        <v>Resources-15</v>
      </c>
      <c r="B153" s="40" t="s">
        <v>220</v>
      </c>
      <c r="C153" s="22">
        <f>COUNTIF($B$1:$B152,TableData[Table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 x14ac:dyDescent="0.25">
      <c r="A154" s="22" t="str">
        <f>TableData[Table Name]&amp;"-"&amp;TableData[Record No]</f>
        <v>Resource Relations-16</v>
      </c>
      <c r="B154" s="40" t="s">
        <v>441</v>
      </c>
      <c r="C154" s="22">
        <f>COUNTIF($B$1:$B153,TableData[Table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 x14ac:dyDescent="0.25">
      <c r="A155" s="22" t="str">
        <f>TableData[Table Name]&amp;"-"&amp;TableData[Record No]</f>
        <v>Resources-16</v>
      </c>
      <c r="B155" s="40" t="s">
        <v>220</v>
      </c>
      <c r="C155" s="22">
        <f>COUNTIF($B$1:$B154,TableData[Table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 x14ac:dyDescent="0.25">
      <c r="A156" s="22" t="str">
        <f>TableData[Table Name]&amp;"-"&amp;TableData[Record No]</f>
        <v>Resource Relations-17</v>
      </c>
      <c r="B156" s="40" t="s">
        <v>441</v>
      </c>
      <c r="C156" s="22">
        <f>COUNTIF($B$1:$B155,TableData[Table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 x14ac:dyDescent="0.25">
      <c r="A157" s="22" t="str">
        <f>TableData[Table Name]&amp;"-"&amp;TableData[Record No]</f>
        <v>Form Field Validations-0</v>
      </c>
      <c r="B157" s="40" t="s">
        <v>475</v>
      </c>
      <c r="C157" s="22">
        <f>COUNTIF($B$1:$B156,TableData[Table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 x14ac:dyDescent="0.25">
      <c r="A158" s="22" t="str">
        <f>TableData[Table Name]&amp;"-"&amp;TableData[Record No]</f>
        <v>Form Field Validations-1</v>
      </c>
      <c r="B158" s="40" t="s">
        <v>475</v>
      </c>
      <c r="C158" s="22">
        <f>COUNTIF($B$1:$B157,TableData[Table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 x14ac:dyDescent="0.25">
      <c r="A159" s="22" t="str">
        <f>TableData[Table Name]&amp;"-"&amp;TableData[Record No]</f>
        <v>Form Field Validations-2</v>
      </c>
      <c r="B159" s="40" t="s">
        <v>475</v>
      </c>
      <c r="C159" s="22">
        <f>COUNTIF($B$1:$B158,TableData[Table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 x14ac:dyDescent="0.25">
      <c r="A160" s="22" t="str">
        <f>TableData[Table Name]&amp;"-"&amp;TableData[Record No]</f>
        <v>Form Field Validations-3</v>
      </c>
      <c r="B160" s="40" t="s">
        <v>475</v>
      </c>
      <c r="C160" s="22">
        <f>COUNTIF($B$1:$B159,TableData[Table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 x14ac:dyDescent="0.25">
      <c r="A161" s="22" t="str">
        <f>TableData[Table Name]&amp;"-"&amp;TableData[Record No]</f>
        <v>Form Field Validations-4</v>
      </c>
      <c r="B161" s="40" t="s">
        <v>475</v>
      </c>
      <c r="C161" s="22">
        <f>COUNTIF($B$1:$B160,TableData[Table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 x14ac:dyDescent="0.25">
      <c r="A162" s="22" t="str">
        <f>TableData[Table Name]&amp;"-"&amp;TableData[Record No]</f>
        <v>Form Field Validations-5</v>
      </c>
      <c r="B162" s="40" t="s">
        <v>475</v>
      </c>
      <c r="C162" s="22">
        <f>COUNTIF($B$1:$B161,TableData[Table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 x14ac:dyDescent="0.25">
      <c r="A163" s="22" t="str">
        <f>TableData[Table Name]&amp;"-"&amp;TableData[Record No]</f>
        <v>Form Field Validations-6</v>
      </c>
      <c r="B163" s="40" t="s">
        <v>475</v>
      </c>
      <c r="C163" s="22">
        <f>COUNTIF($B$1:$B162,TableData[Table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 x14ac:dyDescent="0.25">
      <c r="A164" s="22" t="str">
        <f>TableData[Table Name]&amp;"-"&amp;TableData[Record No]</f>
        <v>Form Field Validations-7</v>
      </c>
      <c r="B164" s="40" t="s">
        <v>475</v>
      </c>
      <c r="C164" s="22">
        <f>COUNTIF($B$1:$B163,TableData[Table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 x14ac:dyDescent="0.25">
      <c r="A165" s="22" t="str">
        <f>TableData[Table Name]&amp;"-"&amp;TableData[Record No]</f>
        <v>Form Field Validations-8</v>
      </c>
      <c r="B165" s="40" t="s">
        <v>475</v>
      </c>
      <c r="C165" s="22">
        <f>COUNTIF($B$1:$B164,TableData[Table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 x14ac:dyDescent="0.25">
      <c r="A166" s="22" t="str">
        <f>TableData[Table Name]&amp;"-"&amp;TableData[Record No]</f>
        <v>Resource Relations-18</v>
      </c>
      <c r="B166" s="40" t="s">
        <v>441</v>
      </c>
      <c r="C166" s="22">
        <f>COUNTIF($B$1:$B165,TableData[Table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 x14ac:dyDescent="0.25">
      <c r="A167" s="22" t="str">
        <f>TableData[Table Name]&amp;"-"&amp;TableData[Record No]</f>
        <v>Resources-17</v>
      </c>
      <c r="B167" s="40" t="s">
        <v>220</v>
      </c>
      <c r="C167" s="22">
        <f>COUNTIF($B$1:$B166,TableData[Table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 x14ac:dyDescent="0.25">
      <c r="A168" s="22" t="str">
        <f>TableData[Table Name]&amp;"-"&amp;TableData[Record No]</f>
        <v>Resource Relations-19</v>
      </c>
      <c r="B168" s="40" t="s">
        <v>441</v>
      </c>
      <c r="C168" s="22">
        <f>COUNTIF($B$1:$B167,TableData[Table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 x14ac:dyDescent="0.25">
      <c r="A169" s="22" t="str">
        <f>TableData[Table Name]&amp;"-"&amp;TableData[Record No]</f>
        <v>Form Defaults-0</v>
      </c>
      <c r="B169" s="40" t="s">
        <v>486</v>
      </c>
      <c r="C169" s="22">
        <f>COUNTIF($B$1:$B168,TableData[Table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 x14ac:dyDescent="0.25">
      <c r="A170" s="22" t="str">
        <f>TableData[Table Name]&amp;"-"&amp;TableData[Record No]</f>
        <v>Form Defaults-1</v>
      </c>
      <c r="B170" s="40" t="s">
        <v>486</v>
      </c>
      <c r="C170" s="22">
        <f>COUNTIF($B$1:$B169,TableData[Table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 x14ac:dyDescent="0.25">
      <c r="A171" s="22" t="str">
        <f>TableData[Table Name]&amp;"-"&amp;TableData[Record No]</f>
        <v>Form Defaults-2</v>
      </c>
      <c r="B171" s="40" t="s">
        <v>486</v>
      </c>
      <c r="C171" s="22">
        <f>COUNTIF($B$1:$B170,TableData[Table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 x14ac:dyDescent="0.25">
      <c r="A172" s="22" t="str">
        <f>TableData[Table Name]&amp;"-"&amp;TableData[Record No]</f>
        <v>Resources-18</v>
      </c>
      <c r="B172" s="40" t="s">
        <v>220</v>
      </c>
      <c r="C172" s="22">
        <f>COUNTIF($B$1:$B171,TableData[Table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 x14ac:dyDescent="0.25">
      <c r="A173" s="22" t="str">
        <f>TableData[Table Name]&amp;"-"&amp;TableData[Record No]</f>
        <v>Resource Relations-20</v>
      </c>
      <c r="B173" s="40" t="s">
        <v>441</v>
      </c>
      <c r="C173" s="22">
        <f>COUNTIF($B$1:$B172,TableData[Table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 x14ac:dyDescent="0.25">
      <c r="A174" s="22" t="str">
        <f>TableData[Table Name]&amp;"-"&amp;TableData[Record No]</f>
        <v>Resource Relations-21</v>
      </c>
      <c r="B174" s="40" t="s">
        <v>441</v>
      </c>
      <c r="C174" s="22">
        <f>COUNTIF($B$1:$B173,TableData[Table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 x14ac:dyDescent="0.25">
      <c r="A175" s="42" t="str">
        <f>TableData[Table Name]&amp;"-"&amp;TableData[Record No]</f>
        <v>Resource Relations-22</v>
      </c>
      <c r="B175" s="40" t="s">
        <v>441</v>
      </c>
      <c r="C175" s="42">
        <f>COUNTIF($B$1:$B174,TableData[Table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 x14ac:dyDescent="0.25">
      <c r="A176" s="42" t="str">
        <f>TableData[Table Name]&amp;"-"&amp;TableData[Record No]</f>
        <v>Resource Relations-23</v>
      </c>
      <c r="B176" s="40" t="s">
        <v>441</v>
      </c>
      <c r="C176" s="42">
        <f>COUNTIF($B$1:$B175,TableData[Table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 x14ac:dyDescent="0.25">
      <c r="A177" s="22" t="str">
        <f>TableData[Table Name]&amp;"-"&amp;TableData[Record No]</f>
        <v>Resource Form Fields-32</v>
      </c>
      <c r="B177" s="40" t="s">
        <v>442</v>
      </c>
      <c r="C177" s="22">
        <f>COUNTIF($B$1:$B176,TableData[Table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 x14ac:dyDescent="0.25">
      <c r="A178" s="22" t="str">
        <f>TableData[Table Name]&amp;"-"&amp;TableData[Record No]</f>
        <v>Resource Form Fields-33</v>
      </c>
      <c r="B178" s="40" t="s">
        <v>442</v>
      </c>
      <c r="C178" s="22">
        <f>COUNTIF($B$1:$B177,TableData[Table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 x14ac:dyDescent="0.25">
      <c r="A179" s="22" t="str">
        <f>TableData[Table Name]&amp;"-"&amp;TableData[Record No]</f>
        <v>Resource Form Field Data-32</v>
      </c>
      <c r="B179" s="40" t="s">
        <v>443</v>
      </c>
      <c r="C179" s="22">
        <f>COUNTIF($B$1:$B178,TableData[Table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 x14ac:dyDescent="0.25">
      <c r="A180" s="22" t="str">
        <f>TableData[Table Name]&amp;"-"&amp;TableData[Record No]</f>
        <v>Resource Form Field Data-33</v>
      </c>
      <c r="B180" s="40" t="s">
        <v>443</v>
      </c>
      <c r="C180" s="22">
        <f>COUNTIF($B$1:$B179,TableData[Table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 x14ac:dyDescent="0.25">
      <c r="A181" s="22" t="str">
        <f>TableData[Table Name]&amp;"-"&amp;TableData[Record No]</f>
        <v>Form Field Validations-9</v>
      </c>
      <c r="B181" s="40" t="s">
        <v>475</v>
      </c>
      <c r="C181" s="22">
        <f>COUNTIF($B$1:$B180,TableData[Table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 x14ac:dyDescent="0.25">
      <c r="A182" s="22" t="str">
        <f>TableData[Table Name]&amp;"-"&amp;TableData[Record No]</f>
        <v>Form Field Validations-10</v>
      </c>
      <c r="B182" s="40" t="s">
        <v>475</v>
      </c>
      <c r="C182" s="22">
        <f>COUNTIF($B$1:$B181,TableData[Table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 x14ac:dyDescent="0.25">
      <c r="A183" s="22" t="str">
        <f>TableData[Table Name]&amp;"-"&amp;TableData[Record No]</f>
        <v>Form Field Validations-11</v>
      </c>
      <c r="B183" s="40" t="s">
        <v>475</v>
      </c>
      <c r="C183" s="22">
        <f>COUNTIF($B$1:$B182,TableData[Table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 x14ac:dyDescent="0.25">
      <c r="A184" s="22" t="str">
        <f>TableData[Table Name]&amp;"-"&amp;TableData[Record No]</f>
        <v>Form Field Validations-12</v>
      </c>
      <c r="B184" s="40" t="s">
        <v>475</v>
      </c>
      <c r="C184" s="22">
        <f>COUNTIF($B$1:$B183,TableData[Table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 x14ac:dyDescent="0.25">
      <c r="A185" s="22" t="str">
        <f>TableData[Table Name]&amp;"-"&amp;TableData[Record No]</f>
        <v>Resources-19</v>
      </c>
      <c r="B185" s="40" t="s">
        <v>220</v>
      </c>
      <c r="C185" s="22">
        <f>COUNTIF($B$1:$B184,TableData[Table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 x14ac:dyDescent="0.25">
      <c r="A186" s="22" t="str">
        <f>TableData[Table Name]&amp;"-"&amp;TableData[Record No]</f>
        <v>Resource Relations-24</v>
      </c>
      <c r="B186" s="40" t="s">
        <v>441</v>
      </c>
      <c r="C186" s="22">
        <f>COUNTIF($B$1:$B185,TableData[Table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 x14ac:dyDescent="0.25">
      <c r="A187" s="42" t="str">
        <f>TableData[Table Name]&amp;"-"&amp;TableData[Record No]</f>
        <v>Resources-20</v>
      </c>
      <c r="B187" s="40" t="s">
        <v>220</v>
      </c>
      <c r="C187" s="42">
        <f>COUNTIF($B$1:$B186,TableData[Table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 x14ac:dyDescent="0.25">
      <c r="A188" s="42" t="str">
        <f>TableData[Table Name]&amp;"-"&amp;TableData[Record No]</f>
        <v>Resources-21</v>
      </c>
      <c r="B188" s="40" t="s">
        <v>220</v>
      </c>
      <c r="C188" s="42">
        <f>COUNTIF($B$1:$B187,TableData[Table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 x14ac:dyDescent="0.25">
      <c r="A189" s="22" t="str">
        <f>TableData[Table Name]&amp;"-"&amp;TableData[Record No]</f>
        <v>Resources-22</v>
      </c>
      <c r="B189" s="40" t="s">
        <v>220</v>
      </c>
      <c r="C189" s="22">
        <f>COUNTIF($B$1:$B188,TableData[Table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 x14ac:dyDescent="0.25">
      <c r="A190" s="42" t="str">
        <f>TableData[Table Name]&amp;"-"&amp;TableData[Record No]</f>
        <v>Resource Relations-25</v>
      </c>
      <c r="B190" s="40" t="s">
        <v>441</v>
      </c>
      <c r="C190" s="42">
        <f>COUNTIF($B$1:$B189,TableData[Table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 x14ac:dyDescent="0.25">
      <c r="A191" s="42" t="str">
        <f>TableData[Table Name]&amp;"-"&amp;TableData[Record No]</f>
        <v>Resource Relations-26</v>
      </c>
      <c r="B191" s="40" t="s">
        <v>441</v>
      </c>
      <c r="C191" s="42">
        <f>COUNTIF($B$1:$B190,TableData[Table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 x14ac:dyDescent="0.25">
      <c r="A192" s="22" t="str">
        <f>TableData[Table Name]&amp;"-"&amp;TableData[Record No]</f>
        <v>Resource Relations-27</v>
      </c>
      <c r="B192" s="40" t="s">
        <v>441</v>
      </c>
      <c r="C192" s="22">
        <f>COUNTIF($B$1:$B191,TableData[Table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 x14ac:dyDescent="0.25">
      <c r="A193" s="42" t="str">
        <f>TableData[Table Name]&amp;"-"&amp;TableData[Record No]</f>
        <v>Resources-23</v>
      </c>
      <c r="B193" s="40" t="s">
        <v>220</v>
      </c>
      <c r="C193" s="42">
        <f>COUNTIF($B$1:$B192,TableData[Table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 x14ac:dyDescent="0.25">
      <c r="A194" s="22" t="str">
        <f>TableData[Table Name]&amp;"-"&amp;TableData[Record No]</f>
        <v>Resources-24</v>
      </c>
      <c r="B194" s="40" t="s">
        <v>220</v>
      </c>
      <c r="C194" s="22">
        <f>COUNTIF($B$1:$B193,TableData[Table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 x14ac:dyDescent="0.25">
      <c r="A195" s="22" t="str">
        <f>TableData[Table Name]&amp;"-"&amp;TableData[Record No]</f>
        <v>Resource Relations-28</v>
      </c>
      <c r="B195" s="40" t="s">
        <v>441</v>
      </c>
      <c r="C195" s="22">
        <f>COUNTIF($B$1:$B194,TableData[Table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 x14ac:dyDescent="0.25">
      <c r="A196" s="22" t="str">
        <f>TableData[Table Name]&amp;"-"&amp;TableData[Record No]</f>
        <v>Resource Relations-29</v>
      </c>
      <c r="B196" s="40" t="s">
        <v>441</v>
      </c>
      <c r="C196" s="22">
        <f>COUNTIF($B$1:$B195,TableData[Table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 x14ac:dyDescent="0.25">
      <c r="A197" s="22" t="str">
        <f>TableData[Table Name]&amp;"-"&amp;TableData[Record No]</f>
        <v>Resource Actions-7</v>
      </c>
      <c r="B197" s="40" t="s">
        <v>315</v>
      </c>
      <c r="C197" s="22">
        <f>COUNTIF($B$1:$B196,TableData[Table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 x14ac:dyDescent="0.25">
      <c r="A198" s="22" t="str">
        <f>TableData[Table Name]&amp;"-"&amp;TableData[Record No]</f>
        <v>Resource Action Method-7</v>
      </c>
      <c r="B198" s="16" t="s">
        <v>444</v>
      </c>
      <c r="C198" s="22">
        <f>COUNTIF($B$1:$B197,TableData[Table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 x14ac:dyDescent="0.25">
      <c r="A199" s="22" t="str">
        <f>TableData[Table Name]&amp;"-"&amp;TableData[Record No]</f>
        <v>Resource Action List-0</v>
      </c>
      <c r="B199" s="40" t="s">
        <v>552</v>
      </c>
      <c r="C199" s="22">
        <f>COUNTIF($B$1:$B198,TableData[Table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 x14ac:dyDescent="0.25">
      <c r="A200" s="22" t="str">
        <f>TableData[Table Name]&amp;"-"&amp;TableData[Record No]</f>
        <v>Resource Action List-1</v>
      </c>
      <c r="B200" s="40" t="s">
        <v>552</v>
      </c>
      <c r="C200" s="22">
        <f>COUNTIF($B$1:$B199,TableData[Table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 x14ac:dyDescent="0.25">
      <c r="A201" s="22" t="str">
        <f>TableData[Table Name]&amp;"-"&amp;TableData[Record No]</f>
        <v>Resource Data-0</v>
      </c>
      <c r="B201" s="40" t="s">
        <v>553</v>
      </c>
      <c r="C201" s="22">
        <f>COUNTIF($B$1:$B200,TableData[Table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 x14ac:dyDescent="0.25">
      <c r="A202" s="22" t="str">
        <f>TableData[Table Name]&amp;"-"&amp;TableData[Record No]</f>
        <v>Resource Data-1</v>
      </c>
      <c r="B202" s="40" t="s">
        <v>553</v>
      </c>
      <c r="C202" s="22">
        <f>COUNTIF($B$1:$B201,TableData[Table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 x14ac:dyDescent="0.25">
      <c r="A203" s="22" t="str">
        <f>TableData[Table Name]&amp;"-"&amp;TableData[Record No]</f>
        <v>Resource Data-2</v>
      </c>
      <c r="B203" s="40" t="s">
        <v>553</v>
      </c>
      <c r="C203" s="22">
        <f>COUNTIF($B$1:$B202,TableData[Table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 x14ac:dyDescent="0.25">
      <c r="A204" s="22" t="str">
        <f>TableData[Table Name]&amp;"-"&amp;TableData[Record No]</f>
        <v>Resource Actions-8</v>
      </c>
      <c r="B204" s="40" t="s">
        <v>315</v>
      </c>
      <c r="C204" s="22">
        <f>COUNTIF($B$1:$B203,TableData[Table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 x14ac:dyDescent="0.25">
      <c r="A205" s="22" t="str">
        <f>TableData[Table Name]&amp;"-"&amp;TableData[Record No]</f>
        <v>Resource Action Method-8</v>
      </c>
      <c r="B205" s="40" t="s">
        <v>444</v>
      </c>
      <c r="C205" s="22">
        <f>COUNTIF($B$1:$B204,TableData[Table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 x14ac:dyDescent="0.25">
      <c r="A206" s="22" t="str">
        <f>TableData[Table Name]&amp;"-"&amp;TableData[Record No]</f>
        <v>Resource Action List-2</v>
      </c>
      <c r="B206" s="40" t="s">
        <v>552</v>
      </c>
      <c r="C206" s="22">
        <f>COUNTIF($B$1:$B205,TableData[Table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 x14ac:dyDescent="0.25">
      <c r="A207" s="22" t="str">
        <f>TableData[Table Name]&amp;"-"&amp;TableData[Record No]</f>
        <v>Resource List Layout-0</v>
      </c>
      <c r="B207" s="40" t="s">
        <v>561</v>
      </c>
      <c r="C207" s="22">
        <f>COUNTIF($B$1:$B206,TableData[Table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 x14ac:dyDescent="0.25">
      <c r="A208" s="22" t="str">
        <f>TableData[Table Name]&amp;"-"&amp;TableData[Record No]</f>
        <v>Resource List Layout-1</v>
      </c>
      <c r="B208" s="40" t="s">
        <v>561</v>
      </c>
      <c r="C208" s="22">
        <f>COUNTIF($B$1:$B207,TableData[Table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 x14ac:dyDescent="0.25">
      <c r="A209" s="22" t="str">
        <f>TableData[Table Name]&amp;"-"&amp;TableData[Record No]</f>
        <v>Resource List Layout-2</v>
      </c>
      <c r="B209" s="40" t="s">
        <v>561</v>
      </c>
      <c r="C209" s="22">
        <f>COUNTIF($B$1:$B208,TableData[Table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 x14ac:dyDescent="0.25">
      <c r="A210" s="22" t="str">
        <f>TableData[Table Name]&amp;"-"&amp;TableData[Record No]</f>
        <v>Resource List Layout-3</v>
      </c>
      <c r="B210" s="40" t="s">
        <v>561</v>
      </c>
      <c r="C210" s="22">
        <f>COUNTIF($B$1:$B209,TableData[Table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 x14ac:dyDescent="0.25">
      <c r="A211" s="22" t="str">
        <f>TableData[Table Name]&amp;"-"&amp;TableData[Record No]</f>
        <v>Resource List Layout-4</v>
      </c>
      <c r="B211" s="40" t="s">
        <v>561</v>
      </c>
      <c r="C211" s="22">
        <f>COUNTIF($B$1:$B210,TableData[Table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 x14ac:dyDescent="0.25">
      <c r="A212" s="19" t="str">
        <f>TableData[Table Name]&amp;"-"&amp;TableData[Record No]</f>
        <v>Resources-25</v>
      </c>
      <c r="B212" s="16" t="s">
        <v>220</v>
      </c>
      <c r="C212" s="19">
        <f>COUNTIF($B$1:$B211,TableData[Table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 x14ac:dyDescent="0.25">
      <c r="A213" s="19" t="str">
        <f>TableData[Table Name]&amp;"-"&amp;TableData[Record No]</f>
        <v>Resource Relations-30</v>
      </c>
      <c r="B213" s="40" t="s">
        <v>441</v>
      </c>
      <c r="C213" s="19">
        <f>COUNTIF($B$1:$B212,TableData[Table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 x14ac:dyDescent="0.25">
      <c r="A214" s="22" t="str">
        <f>TableData[Table Name]&amp;"-"&amp;TableData[Record No]</f>
        <v>Resources-26</v>
      </c>
      <c r="B214" s="40" t="s">
        <v>220</v>
      </c>
      <c r="C214" s="22">
        <f>COUNTIF($B$1:$B213,TableData[Table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 x14ac:dyDescent="0.25">
      <c r="A215" s="22" t="str">
        <f>TableData[Table Name]&amp;"-"&amp;TableData[Record No]</f>
        <v>Resource Relations-31</v>
      </c>
      <c r="B215" s="40" t="s">
        <v>441</v>
      </c>
      <c r="C215" s="22">
        <f>COUNTIF($B$1:$B214,TableData[Table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 x14ac:dyDescent="0.25">
      <c r="A216" s="22" t="str">
        <f>TableData[Table Name]&amp;"-"&amp;TableData[Record No]</f>
        <v>Resource Relations-32</v>
      </c>
      <c r="B216" s="40" t="s">
        <v>441</v>
      </c>
      <c r="C216" s="22">
        <f>COUNTIF($B$1:$B215,TableData[Table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 x14ac:dyDescent="0.25">
      <c r="A217" s="22" t="str">
        <f>TableData[Table Name]&amp;"-"&amp;TableData[Record No]</f>
        <v>Resources-27</v>
      </c>
      <c r="B217" s="40" t="s">
        <v>220</v>
      </c>
      <c r="C217" s="22">
        <f>COUNTIF($B$1:$B216,TableData[Table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 x14ac:dyDescent="0.25">
      <c r="A218" s="22" t="str">
        <f>TableData[Table Name]&amp;"-"&amp;TableData[Record No]</f>
        <v>Resource Relations-33</v>
      </c>
      <c r="B218" s="40" t="s">
        <v>441</v>
      </c>
      <c r="C218" s="22">
        <f>COUNTIF($B$1:$B217,TableData[Table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 x14ac:dyDescent="0.25">
      <c r="A219" s="22" t="str">
        <f>TableData[Table Name]&amp;"-"&amp;TableData[Record No]</f>
        <v>Form Layout-0</v>
      </c>
      <c r="B219" s="40" t="s">
        <v>595</v>
      </c>
      <c r="C219" s="22">
        <f>COUNTIF($B$1:$B218,TableData[Table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 x14ac:dyDescent="0.25">
      <c r="A220" s="22" t="str">
        <f>TableData[Table Name]&amp;"-"&amp;TableData[Record No]</f>
        <v>Form Layout-1</v>
      </c>
      <c r="B220" s="40" t="s">
        <v>595</v>
      </c>
      <c r="C220" s="22">
        <f>COUNTIF($B$1:$B219,TableData[Table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 x14ac:dyDescent="0.25">
      <c r="A221" s="22" t="str">
        <f>TableData[Table Name]&amp;"-"&amp;TableData[Record No]</f>
        <v>Form Layout-2</v>
      </c>
      <c r="B221" s="40" t="s">
        <v>595</v>
      </c>
      <c r="C221" s="22">
        <f>COUNTIF($B$1:$B220,TableData[Table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 x14ac:dyDescent="0.25">
      <c r="A222" s="22" t="str">
        <f>TableData[Table Name]&amp;"-"&amp;TableData[Record No]</f>
        <v>Form Layout-3</v>
      </c>
      <c r="B222" s="40" t="s">
        <v>595</v>
      </c>
      <c r="C222" s="22">
        <f>COUNTIF($B$1:$B221,TableData[Table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 x14ac:dyDescent="0.25">
      <c r="A223" s="22" t="str">
        <f>TableData[Table Name]&amp;"-"&amp;TableData[Record No]</f>
        <v>Form Layout-4</v>
      </c>
      <c r="B223" s="40" t="s">
        <v>595</v>
      </c>
      <c r="C223" s="22">
        <f>COUNTIF($B$1:$B222,TableData[Table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 x14ac:dyDescent="0.25">
      <c r="A224" s="22" t="str">
        <f>TableData[Table Name]&amp;"-"&amp;TableData[Record No]</f>
        <v>Form Layout-5</v>
      </c>
      <c r="B224" s="40" t="s">
        <v>595</v>
      </c>
      <c r="C224" s="22">
        <f>COUNTIF($B$1:$B223,TableData[Table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 x14ac:dyDescent="0.25">
      <c r="A225" s="22" t="str">
        <f>TableData[Table Name]&amp;"-"&amp;TableData[Record No]</f>
        <v>Form Layout-6</v>
      </c>
      <c r="B225" s="40" t="s">
        <v>595</v>
      </c>
      <c r="C225" s="22">
        <f>COUNTIF($B$1:$B224,TableData[Table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 x14ac:dyDescent="0.25">
      <c r="A226" s="22" t="str">
        <f>TableData[Table Name]&amp;"-"&amp;TableData[Record No]</f>
        <v>Resources-28</v>
      </c>
      <c r="B226" s="40" t="s">
        <v>220</v>
      </c>
      <c r="C226" s="22">
        <f>COUNTIF($B$1:$B225,TableData[Table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 x14ac:dyDescent="0.25">
      <c r="A227" s="22" t="str">
        <f>TableData[Table Name]&amp;"-"&amp;TableData[Record No]</f>
        <v>Resource Relations-34</v>
      </c>
      <c r="B227" s="40" t="s">
        <v>441</v>
      </c>
      <c r="C227" s="22">
        <f>COUNTIF($B$1:$B226,TableData[Table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 x14ac:dyDescent="0.25">
      <c r="A228" s="22" t="str">
        <f>TableData[Table Name]&amp;"-"&amp;TableData[Record No]</f>
        <v>Resources-29</v>
      </c>
      <c r="B228" s="40" t="s">
        <v>220</v>
      </c>
      <c r="C228" s="22">
        <f>COUNTIF($B$1:$B227,TableData[Table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 x14ac:dyDescent="0.25">
      <c r="A229" s="22" t="str">
        <f>TableData[Table Name]&amp;"-"&amp;TableData[Record No]</f>
        <v>Resource Relations-35</v>
      </c>
      <c r="B229" s="40" t="s">
        <v>441</v>
      </c>
      <c r="C229" s="22">
        <f>COUNTIF($B$1:$B228,TableData[Table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 x14ac:dyDescent="0.25">
      <c r="A230" s="42" t="str">
        <f>TableData[Table Name]&amp;"-"&amp;TableData[Record No]</f>
        <v>Resource Relations-36</v>
      </c>
      <c r="B230" s="40" t="s">
        <v>441</v>
      </c>
      <c r="C230" s="42">
        <f>COUNTIF($B$1:$B229,TableData[Table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 x14ac:dyDescent="0.25">
      <c r="A231" s="22" t="str">
        <f>TableData[Table Name]&amp;"-"&amp;TableData[Record No]</f>
        <v>Resource Relations-37</v>
      </c>
      <c r="B231" s="40" t="s">
        <v>441</v>
      </c>
      <c r="C231" s="22">
        <f>COUNTIF($B$1:$B230,TableData[Table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 x14ac:dyDescent="0.25">
      <c r="A232" s="22" t="str">
        <f>TableData[Table Name]&amp;"-"&amp;TableData[Record No]</f>
        <v>Data View Section-0</v>
      </c>
      <c r="B232" s="40" t="s">
        <v>607</v>
      </c>
      <c r="C232" s="22">
        <f>COUNTIF($B$1:$B231,TableData[Table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 x14ac:dyDescent="0.25">
      <c r="A233" s="22" t="str">
        <f>TableData[Table Name]&amp;"-"&amp;TableData[Record No]</f>
        <v>Data View Section-1</v>
      </c>
      <c r="B233" s="40" t="s">
        <v>607</v>
      </c>
      <c r="C233" s="22">
        <f>COUNTIF($B$1:$B232,TableData[Table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 x14ac:dyDescent="0.25">
      <c r="A234" s="22" t="str">
        <f>TableData[Table Name]&amp;"-"&amp;TableData[Record No]</f>
        <v>Data View Section-2</v>
      </c>
      <c r="B234" s="40" t="s">
        <v>607</v>
      </c>
      <c r="C234" s="22">
        <f>COUNTIF($B$1:$B233,TableData[Table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 x14ac:dyDescent="0.25">
      <c r="A235" s="22" t="str">
        <f>TableData[Table Name]&amp;"-"&amp;TableData[Record No]</f>
        <v>Data View Section Items-0</v>
      </c>
      <c r="B235" s="40" t="s">
        <v>614</v>
      </c>
      <c r="C235" s="22">
        <f>COUNTIF($B$1:$B234,TableData[Table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 x14ac:dyDescent="0.25">
      <c r="A236" s="22" t="str">
        <f>TableData[Table Name]&amp;"-"&amp;TableData[Record No]</f>
        <v>Data View Section Items-1</v>
      </c>
      <c r="B236" s="40" t="s">
        <v>614</v>
      </c>
      <c r="C236" s="22">
        <f>COUNTIF($B$1:$B235,TableData[Table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 x14ac:dyDescent="0.25">
      <c r="A237" s="22" t="str">
        <f>TableData[Table Name]&amp;"-"&amp;TableData[Record No]</f>
        <v>Data View Section Items-2</v>
      </c>
      <c r="B237" s="40" t="s">
        <v>614</v>
      </c>
      <c r="C237" s="22">
        <f>COUNTIF($B$1:$B236,TableData[Table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 x14ac:dyDescent="0.25">
      <c r="A238" s="22" t="str">
        <f>TableData[Table Name]&amp;"-"&amp;TableData[Record No]</f>
        <v>Data View Section Items-3</v>
      </c>
      <c r="B238" s="40" t="s">
        <v>614</v>
      </c>
      <c r="C238" s="22">
        <f>COUNTIF($B$1:$B237,TableData[Table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 x14ac:dyDescent="0.25">
      <c r="A239" s="42" t="str">
        <f>TableData[Table Name]&amp;"-"&amp;TableData[Record No]</f>
        <v>Data View Section Items-4</v>
      </c>
      <c r="B239" s="40" t="s">
        <v>614</v>
      </c>
      <c r="C239" s="42">
        <f>COUNTIF($B$1:$B238,TableData[Table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 x14ac:dyDescent="0.25">
      <c r="A240" s="22" t="str">
        <f>TableData[Table Name]&amp;"-"&amp;TableData[Record No]</f>
        <v>Resource Forms-8</v>
      </c>
      <c r="B240" s="40" t="s">
        <v>431</v>
      </c>
      <c r="C240" s="22">
        <f>COUNTIF($B$1:$B239,TableData[Table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 x14ac:dyDescent="0.25">
      <c r="A241" s="22" t="str">
        <f>TableData[Table Name]&amp;"-"&amp;TableData[Record No]</f>
        <v>Resource Forms-9</v>
      </c>
      <c r="B241" s="40" t="s">
        <v>431</v>
      </c>
      <c r="C241" s="22">
        <f>COUNTIF($B$1:$B240,TableData[Table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 x14ac:dyDescent="0.25">
      <c r="A242" s="22" t="str">
        <f>TableData[Table Name]&amp;"-"&amp;TableData[Record No]</f>
        <v>Resource Form Fields-34</v>
      </c>
      <c r="B242" s="40" t="s">
        <v>442</v>
      </c>
      <c r="C242" s="22">
        <f>COUNTIF($B$1:$B241,TableData[Table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 x14ac:dyDescent="0.25">
      <c r="A243" s="22" t="str">
        <f>TableData[Table Name]&amp;"-"&amp;TableData[Record No]</f>
        <v>Resource Form Fields-35</v>
      </c>
      <c r="B243" s="40" t="s">
        <v>442</v>
      </c>
      <c r="C243" s="22">
        <f>COUNTIF($B$1:$B242,TableData[Table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 x14ac:dyDescent="0.25">
      <c r="A244" s="22" t="str">
        <f>TableData[Table Name]&amp;"-"&amp;TableData[Record No]</f>
        <v>Resource Form Fields-36</v>
      </c>
      <c r="B244" s="40" t="s">
        <v>442</v>
      </c>
      <c r="C244" s="22">
        <f>COUNTIF($B$1:$B243,TableData[Table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 x14ac:dyDescent="0.25">
      <c r="A245" s="22" t="str">
        <f>TableData[Table Name]&amp;"-"&amp;TableData[Record No]</f>
        <v>Resource Form Fields-37</v>
      </c>
      <c r="B245" s="40" t="s">
        <v>442</v>
      </c>
      <c r="C245" s="22">
        <f>COUNTIF($B$1:$B244,TableData[Table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 x14ac:dyDescent="0.25">
      <c r="A246" s="22" t="str">
        <f>TableData[Table Name]&amp;"-"&amp;TableData[Record No]</f>
        <v>Form Field Attrs-1</v>
      </c>
      <c r="B246" s="40" t="s">
        <v>445</v>
      </c>
      <c r="C246" s="22">
        <f>COUNTIF($B$1:$B245,TableData[Table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 x14ac:dyDescent="0.25">
      <c r="A247" s="22" t="str">
        <f>TableData[Table Name]&amp;"-"&amp;TableData[Record No]</f>
        <v>Form Field Attrs-2</v>
      </c>
      <c r="B247" s="40" t="s">
        <v>445</v>
      </c>
      <c r="C247" s="22">
        <f>COUNTIF($B$1:$B246,TableData[Table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 x14ac:dyDescent="0.25">
      <c r="A248" s="22" t="str">
        <f>TableData[Table Name]&amp;"-"&amp;TableData[Record No]</f>
        <v>Form Field Attrs-3</v>
      </c>
      <c r="B248" s="40" t="s">
        <v>445</v>
      </c>
      <c r="C248" s="22">
        <f>COUNTIF($B$1:$B247,TableData[Table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 x14ac:dyDescent="0.25">
      <c r="A249" s="22" t="str">
        <f>TableData[Table Name]&amp;"-"&amp;TableData[Record No]</f>
        <v>Form Field Attrs-4</v>
      </c>
      <c r="B249" s="40" t="s">
        <v>445</v>
      </c>
      <c r="C249" s="22">
        <f>COUNTIF($B$1:$B248,TableData[Table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 x14ac:dyDescent="0.25">
      <c r="A250" s="22" t="str">
        <f>TableData[Table Name]&amp;"-"&amp;TableData[Record No]</f>
        <v>Resource Form Field Data-34</v>
      </c>
      <c r="B250" s="40" t="s">
        <v>443</v>
      </c>
      <c r="C250" s="22">
        <f>COUNTIF($B$1:$B249,TableData[Table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 x14ac:dyDescent="0.25">
      <c r="A251" s="22" t="str">
        <f>TableData[Table Name]&amp;"-"&amp;TableData[Record No]</f>
        <v>Resource Form Field Data-35</v>
      </c>
      <c r="B251" s="40" t="s">
        <v>443</v>
      </c>
      <c r="C251" s="22">
        <f>COUNTIF($B$1:$B250,TableData[Table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 x14ac:dyDescent="0.25">
      <c r="A252" s="22" t="str">
        <f>TableData[Table Name]&amp;"-"&amp;TableData[Record No]</f>
        <v>Resource Form Field Data-36</v>
      </c>
      <c r="B252" s="40" t="s">
        <v>443</v>
      </c>
      <c r="C252" s="22">
        <f>COUNTIF($B$1:$B251,TableData[Table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 x14ac:dyDescent="0.25">
      <c r="A253" s="22" t="str">
        <f>TableData[Table Name]&amp;"-"&amp;TableData[Record No]</f>
        <v>Resource Form Field Data-37</v>
      </c>
      <c r="B253" s="40" t="s">
        <v>443</v>
      </c>
      <c r="C253" s="22">
        <f>COUNTIF($B$1:$B252,TableData[Table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 x14ac:dyDescent="0.25">
      <c r="A254" s="22" t="str">
        <f>TableData[Table Name]&amp;"-"&amp;TableData[Record No]</f>
        <v>Form Field Validations-13</v>
      </c>
      <c r="B254" s="40" t="s">
        <v>475</v>
      </c>
      <c r="C254" s="22">
        <f>COUNTIF($B$1:$B253,TableData[Table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 x14ac:dyDescent="0.25">
      <c r="A255" s="22" t="str">
        <f>TableData[Table Name]&amp;"-"&amp;TableData[Record No]</f>
        <v>Form Field Validations-14</v>
      </c>
      <c r="B255" s="40" t="s">
        <v>475</v>
      </c>
      <c r="C255" s="22">
        <f>COUNTIF($B$1:$B254,TableData[Table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 x14ac:dyDescent="0.25">
      <c r="A256" s="22" t="str">
        <f>TableData[Table Name]&amp;"-"&amp;TableData[Record No]</f>
        <v>Form Field Validations-15</v>
      </c>
      <c r="B256" s="40" t="s">
        <v>475</v>
      </c>
      <c r="C256" s="22">
        <f>COUNTIF($B$1:$B255,TableData[Table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 x14ac:dyDescent="0.25">
      <c r="A257" s="22" t="str">
        <f>TableData[Table Name]&amp;"-"&amp;TableData[Record No]</f>
        <v>Form Field Validations-16</v>
      </c>
      <c r="B257" s="40" t="s">
        <v>475</v>
      </c>
      <c r="C257" s="22">
        <f>COUNTIF($B$1:$B256,TableData[Table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 x14ac:dyDescent="0.25">
      <c r="A258" s="22" t="str">
        <f>TableData[Table Name]&amp;"-"&amp;TableData[Record No]</f>
        <v>Form Field Validations-17</v>
      </c>
      <c r="B258" s="40" t="s">
        <v>475</v>
      </c>
      <c r="C258" s="22">
        <f>COUNTIF($B$1:$B257,TableData[Table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 x14ac:dyDescent="0.25">
      <c r="A259" s="22" t="str">
        <f>TableData[Table Name]&amp;"-"&amp;TableData[Record No]</f>
        <v>Form Field Validations-18</v>
      </c>
      <c r="B259" s="40" t="s">
        <v>475</v>
      </c>
      <c r="C259" s="22">
        <f>COUNTIF($B$1:$B258,TableData[Table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 x14ac:dyDescent="0.25">
      <c r="A260" s="22" t="str">
        <f>TableData[Table Name]&amp;"-"&amp;TableData[Record No]</f>
        <v>Form Field Validations-19</v>
      </c>
      <c r="B260" s="40" t="s">
        <v>475</v>
      </c>
      <c r="C260" s="22">
        <f>COUNTIF($B$1:$B259,TableData[Table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 x14ac:dyDescent="0.25">
      <c r="A261" s="22" t="str">
        <f>TableData[Table Name]&amp;"-"&amp;TableData[Record No]</f>
        <v>Form Field Validations-20</v>
      </c>
      <c r="B261" s="40" t="s">
        <v>475</v>
      </c>
      <c r="C261" s="22">
        <f>COUNTIF($B$1:$B260,TableData[Table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 x14ac:dyDescent="0.25">
      <c r="A262" s="22" t="str">
        <f>TableData[Table Name]&amp;"-"&amp;TableData[Record No]</f>
        <v>Resource Actions-9</v>
      </c>
      <c r="B262" s="40" t="s">
        <v>315</v>
      </c>
      <c r="C262" s="22">
        <f>COUNTIF($B$1:$B261,TableData[Table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 x14ac:dyDescent="0.25">
      <c r="A263" s="22" t="str">
        <f>TableData[Table Name]&amp;"-"&amp;TableData[Record No]</f>
        <v>Resource Actions-10</v>
      </c>
      <c r="B263" s="40" t="s">
        <v>315</v>
      </c>
      <c r="C263" s="22">
        <f>COUNTIF($B$1:$B262,TableData[Table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 x14ac:dyDescent="0.25">
      <c r="A264" s="22" t="str">
        <f>TableData[Table Name]&amp;"-"&amp;TableData[Record No]</f>
        <v>Resource Action List-3</v>
      </c>
      <c r="B264" s="40" t="s">
        <v>552</v>
      </c>
      <c r="C264" s="22">
        <f>COUNTIF($B$1:$B263,TableData[Table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 x14ac:dyDescent="0.25">
      <c r="A265" s="22" t="str">
        <f>TableData[Table Name]&amp;"-"&amp;TableData[Record No]</f>
        <v>Resource Action List-4</v>
      </c>
      <c r="B265" s="40" t="s">
        <v>552</v>
      </c>
      <c r="C265" s="22">
        <f>COUNTIF($B$1:$B264,TableData[Table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 x14ac:dyDescent="0.25">
      <c r="A266" s="22" t="str">
        <f>TableData[Table Name]&amp;"-"&amp;TableData[Record No]</f>
        <v>Resource Action Data-0</v>
      </c>
      <c r="B266" s="40" t="s">
        <v>387</v>
      </c>
      <c r="C266" s="22">
        <f>COUNTIF($B$1:$B265,TableData[Table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 x14ac:dyDescent="0.25">
      <c r="A267" s="22" t="str">
        <f>TableData[Table Name]&amp;"-"&amp;TableData[Record No]</f>
        <v>Resource Action Data-1</v>
      </c>
      <c r="B267" s="40" t="s">
        <v>387</v>
      </c>
      <c r="C267" s="22">
        <f>COUNTIF($B$1:$B266,TableData[Table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 x14ac:dyDescent="0.25">
      <c r="A268" s="22" t="str">
        <f>TableData[Table Name]&amp;"-"&amp;TableData[Record No]</f>
        <v>Resource Action Data-2</v>
      </c>
      <c r="B268" s="40" t="s">
        <v>387</v>
      </c>
      <c r="C268" s="22">
        <f>COUNTIF($B$1:$B267,TableData[Table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 x14ac:dyDescent="0.25">
      <c r="A269" s="22" t="str">
        <f>TableData[Table Name]&amp;"-"&amp;TableData[Record No]</f>
        <v>Resource Action Method-9</v>
      </c>
      <c r="B269" s="40" t="s">
        <v>444</v>
      </c>
      <c r="C269" s="22">
        <f>COUNTIF($B$1:$B268,TableData[Table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 x14ac:dyDescent="0.25">
      <c r="A270" s="22" t="str">
        <f>TableData[Table Name]&amp;"-"&amp;TableData[Record No]</f>
        <v>Resource Action Method-10</v>
      </c>
      <c r="B270" s="40" t="s">
        <v>444</v>
      </c>
      <c r="C270" s="22">
        <f>COUNTIF($B$1:$B269,TableData[Table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 x14ac:dyDescent="0.25">
      <c r="A271" s="22" t="str">
        <f>TableData[Table Name]&amp;"-"&amp;TableData[Record No]</f>
        <v>Resource Relations-38</v>
      </c>
      <c r="B271" s="40" t="s">
        <v>441</v>
      </c>
      <c r="C271" s="22">
        <f>COUNTIF($B$1:$B270,TableData[Table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 x14ac:dyDescent="0.25">
      <c r="A272" s="22" t="str">
        <f>TableData[Table Name]&amp;"-"&amp;TableData[Record No]</f>
        <v>Resources-30</v>
      </c>
      <c r="B272" s="40" t="s">
        <v>220</v>
      </c>
      <c r="C272" s="22">
        <f>COUNTIF($B$1:$B271,TableData[Table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 x14ac:dyDescent="0.25">
      <c r="A273" s="22" t="str">
        <f>TableData[Table Name]&amp;"-"&amp;TableData[Record No]</f>
        <v>Resource Relations-39</v>
      </c>
      <c r="B273" s="40" t="s">
        <v>441</v>
      </c>
      <c r="C273" s="22">
        <f>COUNTIF($B$1:$B272,TableData[Table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 x14ac:dyDescent="0.25">
      <c r="A274" s="22" t="str">
        <f>TableData[Table Name]&amp;"-"&amp;TableData[Record No]</f>
        <v>Resource Relations-40</v>
      </c>
      <c r="B274" s="40" t="s">
        <v>441</v>
      </c>
      <c r="C274" s="22">
        <f>COUNTIF($B$1:$B273,TableData[Table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 x14ac:dyDescent="0.25">
      <c r="A275" s="22" t="str">
        <f>TableData[Table Name]&amp;"-"&amp;TableData[Record No]</f>
        <v>Resource Relations-41</v>
      </c>
      <c r="B275" s="40" t="s">
        <v>441</v>
      </c>
      <c r="C275" s="22">
        <f>COUNTIF($B$1:$B274,TableData[Table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 x14ac:dyDescent="0.25">
      <c r="A276" s="42" t="str">
        <f>TableData[Table Name]&amp;"-"&amp;TableData[Record No]</f>
        <v>Resource Relations-42</v>
      </c>
      <c r="B276" s="40" t="s">
        <v>441</v>
      </c>
      <c r="C276" s="42">
        <f>COUNTIF($B$1:$B275,TableData[Table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 x14ac:dyDescent="0.25">
      <c r="A277" s="22" t="str">
        <f>TableData[Table Name]&amp;"-"&amp;TableData[Record No]</f>
        <v>Resource Relations-43</v>
      </c>
      <c r="B277" s="40" t="s">
        <v>441</v>
      </c>
      <c r="C277" s="22">
        <f>COUNTIF($B$1:$B276,TableData[Table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 x14ac:dyDescent="0.25">
      <c r="A278" s="22" t="str">
        <f>TableData[Table Name]&amp;"-"&amp;TableData[Record No]</f>
        <v>Users-0</v>
      </c>
      <c r="B278" s="40" t="s">
        <v>184</v>
      </c>
      <c r="C278" s="22">
        <f>COUNTIF($B$1:$B277,TableData[Table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x14ac:dyDescent="0.25">
      <c r="A279" s="22" t="str">
        <f>TableData[Table Name]&amp;"-"&amp;TableData[Record No]</f>
        <v>Field Options-0</v>
      </c>
      <c r="B279" s="40" t="s">
        <v>464</v>
      </c>
      <c r="C279" s="22">
        <f>COUNTIF($B$1:$B278,TableData[Table Name])</f>
        <v>0</v>
      </c>
      <c r="D279" s="40" t="s">
        <v>122</v>
      </c>
      <c r="E279" s="40" t="s">
        <v>49</v>
      </c>
      <c r="F279" s="40" t="s">
        <v>204</v>
      </c>
      <c r="G279" s="40" t="s">
        <v>455</v>
      </c>
      <c r="H279" s="40" t="s">
        <v>457</v>
      </c>
      <c r="I279" s="40" t="s">
        <v>459</v>
      </c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 x14ac:dyDescent="0.25">
      <c r="A280" s="22" t="str">
        <f>TableData[Table Name]&amp;"-"&amp;TableData[Record No]</f>
        <v>Form Collection-0</v>
      </c>
      <c r="B280" s="40" t="s">
        <v>655</v>
      </c>
      <c r="C280" s="22">
        <f>COUNTIF($B$1:$B279,TableData[Table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 x14ac:dyDescent="0.25">
      <c r="A281" s="22" t="str">
        <f>TableData[Table Name]&amp;"-"&amp;TableData[Record No]</f>
        <v>Data Scopes-0</v>
      </c>
      <c r="B281" s="40" t="s">
        <v>669</v>
      </c>
      <c r="C281" s="22">
        <f>COUNTIF($B$1:$B280,TableData[Table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hidden="1" x14ac:dyDescent="0.25">
      <c r="A282" s="22" t="str">
        <f>TableData[Table Name]&amp;"-"&amp;TableData[Record No]</f>
        <v>Resource Roles-8</v>
      </c>
      <c r="B282" s="40" t="s">
        <v>227</v>
      </c>
      <c r="C282" s="22">
        <f>COUNTIF($B$1:$B281,TableData[Table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hidden="1" x14ac:dyDescent="0.25">
      <c r="A283" s="42" t="str">
        <f>TableData[Table Name]&amp;"-"&amp;TableData[Record No]</f>
        <v>Resource Roles-9</v>
      </c>
      <c r="B283" s="40" t="s">
        <v>227</v>
      </c>
      <c r="C283" s="42">
        <f>COUNTIF($B$1:$B282,TableData[Table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 hidden="1" x14ac:dyDescent="0.25">
      <c r="A284" s="42" t="str">
        <f>TableData[Table Name]&amp;"-"&amp;TableData[Record No]</f>
        <v>Resource Roles-10</v>
      </c>
      <c r="B284" s="40" t="s">
        <v>227</v>
      </c>
      <c r="C284" s="42">
        <f>COUNTIF($B$1:$B283,TableData[Table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 hidden="1" x14ac:dyDescent="0.25">
      <c r="A285" s="42" t="str">
        <f>TableData[Table Name]&amp;"-"&amp;TableData[Record No]</f>
        <v>Resource Roles-11</v>
      </c>
      <c r="B285" s="40" t="s">
        <v>227</v>
      </c>
      <c r="C285" s="42">
        <f>COUNTIF($B$1:$B284,TableData[Table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 hidden="1" x14ac:dyDescent="0.25">
      <c r="A286" s="42" t="str">
        <f>TableData[Table Name]&amp;"-"&amp;TableData[Record No]</f>
        <v>Resource Roles-12</v>
      </c>
      <c r="B286" s="40" t="s">
        <v>227</v>
      </c>
      <c r="C286" s="42">
        <f>COUNTIF($B$1:$B285,TableData[Table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 hidden="1" x14ac:dyDescent="0.25">
      <c r="A287" s="42" t="str">
        <f>TableData[Table Name]&amp;"-"&amp;TableData[Record No]</f>
        <v>Resource Roles-13</v>
      </c>
      <c r="B287" s="40" t="s">
        <v>227</v>
      </c>
      <c r="C287" s="42">
        <f>COUNTIF($B$1:$B286,TableData[Table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 hidden="1" x14ac:dyDescent="0.25">
      <c r="A288" s="42" t="str">
        <f>TableData[Table Name]&amp;"-"&amp;TableData[Record No]</f>
        <v>Resource Roles-14</v>
      </c>
      <c r="B288" s="40" t="s">
        <v>227</v>
      </c>
      <c r="C288" s="42">
        <f>COUNTIF($B$1:$B287,TableData[Table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 hidden="1" x14ac:dyDescent="0.25">
      <c r="A289" s="42" t="str">
        <f>TableData[Table Name]&amp;"-"&amp;TableData[Record No]</f>
        <v>Resource Roles-15</v>
      </c>
      <c r="B289" s="40" t="s">
        <v>227</v>
      </c>
      <c r="C289" s="42">
        <f>COUNTIF($B$1:$B288,TableData[Table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 hidden="1" x14ac:dyDescent="0.25">
      <c r="A290" s="42" t="str">
        <f>TableData[Table Name]&amp;"-"&amp;TableData[Record No]</f>
        <v>Resource Roles-16</v>
      </c>
      <c r="B290" s="40" t="s">
        <v>227</v>
      </c>
      <c r="C290" s="42">
        <f>COUNTIF($B$1:$B289,TableData[Table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 hidden="1" x14ac:dyDescent="0.25">
      <c r="A291" s="42" t="str">
        <f>TableData[Table Name]&amp;"-"&amp;TableData[Record No]</f>
        <v>Resource Roles-17</v>
      </c>
      <c r="B291" s="40" t="s">
        <v>227</v>
      </c>
      <c r="C291" s="42">
        <f>COUNTIF($B$1:$B290,TableData[Table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 hidden="1" x14ac:dyDescent="0.25">
      <c r="A292" s="42" t="str">
        <f>TableData[Table Name]&amp;"-"&amp;TableData[Record No]</f>
        <v>Resource Roles-18</v>
      </c>
      <c r="B292" s="40" t="s">
        <v>227</v>
      </c>
      <c r="C292" s="42">
        <f>COUNTIF($B$1:$B291,TableData[Table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 hidden="1" x14ac:dyDescent="0.25">
      <c r="A293" s="42" t="str">
        <f>TableData[Table Name]&amp;"-"&amp;TableData[Record No]</f>
        <v>Resource Roles-19</v>
      </c>
      <c r="B293" s="40" t="s">
        <v>227</v>
      </c>
      <c r="C293" s="42">
        <f>COUNTIF($B$1:$B292,TableData[Table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 hidden="1" x14ac:dyDescent="0.25">
      <c r="A294" s="42" t="str">
        <f>TableData[Table Name]&amp;"-"&amp;TableData[Record No]</f>
        <v>Resource Roles-20</v>
      </c>
      <c r="B294" s="40" t="s">
        <v>227</v>
      </c>
      <c r="C294" s="42">
        <f>COUNTIF($B$1:$B293,TableData[Table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 hidden="1" x14ac:dyDescent="0.25">
      <c r="A295" s="42" t="str">
        <f>TableData[Table Name]&amp;"-"&amp;TableData[Record No]</f>
        <v>Resource Roles-21</v>
      </c>
      <c r="B295" s="40" t="s">
        <v>227</v>
      </c>
      <c r="C295" s="42">
        <f>COUNTIF($B$1:$B294,TableData[Table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 hidden="1" x14ac:dyDescent="0.25">
      <c r="A296" s="42" t="str">
        <f>TableData[Table Name]&amp;"-"&amp;TableData[Record No]</f>
        <v>Resource Roles-22</v>
      </c>
      <c r="B296" s="40" t="s">
        <v>227</v>
      </c>
      <c r="C296" s="42">
        <f>COUNTIF($B$1:$B295,TableData[Table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 hidden="1" x14ac:dyDescent="0.25">
      <c r="A297" s="42" t="str">
        <f>TableData[Table Name]&amp;"-"&amp;TableData[Record No]</f>
        <v>Resource Roles-23</v>
      </c>
      <c r="B297" s="40" t="s">
        <v>227</v>
      </c>
      <c r="C297" s="42">
        <f>COUNTIF($B$1:$B296,TableData[Table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 hidden="1" x14ac:dyDescent="0.25">
      <c r="A298" s="42" t="str">
        <f>TableData[Table Name]&amp;"-"&amp;TableData[Record No]</f>
        <v>Resource Roles-24</v>
      </c>
      <c r="B298" s="40" t="s">
        <v>227</v>
      </c>
      <c r="C298" s="42">
        <f>COUNTIF($B$1:$B297,TableData[Table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 hidden="1" x14ac:dyDescent="0.25">
      <c r="A299" s="42" t="str">
        <f>TableData[Table Name]&amp;"-"&amp;TableData[Record No]</f>
        <v>Resource Roles-25</v>
      </c>
      <c r="B299" s="40" t="s">
        <v>227</v>
      </c>
      <c r="C299" s="42">
        <f>COUNTIF($B$1:$B298,TableData[Table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 hidden="1" x14ac:dyDescent="0.25">
      <c r="A300" s="42" t="str">
        <f>TableData[Table Name]&amp;"-"&amp;TableData[Record No]</f>
        <v>Resource Roles-26</v>
      </c>
      <c r="B300" s="40" t="s">
        <v>227</v>
      </c>
      <c r="C300" s="42">
        <f>COUNTIF($B$1:$B299,TableData[Table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 hidden="1" x14ac:dyDescent="0.25">
      <c r="A301" s="42" t="str">
        <f>TableData[Table Name]&amp;"-"&amp;TableData[Record No]</f>
        <v>Resource Roles-27</v>
      </c>
      <c r="B301" s="40" t="s">
        <v>227</v>
      </c>
      <c r="C301" s="42">
        <f>COUNTIF($B$1:$B300,TableData[Table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 hidden="1" x14ac:dyDescent="0.25">
      <c r="A302" s="42" t="str">
        <f>TableData[Table Name]&amp;"-"&amp;TableData[Record No]</f>
        <v>Resource Roles-28</v>
      </c>
      <c r="B302" s="40" t="s">
        <v>227</v>
      </c>
      <c r="C302" s="42">
        <f>COUNTIF($B$1:$B301,TableData[Table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 hidden="1" x14ac:dyDescent="0.25">
      <c r="A303" s="42" t="str">
        <f>TableData[Table Name]&amp;"-"&amp;TableData[Record No]</f>
        <v>Resource Roles-29</v>
      </c>
      <c r="B303" s="40" t="s">
        <v>227</v>
      </c>
      <c r="C303" s="42">
        <f>COUNTIF($B$1:$B302,TableData[Table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 hidden="1" x14ac:dyDescent="0.25">
      <c r="A304" s="42" t="str">
        <f>TableData[Table Name]&amp;"-"&amp;TableData[Record No]</f>
        <v>Resource Roles-30</v>
      </c>
      <c r="B304" s="40" t="s">
        <v>227</v>
      </c>
      <c r="C304" s="42">
        <f>COUNTIF($B$1:$B303,TableData[Table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 hidden="1" x14ac:dyDescent="0.25">
      <c r="A305" s="22" t="str">
        <f>TableData[Table Name]&amp;"-"&amp;TableData[Record No]</f>
        <v>Resource List Search-0</v>
      </c>
      <c r="B305" s="40" t="s">
        <v>671</v>
      </c>
      <c r="C305" s="22">
        <f>COUNTIF($B$1:$B304,TableData[Table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 x14ac:dyDescent="0.25">
      <c r="A306" s="22" t="str">
        <f>TableData[Table Name]&amp;"-"&amp;TableData[Record No]</f>
        <v>Resources-31</v>
      </c>
      <c r="B306" s="40" t="s">
        <v>220</v>
      </c>
      <c r="C306" s="22">
        <f>COUNTIF($B$1:$B305,TableData[Table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hidden="1" x14ac:dyDescent="0.25">
      <c r="A307" s="22" t="str">
        <f>TableData[Table Name]&amp;"-"&amp;TableData[Record No]</f>
        <v>Resource Relations-44</v>
      </c>
      <c r="B307" s="40" t="s">
        <v>441</v>
      </c>
      <c r="C307" s="22">
        <f>COUNTIF($B$1:$B306,TableData[Table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hidden="1" x14ac:dyDescent="0.25">
      <c r="A308" s="22" t="str">
        <f>TableData[Table Name]&amp;"-"&amp;TableData[Record No]</f>
        <v>Field Depends-0</v>
      </c>
      <c r="B308" s="40" t="s">
        <v>689</v>
      </c>
      <c r="C308" s="22">
        <f>COUNTIF($B$1:$B307,TableData[Table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 hidden="1" x14ac:dyDescent="0.25">
      <c r="A309" s="22" t="str">
        <f>TableData[Table Name]&amp;"-"&amp;TableData[Record No]</f>
        <v>Resources-32</v>
      </c>
      <c r="B309" s="40" t="s">
        <v>220</v>
      </c>
      <c r="C309" s="22">
        <f>COUNTIF($B$1:$B308,TableData[Table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 hidden="1" x14ac:dyDescent="0.25">
      <c r="A310" s="22" t="str">
        <f>TableData[Table Name]&amp;"-"&amp;TableData[Record No]</f>
        <v>Resource Relations-45</v>
      </c>
      <c r="B310" s="40" t="s">
        <v>441</v>
      </c>
      <c r="C310" s="22">
        <f>COUNTIF($B$1:$B309,TableData[Table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hidden="1" x14ac:dyDescent="0.25">
      <c r="A311" s="42" t="str">
        <f>TableData[Table Name]&amp;"-"&amp;TableData[Record No]</f>
        <v>Dashboard-0</v>
      </c>
      <c r="B311" s="43" t="s">
        <v>742</v>
      </c>
      <c r="C311" s="42">
        <f>COUNTIF($B$1:$B310,TableData[Table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 hidden="1" x14ac:dyDescent="0.25">
      <c r="A312" s="42" t="str">
        <f>TableData[Table Name]&amp;"-"&amp;TableData[Record No]</f>
        <v>Dashboard Sections-0</v>
      </c>
      <c r="B312" s="43" t="s">
        <v>743</v>
      </c>
      <c r="C312" s="42">
        <f>COUNTIF($B$1:$B311,TableData[Table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 hidden="1" x14ac:dyDescent="0.25">
      <c r="A313" s="42" t="str">
        <f>TableData[Table Name]&amp;"-"&amp;TableData[Record No]</f>
        <v>Dashboard Section Items-0</v>
      </c>
      <c r="B313" s="43" t="s">
        <v>744</v>
      </c>
      <c r="C313" s="42">
        <f>COUNTIF($B$1:$B312,TableData[Table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 hidden="1" x14ac:dyDescent="0.25">
      <c r="A314" s="22" t="str">
        <f>TableData[Table Name]&amp;"-"&amp;TableData[Record No]</f>
        <v>Resource Metrics-0</v>
      </c>
      <c r="B314" s="40" t="s">
        <v>745</v>
      </c>
      <c r="C314" s="22">
        <f>COUNTIF($B$1:$B313,TableData[Table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 hidden="1" x14ac:dyDescent="0.25">
      <c r="A315" s="42" t="str">
        <f>TableData[Table Name]&amp;"-"&amp;TableData[Record No]</f>
        <v>Resources-33</v>
      </c>
      <c r="B315" s="40" t="s">
        <v>220</v>
      </c>
      <c r="C315" s="42">
        <f>COUNTIF($B$1:$B314,TableData[Table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 hidden="1" x14ac:dyDescent="0.25">
      <c r="A316" s="42" t="str">
        <f>TableData[Table Name]&amp;"-"&amp;TableData[Record No]</f>
        <v>Resources-34</v>
      </c>
      <c r="B316" s="40" t="s">
        <v>220</v>
      </c>
      <c r="C316" s="42">
        <f>COUNTIF($B$1:$B315,TableData[Table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 hidden="1" x14ac:dyDescent="0.25">
      <c r="A317" s="42" t="str">
        <f>TableData[Table Name]&amp;"-"&amp;TableData[Record No]</f>
        <v>Resources-35</v>
      </c>
      <c r="B317" s="40" t="s">
        <v>220</v>
      </c>
      <c r="C317" s="42">
        <f>COUNTIF($B$1:$B316,TableData[Table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 hidden="1" x14ac:dyDescent="0.25">
      <c r="A318" s="22" t="str">
        <f>TableData[Table Name]&amp;"-"&amp;TableData[Record No]</f>
        <v>Resources-36</v>
      </c>
      <c r="B318" s="40" t="s">
        <v>220</v>
      </c>
      <c r="C318" s="22">
        <f>COUNTIF($B$1:$B317,TableData[Table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 x14ac:dyDescent="0.25">
      <c r="A319" s="42" t="str">
        <f>TableData[Table Name]&amp;"-"&amp;TableData[Record No]</f>
        <v>Resource Relations-46</v>
      </c>
      <c r="B319" s="40" t="s">
        <v>441</v>
      </c>
      <c r="C319" s="42">
        <f>COUNTIF($B$1:$B318,TableData[Table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 hidden="1" x14ac:dyDescent="0.25">
      <c r="A320" s="42" t="str">
        <f>TableData[Table Name]&amp;"-"&amp;TableData[Record No]</f>
        <v>Resource Relations-47</v>
      </c>
      <c r="B320" s="40" t="s">
        <v>441</v>
      </c>
      <c r="C320" s="42">
        <f>COUNTIF($B$1:$B319,TableData[Table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 hidden="1" x14ac:dyDescent="0.25">
      <c r="A321" s="42" t="str">
        <f>TableData[Table Name]&amp;"-"&amp;TableData[Record No]</f>
        <v>Resource Relations-48</v>
      </c>
      <c r="B321" s="40" t="s">
        <v>441</v>
      </c>
      <c r="C321" s="42">
        <f>COUNTIF($B$1:$B320,TableData[Table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 hidden="1" x14ac:dyDescent="0.25">
      <c r="A322" s="22" t="str">
        <f>TableData[Table Name]&amp;"-"&amp;TableData[Record No]</f>
        <v>Resource Relations-49</v>
      </c>
      <c r="B322" s="40" t="s">
        <v>441</v>
      </c>
      <c r="C322" s="22">
        <f>COUNTIF($B$1:$B321,TableData[Table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 x14ac:dyDescent="0.25">
      <c r="A323" s="22" t="str">
        <f>TableData[Table Name]&amp;"-"&amp;TableData[Record No]</f>
        <v>Field Dynamic-0</v>
      </c>
      <c r="B323" s="40" t="s">
        <v>792</v>
      </c>
      <c r="C323" s="22">
        <f>COUNTIF($B$1:$B322,TableData[Table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799</v>
      </c>
      <c r="J323" s="40" t="s">
        <v>684</v>
      </c>
      <c r="K323" s="40" t="s">
        <v>789</v>
      </c>
      <c r="L323" s="40"/>
      <c r="M323" s="40"/>
      <c r="N323" s="40"/>
      <c r="O323" s="40"/>
      <c r="P323" s="40"/>
      <c r="Q323" s="40"/>
      <c r="R323" s="40"/>
    </row>
    <row r="324" spans="1:18" hidden="1" x14ac:dyDescent="0.25">
      <c r="A324" s="22" t="str">
        <f>TableData[Table Name]&amp;"-"&amp;TableData[Record No]</f>
        <v>Resources-37</v>
      </c>
      <c r="B324" s="40" t="s">
        <v>220</v>
      </c>
      <c r="C324" s="22">
        <f>COUNTIF($B$1:$B323,TableData[Table Name])</f>
        <v>37</v>
      </c>
      <c r="D324" s="40" t="s">
        <v>793</v>
      </c>
      <c r="E324" s="40" t="s">
        <v>794</v>
      </c>
      <c r="F324" s="40" t="s">
        <v>795</v>
      </c>
      <c r="G324" s="40" t="s">
        <v>558</v>
      </c>
      <c r="H324" s="40" t="s">
        <v>796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hidden="1" x14ac:dyDescent="0.25">
      <c r="A325" s="22" t="str">
        <f>TableData[Table Name]&amp;"-"&amp;TableData[Record No]</f>
        <v>Resource Relations-50</v>
      </c>
      <c r="B325" s="40" t="s">
        <v>441</v>
      </c>
      <c r="C325" s="22">
        <f>COUNTIF($B$1:$B324,TableData[Table Name])</f>
        <v>50</v>
      </c>
      <c r="D325" s="40">
        <v>13</v>
      </c>
      <c r="E325" s="40" t="s">
        <v>798</v>
      </c>
      <c r="F325" s="40" t="s">
        <v>794</v>
      </c>
      <c r="G325" s="40" t="s">
        <v>797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hidden="1" x14ac:dyDescent="0.25">
      <c r="A326" s="42" t="str">
        <f>TableData[Table Name]&amp;"-"&amp;TableData[Record No]</f>
        <v>Resource Forms-10</v>
      </c>
      <c r="B326" s="43" t="s">
        <v>431</v>
      </c>
      <c r="C326" s="42">
        <f>COUNTIF($B$1:$B325,TableData[Table Name])</f>
        <v>10</v>
      </c>
      <c r="D326" s="43">
        <v>4</v>
      </c>
      <c r="E326" s="43" t="s">
        <v>800</v>
      </c>
      <c r="F326" s="43" t="s">
        <v>801</v>
      </c>
      <c r="G326" s="43" t="s">
        <v>802</v>
      </c>
      <c r="H326" s="43" t="s">
        <v>803</v>
      </c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1:18" hidden="1" x14ac:dyDescent="0.25">
      <c r="A327" s="42" t="str">
        <f>TableData[Table Name]&amp;"-"&amp;TableData[Record No]</f>
        <v>Resource Forms-11</v>
      </c>
      <c r="B327" s="43" t="s">
        <v>431</v>
      </c>
      <c r="C327" s="42">
        <f>COUNTIF($B$1:$B326,TableData[Table Name])</f>
        <v>11</v>
      </c>
      <c r="D327" s="43">
        <v>7</v>
      </c>
      <c r="E327" s="43" t="s">
        <v>804</v>
      </c>
      <c r="F327" s="43" t="s">
        <v>805</v>
      </c>
      <c r="G327" s="43" t="s">
        <v>963</v>
      </c>
      <c r="H327" s="43" t="s">
        <v>806</v>
      </c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1:18" hidden="1" x14ac:dyDescent="0.25">
      <c r="A328" s="42" t="str">
        <f>TableData[Table Name]&amp;"-"&amp;TableData[Record No]</f>
        <v>Resource Forms-12</v>
      </c>
      <c r="B328" s="43" t="s">
        <v>431</v>
      </c>
      <c r="C328" s="42">
        <f>COUNTIF($B$1:$B327,TableData[Table Name])</f>
        <v>12</v>
      </c>
      <c r="D328" s="43">
        <v>12</v>
      </c>
      <c r="E328" s="43" t="s">
        <v>807</v>
      </c>
      <c r="F328" s="43" t="s">
        <v>808</v>
      </c>
      <c r="G328" s="43" t="s">
        <v>966</v>
      </c>
      <c r="H328" s="43" t="s">
        <v>809</v>
      </c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1:18" hidden="1" x14ac:dyDescent="0.25">
      <c r="A329" s="42" t="str">
        <f>TableData[Table Name]&amp;"-"&amp;TableData[Record No]</f>
        <v>Resource Forms-13</v>
      </c>
      <c r="B329" s="43" t="s">
        <v>431</v>
      </c>
      <c r="C329" s="42">
        <f>COUNTIF($B$1:$B328,TableData[Table Name])</f>
        <v>13</v>
      </c>
      <c r="D329" s="43">
        <v>13</v>
      </c>
      <c r="E329" s="43" t="s">
        <v>810</v>
      </c>
      <c r="F329" s="43" t="s">
        <v>811</v>
      </c>
      <c r="G329" s="43" t="s">
        <v>942</v>
      </c>
      <c r="H329" s="43" t="s">
        <v>812</v>
      </c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1:18" hidden="1" x14ac:dyDescent="0.25">
      <c r="A330" s="42" t="str">
        <f>TableData[Table Name]&amp;"-"&amp;TableData[Record No]</f>
        <v>Resource Forms-14</v>
      </c>
      <c r="B330" s="43" t="s">
        <v>431</v>
      </c>
      <c r="C330" s="42">
        <f>COUNTIF($B$1:$B329,TableData[Table Name])</f>
        <v>14</v>
      </c>
      <c r="D330" s="43">
        <v>14</v>
      </c>
      <c r="E330" s="43" t="s">
        <v>813</v>
      </c>
      <c r="F330" s="43" t="s">
        <v>814</v>
      </c>
      <c r="G330" s="43" t="s">
        <v>943</v>
      </c>
      <c r="H330" s="43" t="s">
        <v>815</v>
      </c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1:18" hidden="1" x14ac:dyDescent="0.25">
      <c r="A331" s="42" t="str">
        <f>TableData[Table Name]&amp;"-"&amp;TableData[Record No]</f>
        <v>Resource Forms-15</v>
      </c>
      <c r="B331" s="43" t="s">
        <v>431</v>
      </c>
      <c r="C331" s="42">
        <f>COUNTIF($B$1:$B330,TableData[Table Name])</f>
        <v>15</v>
      </c>
      <c r="D331" s="43">
        <v>15</v>
      </c>
      <c r="E331" s="43" t="s">
        <v>816</v>
      </c>
      <c r="F331" s="43" t="s">
        <v>817</v>
      </c>
      <c r="G331" s="43" t="s">
        <v>944</v>
      </c>
      <c r="H331" s="43" t="s">
        <v>818</v>
      </c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1:18" hidden="1" x14ac:dyDescent="0.25">
      <c r="A332" s="42" t="str">
        <f>TableData[Table Name]&amp;"-"&amp;TableData[Record No]</f>
        <v>Resource Forms-16</v>
      </c>
      <c r="B332" s="43" t="s">
        <v>431</v>
      </c>
      <c r="C332" s="42">
        <f>COUNTIF($B$1:$B331,TableData[Table Name])</f>
        <v>16</v>
      </c>
      <c r="D332" s="43">
        <v>16</v>
      </c>
      <c r="E332" s="43" t="s">
        <v>819</v>
      </c>
      <c r="F332" s="43" t="s">
        <v>820</v>
      </c>
      <c r="G332" s="43" t="s">
        <v>945</v>
      </c>
      <c r="H332" s="43" t="s">
        <v>821</v>
      </c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1:18" hidden="1" x14ac:dyDescent="0.25">
      <c r="A333" s="42" t="str">
        <f>TableData[Table Name]&amp;"-"&amp;TableData[Record No]</f>
        <v>Resource Forms-17</v>
      </c>
      <c r="B333" s="43" t="s">
        <v>431</v>
      </c>
      <c r="C333" s="42">
        <f>COUNTIF($B$1:$B332,TableData[Table Name])</f>
        <v>17</v>
      </c>
      <c r="D333" s="43">
        <v>19</v>
      </c>
      <c r="E333" s="43" t="s">
        <v>822</v>
      </c>
      <c r="F333" s="43" t="s">
        <v>823</v>
      </c>
      <c r="G333" s="43" t="s">
        <v>946</v>
      </c>
      <c r="H333" s="43" t="s">
        <v>825</v>
      </c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1:18" hidden="1" x14ac:dyDescent="0.25">
      <c r="A334" s="42" t="str">
        <f>TableData[Table Name]&amp;"-"&amp;TableData[Record No]</f>
        <v>Resource Forms-18</v>
      </c>
      <c r="B334" s="43" t="s">
        <v>431</v>
      </c>
      <c r="C334" s="42">
        <f>COUNTIF($B$1:$B333,TableData[Table Name])</f>
        <v>18</v>
      </c>
      <c r="D334" s="43">
        <v>21</v>
      </c>
      <c r="E334" s="43" t="s">
        <v>826</v>
      </c>
      <c r="F334" s="43" t="s">
        <v>827</v>
      </c>
      <c r="G334" s="43" t="s">
        <v>947</v>
      </c>
      <c r="H334" s="43" t="s">
        <v>828</v>
      </c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1:18" hidden="1" x14ac:dyDescent="0.25">
      <c r="A335" s="42" t="str">
        <f>TableData[Table Name]&amp;"-"&amp;TableData[Record No]</f>
        <v>Resource Forms-19</v>
      </c>
      <c r="B335" s="43" t="s">
        <v>431</v>
      </c>
      <c r="C335" s="42">
        <f>COUNTIF($B$1:$B334,TableData[Table Name])</f>
        <v>19</v>
      </c>
      <c r="D335" s="43">
        <v>23</v>
      </c>
      <c r="E335" s="43" t="s">
        <v>829</v>
      </c>
      <c r="F335" s="43" t="s">
        <v>830</v>
      </c>
      <c r="G335" s="43" t="s">
        <v>948</v>
      </c>
      <c r="H335" s="43" t="s">
        <v>831</v>
      </c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1:18" hidden="1" x14ac:dyDescent="0.25">
      <c r="A336" s="42" t="str">
        <f>TableData[Table Name]&amp;"-"&amp;TableData[Record No]</f>
        <v>Resource Forms-20</v>
      </c>
      <c r="B336" s="43" t="s">
        <v>431</v>
      </c>
      <c r="C336" s="42">
        <f>COUNTIF($B$1:$B335,TableData[Table Name])</f>
        <v>20</v>
      </c>
      <c r="D336" s="43">
        <v>25</v>
      </c>
      <c r="E336" s="43" t="s">
        <v>832</v>
      </c>
      <c r="F336" s="43" t="s">
        <v>833</v>
      </c>
      <c r="G336" s="43" t="s">
        <v>949</v>
      </c>
      <c r="H336" s="43" t="s">
        <v>834</v>
      </c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1:18" hidden="1" x14ac:dyDescent="0.25">
      <c r="A337" s="42" t="str">
        <f>TableData[Table Name]&amp;"-"&amp;TableData[Record No]</f>
        <v>Resource Forms-21</v>
      </c>
      <c r="B337" s="43" t="s">
        <v>431</v>
      </c>
      <c r="C337" s="42">
        <f>COUNTIF($B$1:$B336,TableData[Table Name])</f>
        <v>21</v>
      </c>
      <c r="D337" s="43">
        <v>26</v>
      </c>
      <c r="E337" s="43" t="s">
        <v>835</v>
      </c>
      <c r="F337" s="43" t="s">
        <v>836</v>
      </c>
      <c r="G337" s="43" t="s">
        <v>950</v>
      </c>
      <c r="H337" s="43" t="s">
        <v>837</v>
      </c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1:18" hidden="1" x14ac:dyDescent="0.25">
      <c r="A338" s="42" t="str">
        <f>TableData[Table Name]&amp;"-"&amp;TableData[Record No]</f>
        <v>Resource Forms-22</v>
      </c>
      <c r="B338" s="43" t="s">
        <v>431</v>
      </c>
      <c r="C338" s="42">
        <f>COUNTIF($B$1:$B337,TableData[Table Name])</f>
        <v>22</v>
      </c>
      <c r="D338" s="43">
        <v>28</v>
      </c>
      <c r="E338" s="43" t="s">
        <v>838</v>
      </c>
      <c r="F338" s="43" t="s">
        <v>839</v>
      </c>
      <c r="G338" s="43" t="s">
        <v>951</v>
      </c>
      <c r="H338" s="43" t="s">
        <v>840</v>
      </c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1:18" hidden="1" x14ac:dyDescent="0.25">
      <c r="A339" s="42" t="str">
        <f>TableData[Table Name]&amp;"-"&amp;TableData[Record No]</f>
        <v>Resource Forms-23</v>
      </c>
      <c r="B339" s="43" t="s">
        <v>431</v>
      </c>
      <c r="C339" s="42">
        <f>COUNTIF($B$1:$B338,TableData[Table Name])</f>
        <v>23</v>
      </c>
      <c r="D339" s="43">
        <v>29</v>
      </c>
      <c r="E339" s="43" t="s">
        <v>841</v>
      </c>
      <c r="F339" s="43" t="s">
        <v>842</v>
      </c>
      <c r="G339" s="43" t="s">
        <v>952</v>
      </c>
      <c r="H339" s="43" t="s">
        <v>843</v>
      </c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1:18" hidden="1" x14ac:dyDescent="0.25">
      <c r="A340" s="42" t="str">
        <f>TableData[Table Name]&amp;"-"&amp;TableData[Record No]</f>
        <v>Resource Forms-24</v>
      </c>
      <c r="B340" s="43" t="s">
        <v>431</v>
      </c>
      <c r="C340" s="42">
        <f>COUNTIF($B$1:$B339,TableData[Table Name])</f>
        <v>24</v>
      </c>
      <c r="D340" s="43">
        <v>30</v>
      </c>
      <c r="E340" s="43" t="s">
        <v>844</v>
      </c>
      <c r="F340" s="43" t="s">
        <v>845</v>
      </c>
      <c r="G340" s="43" t="s">
        <v>953</v>
      </c>
      <c r="H340" s="43" t="s">
        <v>846</v>
      </c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1:18" hidden="1" x14ac:dyDescent="0.25">
      <c r="A341" s="42" t="str">
        <f>TableData[Table Name]&amp;"-"&amp;TableData[Record No]</f>
        <v>Resource Forms-25</v>
      </c>
      <c r="B341" s="43" t="s">
        <v>431</v>
      </c>
      <c r="C341" s="42">
        <f>COUNTIF($B$1:$B340,TableData[Table Name])</f>
        <v>25</v>
      </c>
      <c r="D341" s="43">
        <v>31</v>
      </c>
      <c r="E341" s="43" t="s">
        <v>847</v>
      </c>
      <c r="F341" s="43" t="s">
        <v>848</v>
      </c>
      <c r="G341" s="43" t="s">
        <v>954</v>
      </c>
      <c r="H341" s="43" t="s">
        <v>812</v>
      </c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1:18" hidden="1" x14ac:dyDescent="0.25">
      <c r="A342" s="42" t="str">
        <f>TableData[Table Name]&amp;"-"&amp;TableData[Record No]</f>
        <v>Resource Forms-26</v>
      </c>
      <c r="B342" s="43" t="s">
        <v>431</v>
      </c>
      <c r="C342" s="42">
        <f>COUNTIF($B$1:$B341,TableData[Table Name])</f>
        <v>26</v>
      </c>
      <c r="D342" s="43">
        <v>32</v>
      </c>
      <c r="E342" s="43" t="s">
        <v>849</v>
      </c>
      <c r="F342" s="43" t="s">
        <v>940</v>
      </c>
      <c r="G342" s="43" t="s">
        <v>955</v>
      </c>
      <c r="H342" s="43" t="s">
        <v>850</v>
      </c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1:18" hidden="1" x14ac:dyDescent="0.25">
      <c r="A343" s="42" t="str">
        <f>TableData[Table Name]&amp;"-"&amp;TableData[Record No]</f>
        <v>Resource Forms-27</v>
      </c>
      <c r="B343" s="43" t="s">
        <v>431</v>
      </c>
      <c r="C343" s="42">
        <f>COUNTIF($B$1:$B342,TableData[Table Name])</f>
        <v>27</v>
      </c>
      <c r="D343" s="43">
        <v>33</v>
      </c>
      <c r="E343" s="43" t="s">
        <v>851</v>
      </c>
      <c r="F343" s="43" t="s">
        <v>852</v>
      </c>
      <c r="G343" s="43" t="s">
        <v>956</v>
      </c>
      <c r="H343" s="43" t="s">
        <v>853</v>
      </c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1:18" hidden="1" x14ac:dyDescent="0.25">
      <c r="A344" s="42" t="str">
        <f>TableData[Table Name]&amp;"-"&amp;TableData[Record No]</f>
        <v>Resource Forms-28</v>
      </c>
      <c r="B344" s="43" t="s">
        <v>431</v>
      </c>
      <c r="C344" s="42">
        <f>COUNTIF($B$1:$B343,TableData[Table Name])</f>
        <v>28</v>
      </c>
      <c r="D344" s="43">
        <v>34</v>
      </c>
      <c r="E344" s="43" t="s">
        <v>854</v>
      </c>
      <c r="F344" s="43" t="s">
        <v>855</v>
      </c>
      <c r="G344" s="43" t="s">
        <v>957</v>
      </c>
      <c r="H344" s="43" t="s">
        <v>856</v>
      </c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1:18" hidden="1" x14ac:dyDescent="0.25">
      <c r="A345" s="42" t="str">
        <f>TableData[Table Name]&amp;"-"&amp;TableData[Record No]</f>
        <v>Resource Forms-29</v>
      </c>
      <c r="B345" s="43" t="s">
        <v>431</v>
      </c>
      <c r="C345" s="42">
        <f>COUNTIF($B$1:$B344,TableData[Table Name])</f>
        <v>29</v>
      </c>
      <c r="D345" s="43">
        <v>35</v>
      </c>
      <c r="E345" s="43" t="s">
        <v>857</v>
      </c>
      <c r="F345" s="43" t="s">
        <v>858</v>
      </c>
      <c r="G345" s="43" t="s">
        <v>958</v>
      </c>
      <c r="H345" s="43" t="s">
        <v>859</v>
      </c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1:18" hidden="1" x14ac:dyDescent="0.25">
      <c r="A346" s="42" t="str">
        <f>TableData[Table Name]&amp;"-"&amp;TableData[Record No]</f>
        <v>Resource Forms-30</v>
      </c>
      <c r="B346" s="43" t="s">
        <v>431</v>
      </c>
      <c r="C346" s="42">
        <f>COUNTIF($B$1:$B345,TableData[Table Name])</f>
        <v>30</v>
      </c>
      <c r="D346" s="43">
        <v>36</v>
      </c>
      <c r="E346" s="43" t="s">
        <v>860</v>
      </c>
      <c r="F346" s="43" t="s">
        <v>861</v>
      </c>
      <c r="G346" s="43" t="s">
        <v>959</v>
      </c>
      <c r="H346" s="43" t="s">
        <v>862</v>
      </c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1:18" hidden="1" x14ac:dyDescent="0.25">
      <c r="A347" s="42" t="str">
        <f>TableData[Table Name]&amp;"-"&amp;TableData[Record No]</f>
        <v>Resource Forms-31</v>
      </c>
      <c r="B347" s="43" t="s">
        <v>431</v>
      </c>
      <c r="C347" s="42">
        <f>COUNTIF($B$1:$B346,TableData[Table Name])</f>
        <v>31</v>
      </c>
      <c r="D347" s="43">
        <v>37</v>
      </c>
      <c r="E347" s="43" t="s">
        <v>863</v>
      </c>
      <c r="F347" s="43" t="s">
        <v>864</v>
      </c>
      <c r="G347" s="43" t="s">
        <v>960</v>
      </c>
      <c r="H347" s="43" t="s">
        <v>865</v>
      </c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1:18" hidden="1" x14ac:dyDescent="0.25">
      <c r="A348" s="42" t="str">
        <f>TableData[Table Name]&amp;"-"&amp;TableData[Record No]</f>
        <v>Resource Form Fields-38</v>
      </c>
      <c r="B348" s="43" t="s">
        <v>442</v>
      </c>
      <c r="C348" s="42">
        <f>COUNTIF($B$1:$B347,TableData[Table Name])</f>
        <v>38</v>
      </c>
      <c r="D348" s="43">
        <v>10</v>
      </c>
      <c r="E348" s="43" t="s">
        <v>26</v>
      </c>
      <c r="F348" s="43" t="s">
        <v>269</v>
      </c>
      <c r="G348" s="43" t="s">
        <v>1</v>
      </c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1:18" hidden="1" x14ac:dyDescent="0.25">
      <c r="A349" s="42" t="str">
        <f>TableData[Table Name]&amp;"-"&amp;TableData[Record No]</f>
        <v>Resource Form Fields-39</v>
      </c>
      <c r="B349" s="43" t="s">
        <v>442</v>
      </c>
      <c r="C349" s="42">
        <f>COUNTIF($B$1:$B348,TableData[Table Name])</f>
        <v>39</v>
      </c>
      <c r="D349" s="43">
        <v>10</v>
      </c>
      <c r="E349" s="43" t="s">
        <v>28</v>
      </c>
      <c r="F349" s="43" t="s">
        <v>275</v>
      </c>
      <c r="G349" s="43" t="s">
        <v>297</v>
      </c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1:18" hidden="1" x14ac:dyDescent="0.25">
      <c r="A350" s="42" t="str">
        <f>TableData[Table Name]&amp;"-"&amp;TableData[Record No]</f>
        <v>Resource Form Fields-40</v>
      </c>
      <c r="B350" s="43" t="s">
        <v>442</v>
      </c>
      <c r="C350" s="42">
        <f>COUNTIF($B$1:$B349,TableData[Table Name])</f>
        <v>40</v>
      </c>
      <c r="D350" s="43">
        <v>10</v>
      </c>
      <c r="E350" s="43" t="s">
        <v>30</v>
      </c>
      <c r="F350" s="43" t="s">
        <v>269</v>
      </c>
      <c r="G350" s="43" t="s">
        <v>277</v>
      </c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1:18" hidden="1" x14ac:dyDescent="0.25">
      <c r="A351" s="42" t="str">
        <f>TableData[Table Name]&amp;"-"&amp;TableData[Record No]</f>
        <v>Resource Form Fields-41</v>
      </c>
      <c r="B351" s="43" t="s">
        <v>442</v>
      </c>
      <c r="C351" s="42">
        <f>COUNTIF($B$1:$B350,TableData[Table Name])</f>
        <v>41</v>
      </c>
      <c r="D351" s="43">
        <v>10</v>
      </c>
      <c r="E351" s="43" t="s">
        <v>31</v>
      </c>
      <c r="F351" s="43" t="s">
        <v>269</v>
      </c>
      <c r="G351" s="43" t="s">
        <v>278</v>
      </c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1:18" hidden="1" x14ac:dyDescent="0.25">
      <c r="A352" s="42" t="str">
        <f>TableData[Table Name]&amp;"-"&amp;TableData[Record No]</f>
        <v>Resource Form Fields-42</v>
      </c>
      <c r="B352" s="43" t="s">
        <v>442</v>
      </c>
      <c r="C352" s="42">
        <f>COUNTIF($B$1:$B351,TableData[Table Name])</f>
        <v>42</v>
      </c>
      <c r="D352" s="43">
        <v>10</v>
      </c>
      <c r="E352" s="43" t="s">
        <v>32</v>
      </c>
      <c r="F352" s="43" t="s">
        <v>269</v>
      </c>
      <c r="G352" s="43" t="s">
        <v>12</v>
      </c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1:18" hidden="1" x14ac:dyDescent="0.25">
      <c r="A353" s="42" t="str">
        <f>TableData[Table Name]&amp;"-"&amp;TableData[Record No]</f>
        <v>Resource Form Fields-43</v>
      </c>
      <c r="B353" s="43" t="s">
        <v>442</v>
      </c>
      <c r="C353" s="42">
        <f>COUNTIF($B$1:$B352,TableData[Table Name])</f>
        <v>43</v>
      </c>
      <c r="D353" s="43">
        <v>10</v>
      </c>
      <c r="E353" s="43" t="s">
        <v>34</v>
      </c>
      <c r="F353" s="43" t="s">
        <v>269</v>
      </c>
      <c r="G353" s="43" t="s">
        <v>335</v>
      </c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1:18" hidden="1" x14ac:dyDescent="0.25">
      <c r="A354" s="42" t="str">
        <f>TableData[Table Name]&amp;"-"&amp;TableData[Record No]</f>
        <v>Resource Form Fields-44</v>
      </c>
      <c r="B354" s="43" t="s">
        <v>442</v>
      </c>
      <c r="C354" s="42">
        <f>COUNTIF($B$1:$B353,TableData[Table Name])</f>
        <v>44</v>
      </c>
      <c r="D354" s="43">
        <v>10</v>
      </c>
      <c r="E354" s="43" t="s">
        <v>35</v>
      </c>
      <c r="F354" s="43" t="s">
        <v>269</v>
      </c>
      <c r="G354" s="43" t="s">
        <v>281</v>
      </c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1:18" hidden="1" x14ac:dyDescent="0.25">
      <c r="A355" s="42" t="str">
        <f>TableData[Table Name]&amp;"-"&amp;TableData[Record No]</f>
        <v>Resource Form Fields-45</v>
      </c>
      <c r="B355" s="43" t="s">
        <v>442</v>
      </c>
      <c r="C355" s="42">
        <f>COUNTIF($B$1:$B354,TableData[Table Name])</f>
        <v>45</v>
      </c>
      <c r="D355" s="43">
        <v>11</v>
      </c>
      <c r="E355" s="43" t="s">
        <v>23</v>
      </c>
      <c r="F355" s="43" t="s">
        <v>272</v>
      </c>
      <c r="G355" s="43" t="s">
        <v>208</v>
      </c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1:18" hidden="1" x14ac:dyDescent="0.25">
      <c r="A356" s="42" t="str">
        <f>TableData[Table Name]&amp;"-"&amp;TableData[Record No]</f>
        <v>Resource Form Fields-46</v>
      </c>
      <c r="B356" s="43" t="s">
        <v>442</v>
      </c>
      <c r="C356" s="42">
        <f>COUNTIF($B$1:$B355,TableData[Table Name])</f>
        <v>46</v>
      </c>
      <c r="D356" s="43">
        <v>11</v>
      </c>
      <c r="E356" s="43" t="s">
        <v>26</v>
      </c>
      <c r="F356" s="43" t="s">
        <v>269</v>
      </c>
      <c r="G356" s="43" t="s">
        <v>1</v>
      </c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1:18" hidden="1" x14ac:dyDescent="0.25">
      <c r="A357" s="42" t="str">
        <f>TableData[Table Name]&amp;"-"&amp;TableData[Record No]</f>
        <v>Resource Form Fields-47</v>
      </c>
      <c r="B357" s="43" t="s">
        <v>442</v>
      </c>
      <c r="C357" s="42">
        <f>COUNTIF($B$1:$B356,TableData[Table Name])</f>
        <v>47</v>
      </c>
      <c r="D357" s="43">
        <v>11</v>
      </c>
      <c r="E357" s="43" t="s">
        <v>28</v>
      </c>
      <c r="F357" s="43" t="s">
        <v>275</v>
      </c>
      <c r="G357" s="43" t="s">
        <v>297</v>
      </c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1:18" hidden="1" x14ac:dyDescent="0.25">
      <c r="A358" s="42" t="str">
        <f>TableData[Table Name]&amp;"-"&amp;TableData[Record No]</f>
        <v>Resource Form Fields-48</v>
      </c>
      <c r="B358" s="43" t="s">
        <v>442</v>
      </c>
      <c r="C358" s="42">
        <f>COUNTIF($B$1:$B357,TableData[Table Name])</f>
        <v>48</v>
      </c>
      <c r="D358" s="43">
        <v>11</v>
      </c>
      <c r="E358" s="43" t="s">
        <v>30</v>
      </c>
      <c r="F358" s="43" t="s">
        <v>269</v>
      </c>
      <c r="G358" s="43" t="s">
        <v>277</v>
      </c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1:18" hidden="1" x14ac:dyDescent="0.25">
      <c r="A359" s="42" t="str">
        <f>TableData[Table Name]&amp;"-"&amp;TableData[Record No]</f>
        <v>Resource Form Fields-49</v>
      </c>
      <c r="B359" s="43" t="s">
        <v>442</v>
      </c>
      <c r="C359" s="42">
        <f>COUNTIF($B$1:$B358,TableData[Table Name])</f>
        <v>49</v>
      </c>
      <c r="D359" s="43">
        <v>11</v>
      </c>
      <c r="E359" s="43" t="s">
        <v>870</v>
      </c>
      <c r="F359" s="43" t="s">
        <v>272</v>
      </c>
      <c r="G359" s="43" t="s">
        <v>866</v>
      </c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1:18" hidden="1" x14ac:dyDescent="0.25">
      <c r="A360" s="42" t="str">
        <f>TableData[Table Name]&amp;"-"&amp;TableData[Record No]</f>
        <v>Resource Form Fields-50</v>
      </c>
      <c r="B360" s="43" t="s">
        <v>442</v>
      </c>
      <c r="C360" s="42">
        <f>COUNTIF($B$1:$B359,TableData[Table Name])</f>
        <v>50</v>
      </c>
      <c r="D360" s="43">
        <v>11</v>
      </c>
      <c r="E360" s="43" t="s">
        <v>326</v>
      </c>
      <c r="F360" s="43" t="s">
        <v>269</v>
      </c>
      <c r="G360" s="43" t="s">
        <v>867</v>
      </c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1:18" hidden="1" x14ac:dyDescent="0.25">
      <c r="A361" s="42" t="str">
        <f>TableData[Table Name]&amp;"-"&amp;TableData[Record No]</f>
        <v>Resource Form Fields-51</v>
      </c>
      <c r="B361" s="43" t="s">
        <v>442</v>
      </c>
      <c r="C361" s="42">
        <f>COUNTIF($B$1:$B360,TableData[Table Name])</f>
        <v>51</v>
      </c>
      <c r="D361" s="43">
        <v>11</v>
      </c>
      <c r="E361" s="43" t="s">
        <v>77</v>
      </c>
      <c r="F361" s="43" t="s">
        <v>269</v>
      </c>
      <c r="G361" s="43" t="s">
        <v>329</v>
      </c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1:18" hidden="1" x14ac:dyDescent="0.25">
      <c r="A362" s="42" t="str">
        <f>TableData[Table Name]&amp;"-"&amp;TableData[Record No]</f>
        <v>Resource Form Fields-52</v>
      </c>
      <c r="B362" s="43" t="s">
        <v>442</v>
      </c>
      <c r="C362" s="42">
        <f>COUNTIF($B$1:$B361,TableData[Table Name])</f>
        <v>52</v>
      </c>
      <c r="D362" s="43">
        <v>11</v>
      </c>
      <c r="E362" s="43" t="s">
        <v>86</v>
      </c>
      <c r="F362" s="43" t="s">
        <v>269</v>
      </c>
      <c r="G362" s="43" t="s">
        <v>868</v>
      </c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1:18" hidden="1" x14ac:dyDescent="0.25">
      <c r="A363" s="42" t="str">
        <f>TableData[Table Name]&amp;"-"&amp;TableData[Record No]</f>
        <v>Resource Form Fields-53</v>
      </c>
      <c r="B363" s="43" t="s">
        <v>442</v>
      </c>
      <c r="C363" s="42">
        <f>COUNTIF($B$1:$B362,TableData[Table Name])</f>
        <v>53</v>
      </c>
      <c r="D363" s="43">
        <v>11</v>
      </c>
      <c r="E363" s="43" t="s">
        <v>869</v>
      </c>
      <c r="F363" s="43" t="s">
        <v>272</v>
      </c>
      <c r="G363" s="43" t="s">
        <v>871</v>
      </c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1:18" hidden="1" x14ac:dyDescent="0.25">
      <c r="A364" s="42" t="str">
        <f>TableData[Table Name]&amp;"-"&amp;TableData[Record No]</f>
        <v>Resource Form Fields-54</v>
      </c>
      <c r="B364" s="43" t="s">
        <v>442</v>
      </c>
      <c r="C364" s="42">
        <f>COUNTIF($B$1:$B363,TableData[Table Name])</f>
        <v>54</v>
      </c>
      <c r="D364" s="43">
        <v>11</v>
      </c>
      <c r="E364" s="43" t="s">
        <v>112</v>
      </c>
      <c r="F364" s="43" t="s">
        <v>269</v>
      </c>
      <c r="G364" s="43" t="s">
        <v>872</v>
      </c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1:18" hidden="1" x14ac:dyDescent="0.25">
      <c r="A365" s="42" t="str">
        <f>TableData[Table Name]&amp;"-"&amp;TableData[Record No]</f>
        <v>Resource Form Fields-55</v>
      </c>
      <c r="B365" s="43" t="s">
        <v>442</v>
      </c>
      <c r="C365" s="42">
        <f>COUNTIF($B$1:$B364,TableData[Table Name])</f>
        <v>55</v>
      </c>
      <c r="D365" s="43">
        <v>11</v>
      </c>
      <c r="E365" s="43" t="s">
        <v>113</v>
      </c>
      <c r="F365" s="43" t="s">
        <v>269</v>
      </c>
      <c r="G365" s="43" t="s">
        <v>873</v>
      </c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1:18" hidden="1" x14ac:dyDescent="0.25">
      <c r="A366" s="42" t="str">
        <f>TableData[Table Name]&amp;"-"&amp;TableData[Record No]</f>
        <v>Resource Form Fields-56</v>
      </c>
      <c r="B366" s="43" t="s">
        <v>442</v>
      </c>
      <c r="C366" s="42">
        <f>COUNTIF($B$1:$B365,TableData[Table Name])</f>
        <v>56</v>
      </c>
      <c r="D366" s="43">
        <v>12</v>
      </c>
      <c r="E366" s="43" t="s">
        <v>23</v>
      </c>
      <c r="F366" s="43" t="s">
        <v>272</v>
      </c>
      <c r="G366" s="43" t="s">
        <v>208</v>
      </c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1:18" hidden="1" x14ac:dyDescent="0.25">
      <c r="A367" s="42" t="str">
        <f>TableData[Table Name]&amp;"-"&amp;TableData[Record No]</f>
        <v>Resource Form Fields-57</v>
      </c>
      <c r="B367" s="43" t="s">
        <v>442</v>
      </c>
      <c r="C367" s="42">
        <f>COUNTIF($B$1:$B366,TableData[Table Name])</f>
        <v>57</v>
      </c>
      <c r="D367" s="43">
        <v>12</v>
      </c>
      <c r="E367" s="43" t="s">
        <v>26</v>
      </c>
      <c r="F367" s="43" t="s">
        <v>269</v>
      </c>
      <c r="G367" s="43" t="s">
        <v>1</v>
      </c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1:18" hidden="1" x14ac:dyDescent="0.25">
      <c r="A368" s="42" t="str">
        <f>TableData[Table Name]&amp;"-"&amp;TableData[Record No]</f>
        <v>Resource Form Fields-58</v>
      </c>
      <c r="B368" s="43" t="s">
        <v>442</v>
      </c>
      <c r="C368" s="42">
        <f>COUNTIF($B$1:$B367,TableData[Table Name])</f>
        <v>58</v>
      </c>
      <c r="D368" s="43">
        <v>12</v>
      </c>
      <c r="E368" s="43" t="s">
        <v>28</v>
      </c>
      <c r="F368" s="43" t="s">
        <v>275</v>
      </c>
      <c r="G368" s="43" t="s">
        <v>297</v>
      </c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1:18" hidden="1" x14ac:dyDescent="0.25">
      <c r="A369" s="42" t="str">
        <f>TableData[Table Name]&amp;"-"&amp;TableData[Record No]</f>
        <v>Resource Form Fields-59</v>
      </c>
      <c r="B369" s="43" t="s">
        <v>442</v>
      </c>
      <c r="C369" s="42">
        <f>COUNTIF($B$1:$B368,TableData[Table Name])</f>
        <v>59</v>
      </c>
      <c r="D369" s="43">
        <v>12</v>
      </c>
      <c r="E369" s="43" t="s">
        <v>30</v>
      </c>
      <c r="F369" s="43" t="s">
        <v>269</v>
      </c>
      <c r="G369" s="43" t="s">
        <v>277</v>
      </c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1:18" hidden="1" x14ac:dyDescent="0.25">
      <c r="A370" s="42" t="str">
        <f>TableData[Table Name]&amp;"-"&amp;TableData[Record No]</f>
        <v>Resource Form Fields-60</v>
      </c>
      <c r="B370" s="43" t="s">
        <v>442</v>
      </c>
      <c r="C370" s="42">
        <f>COUNTIF($B$1:$B369,TableData[Table Name])</f>
        <v>60</v>
      </c>
      <c r="D370" s="43">
        <v>12</v>
      </c>
      <c r="E370" s="43" t="s">
        <v>64</v>
      </c>
      <c r="F370" s="43" t="s">
        <v>269</v>
      </c>
      <c r="G370" s="43" t="s">
        <v>874</v>
      </c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1:18" hidden="1" x14ac:dyDescent="0.25">
      <c r="A371" s="42" t="str">
        <f>TableData[Table Name]&amp;"-"&amp;TableData[Record No]</f>
        <v>Resource Form Fields-61</v>
      </c>
      <c r="B371" s="43" t="s">
        <v>442</v>
      </c>
      <c r="C371" s="42">
        <f>COUNTIF($B$1:$B370,TableData[Table Name])</f>
        <v>61</v>
      </c>
      <c r="D371" s="43">
        <v>13</v>
      </c>
      <c r="E371" s="43" t="s">
        <v>117</v>
      </c>
      <c r="F371" s="43" t="s">
        <v>272</v>
      </c>
      <c r="G371" s="43" t="s">
        <v>349</v>
      </c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1:18" hidden="1" x14ac:dyDescent="0.25">
      <c r="A372" s="42" t="str">
        <f>TableData[Table Name]&amp;"-"&amp;TableData[Record No]</f>
        <v>Resource Form Fields-62</v>
      </c>
      <c r="B372" s="43" t="s">
        <v>442</v>
      </c>
      <c r="C372" s="42">
        <f>COUNTIF($B$1:$B371,TableData[Table Name])</f>
        <v>62</v>
      </c>
      <c r="D372" s="43">
        <v>13</v>
      </c>
      <c r="E372" s="43" t="s">
        <v>26</v>
      </c>
      <c r="F372" s="43" t="s">
        <v>269</v>
      </c>
      <c r="G372" s="43" t="s">
        <v>1</v>
      </c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1:18" hidden="1" x14ac:dyDescent="0.25">
      <c r="A373" s="42" t="str">
        <f>TableData[Table Name]&amp;"-"&amp;TableData[Record No]</f>
        <v>Resource Form Fields-63</v>
      </c>
      <c r="B373" s="43" t="s">
        <v>442</v>
      </c>
      <c r="C373" s="42">
        <f>COUNTIF($B$1:$B372,TableData[Table Name])</f>
        <v>63</v>
      </c>
      <c r="D373" s="43">
        <v>13</v>
      </c>
      <c r="E373" s="43" t="s">
        <v>49</v>
      </c>
      <c r="F373" s="43" t="s">
        <v>269</v>
      </c>
      <c r="G373" s="43" t="s">
        <v>14</v>
      </c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1:18" hidden="1" x14ac:dyDescent="0.25">
      <c r="A374" s="42" t="str">
        <f>TableData[Table Name]&amp;"-"&amp;TableData[Record No]</f>
        <v>Resource Form Fields-64</v>
      </c>
      <c r="B374" s="43" t="s">
        <v>442</v>
      </c>
      <c r="C374" s="42">
        <f>COUNTIF($B$1:$B373,TableData[Table Name])</f>
        <v>64</v>
      </c>
      <c r="D374" s="43">
        <v>13</v>
      </c>
      <c r="E374" s="43" t="s">
        <v>268</v>
      </c>
      <c r="F374" s="43" t="s">
        <v>269</v>
      </c>
      <c r="G374" s="43" t="s">
        <v>875</v>
      </c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1:18" hidden="1" x14ac:dyDescent="0.25">
      <c r="A375" s="42" t="str">
        <f>TableData[Table Name]&amp;"-"&amp;TableData[Record No]</f>
        <v>Resource Form Fields-65</v>
      </c>
      <c r="B375" s="43" t="s">
        <v>442</v>
      </c>
      <c r="C375" s="42">
        <f>COUNTIF($B$1:$B374,TableData[Table Name])</f>
        <v>65</v>
      </c>
      <c r="D375" s="43">
        <v>13</v>
      </c>
      <c r="E375" s="43" t="s">
        <v>56</v>
      </c>
      <c r="F375" s="43" t="s">
        <v>272</v>
      </c>
      <c r="G375" s="43" t="s">
        <v>303</v>
      </c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1:18" hidden="1" x14ac:dyDescent="0.25">
      <c r="A376" s="42" t="str">
        <f>TableData[Table Name]&amp;"-"&amp;TableData[Record No]</f>
        <v>Resource Form Fields-66</v>
      </c>
      <c r="B376" s="43" t="s">
        <v>442</v>
      </c>
      <c r="C376" s="42">
        <f>COUNTIF($B$1:$B375,TableData[Table Name])</f>
        <v>66</v>
      </c>
      <c r="D376" s="43">
        <v>13</v>
      </c>
      <c r="E376" s="43" t="s">
        <v>574</v>
      </c>
      <c r="F376" s="43" t="s">
        <v>272</v>
      </c>
      <c r="G376" s="43" t="s">
        <v>876</v>
      </c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1:18" hidden="1" x14ac:dyDescent="0.25">
      <c r="A377" s="42" t="str">
        <f>TableData[Table Name]&amp;"-"&amp;TableData[Record No]</f>
        <v>Resource Form Fields-67</v>
      </c>
      <c r="B377" s="43" t="s">
        <v>442</v>
      </c>
      <c r="C377" s="42">
        <f>COUNTIF($B$1:$B376,TableData[Table Name])</f>
        <v>67</v>
      </c>
      <c r="D377" s="43">
        <v>13</v>
      </c>
      <c r="E377" s="43" t="s">
        <v>127</v>
      </c>
      <c r="F377" s="43" t="s">
        <v>269</v>
      </c>
      <c r="G377" s="43" t="s">
        <v>877</v>
      </c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1:18" hidden="1" x14ac:dyDescent="0.25">
      <c r="A378" s="42" t="str">
        <f>TableData[Table Name]&amp;"-"&amp;TableData[Record No]</f>
        <v>Resource Form Fields-68</v>
      </c>
      <c r="B378" s="43" t="s">
        <v>442</v>
      </c>
      <c r="C378" s="42">
        <f>COUNTIF($B$1:$B377,TableData[Table Name])</f>
        <v>68</v>
      </c>
      <c r="D378" s="43">
        <v>14</v>
      </c>
      <c r="E378" s="43" t="s">
        <v>122</v>
      </c>
      <c r="F378" s="43" t="s">
        <v>272</v>
      </c>
      <c r="G378" s="43" t="s">
        <v>13</v>
      </c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1:18" hidden="1" x14ac:dyDescent="0.25">
      <c r="A379" s="42" t="str">
        <f>TableData[Table Name]&amp;"-"&amp;TableData[Record No]</f>
        <v>Resource Form Fields-69</v>
      </c>
      <c r="B379" s="43" t="s">
        <v>442</v>
      </c>
      <c r="C379" s="42">
        <f>COUNTIF($B$1:$B378,TableData[Table Name])</f>
        <v>69</v>
      </c>
      <c r="D379" s="43">
        <v>14</v>
      </c>
      <c r="E379" s="43" t="s">
        <v>26</v>
      </c>
      <c r="F379" s="43" t="s">
        <v>269</v>
      </c>
      <c r="G379" s="43" t="s">
        <v>878</v>
      </c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1:18" hidden="1" x14ac:dyDescent="0.25">
      <c r="A380" s="42" t="str">
        <f>TableData[Table Name]&amp;"-"&amp;TableData[Record No]</f>
        <v>Resource Form Fields-70</v>
      </c>
      <c r="B380" s="43" t="s">
        <v>442</v>
      </c>
      <c r="C380" s="42">
        <f>COUNTIF($B$1:$B379,TableData[Table Name])</f>
        <v>70</v>
      </c>
      <c r="D380" s="43">
        <v>14</v>
      </c>
      <c r="E380" s="43" t="s">
        <v>96</v>
      </c>
      <c r="F380" s="43" t="s">
        <v>269</v>
      </c>
      <c r="G380" s="43" t="s">
        <v>879</v>
      </c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1:18" hidden="1" x14ac:dyDescent="0.25">
      <c r="A381" s="42" t="str">
        <f>TableData[Table Name]&amp;"-"&amp;TableData[Record No]</f>
        <v>Resource Form Fields-71</v>
      </c>
      <c r="B381" s="43" t="s">
        <v>442</v>
      </c>
      <c r="C381" s="42">
        <f>COUNTIF($B$1:$B380,TableData[Table Name])</f>
        <v>71</v>
      </c>
      <c r="D381" s="43">
        <v>15</v>
      </c>
      <c r="E381" s="43" t="s">
        <v>122</v>
      </c>
      <c r="F381" s="43" t="s">
        <v>272</v>
      </c>
      <c r="G381" s="43" t="s">
        <v>13</v>
      </c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1:18" hidden="1" x14ac:dyDescent="0.25">
      <c r="A382" s="42" t="str">
        <f>TableData[Table Name]&amp;"-"&amp;TableData[Record No]</f>
        <v>Resource Form Fields-72</v>
      </c>
      <c r="B382" s="43" t="s">
        <v>442</v>
      </c>
      <c r="C382" s="42">
        <f>COUNTIF($B$1:$B381,TableData[Table Name])</f>
        <v>72</v>
      </c>
      <c r="D382" s="43">
        <v>15</v>
      </c>
      <c r="E382" s="43" t="s">
        <v>49</v>
      </c>
      <c r="F382" s="43" t="s">
        <v>272</v>
      </c>
      <c r="G382" s="43" t="s">
        <v>14</v>
      </c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1:18" hidden="1" x14ac:dyDescent="0.25">
      <c r="A383" s="42" t="str">
        <f>TableData[Table Name]&amp;"-"&amp;TableData[Record No]</f>
        <v>Resource Form Fields-73</v>
      </c>
      <c r="B383" s="43" t="s">
        <v>442</v>
      </c>
      <c r="C383" s="42">
        <f>COUNTIF($B$1:$B382,TableData[Table Name])</f>
        <v>73</v>
      </c>
      <c r="D383" s="43">
        <v>15</v>
      </c>
      <c r="E383" s="43" t="s">
        <v>204</v>
      </c>
      <c r="F383" s="43" t="s">
        <v>269</v>
      </c>
      <c r="G383" s="43" t="s">
        <v>880</v>
      </c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1:18" hidden="1" x14ac:dyDescent="0.25">
      <c r="A384" s="42" t="str">
        <f>TableData[Table Name]&amp;"-"&amp;TableData[Record No]</f>
        <v>Resource Form Fields-74</v>
      </c>
      <c r="B384" s="43" t="s">
        <v>442</v>
      </c>
      <c r="C384" s="42">
        <f>COUNTIF($B$1:$B383,TableData[Table Name])</f>
        <v>74</v>
      </c>
      <c r="D384" s="43">
        <v>15</v>
      </c>
      <c r="E384" s="43" t="s">
        <v>455</v>
      </c>
      <c r="F384" s="43" t="s">
        <v>269</v>
      </c>
      <c r="G384" s="43" t="s">
        <v>881</v>
      </c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1:18" hidden="1" x14ac:dyDescent="0.25">
      <c r="A385" s="42" t="str">
        <f>TableData[Table Name]&amp;"-"&amp;TableData[Record No]</f>
        <v>Resource Form Fields-75</v>
      </c>
      <c r="B385" s="43" t="s">
        <v>442</v>
      </c>
      <c r="C385" s="42">
        <f>COUNTIF($B$1:$B384,TableData[Table Name])</f>
        <v>75</v>
      </c>
      <c r="D385" s="43">
        <v>15</v>
      </c>
      <c r="E385" s="43" t="s">
        <v>457</v>
      </c>
      <c r="F385" s="43" t="s">
        <v>269</v>
      </c>
      <c r="G385" s="43" t="s">
        <v>882</v>
      </c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1:18" hidden="1" x14ac:dyDescent="0.25">
      <c r="A386" s="42" t="str">
        <f>TableData[Table Name]&amp;"-"&amp;TableData[Record No]</f>
        <v>Resource Form Fields-76</v>
      </c>
      <c r="B386" s="43" t="s">
        <v>442</v>
      </c>
      <c r="C386" s="42">
        <f>COUNTIF($B$1:$B385,TableData[Table Name])</f>
        <v>76</v>
      </c>
      <c r="D386" s="43">
        <v>15</v>
      </c>
      <c r="E386" s="43" t="s">
        <v>459</v>
      </c>
      <c r="F386" s="43" t="s">
        <v>272</v>
      </c>
      <c r="G386" s="43" t="s">
        <v>883</v>
      </c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1:18" hidden="1" x14ac:dyDescent="0.25">
      <c r="A387" s="42" t="str">
        <f>TableData[Table Name]&amp;"-"&amp;TableData[Record No]</f>
        <v>Resource Form Fields-77</v>
      </c>
      <c r="B387" s="43" t="s">
        <v>442</v>
      </c>
      <c r="C387" s="42">
        <f>COUNTIF($B$1:$B386,TableData[Table Name])</f>
        <v>77</v>
      </c>
      <c r="D387" s="43">
        <v>16</v>
      </c>
      <c r="E387" s="43" t="s">
        <v>122</v>
      </c>
      <c r="F387" s="43" t="s">
        <v>272</v>
      </c>
      <c r="G387" s="43" t="s">
        <v>13</v>
      </c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1:18" hidden="1" x14ac:dyDescent="0.25">
      <c r="A388" s="42" t="str">
        <f>TableData[Table Name]&amp;"-"&amp;TableData[Record No]</f>
        <v>Resource Form Fields-78</v>
      </c>
      <c r="B388" s="43" t="s">
        <v>442</v>
      </c>
      <c r="C388" s="42">
        <f>COUNTIF($B$1:$B387,TableData[Table Name])</f>
        <v>78</v>
      </c>
      <c r="D388" s="43">
        <v>16</v>
      </c>
      <c r="E388" s="43" t="s">
        <v>131</v>
      </c>
      <c r="F388" s="43" t="s">
        <v>269</v>
      </c>
      <c r="G388" s="43" t="s">
        <v>884</v>
      </c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1:18" hidden="1" x14ac:dyDescent="0.25">
      <c r="A389" s="42" t="str">
        <f>TableData[Table Name]&amp;"-"&amp;TableData[Record No]</f>
        <v>Resource Form Fields-79</v>
      </c>
      <c r="B389" s="43" t="s">
        <v>442</v>
      </c>
      <c r="C389" s="42">
        <f>COUNTIF($B$1:$B388,TableData[Table Name])</f>
        <v>79</v>
      </c>
      <c r="D389" s="43">
        <v>16</v>
      </c>
      <c r="E389" s="43" t="s">
        <v>132</v>
      </c>
      <c r="F389" s="43" t="s">
        <v>275</v>
      </c>
      <c r="G389" s="43" t="s">
        <v>885</v>
      </c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1:18" hidden="1" x14ac:dyDescent="0.25">
      <c r="A390" s="42" t="str">
        <f>TableData[Table Name]&amp;"-"&amp;TableData[Record No]</f>
        <v>Resource Form Fields-80</v>
      </c>
      <c r="B390" s="43" t="s">
        <v>442</v>
      </c>
      <c r="C390" s="42">
        <f>COUNTIF($B$1:$B389,TableData[Table Name])</f>
        <v>80</v>
      </c>
      <c r="D390" s="43">
        <v>16</v>
      </c>
      <c r="E390" s="43" t="s">
        <v>37</v>
      </c>
      <c r="F390" s="43" t="s">
        <v>269</v>
      </c>
      <c r="G390" s="43" t="s">
        <v>886</v>
      </c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1:18" hidden="1" x14ac:dyDescent="0.25">
      <c r="A391" s="42" t="str">
        <f>TableData[Table Name]&amp;"-"&amp;TableData[Record No]</f>
        <v>Resource Form Fields-81</v>
      </c>
      <c r="B391" s="43" t="s">
        <v>442</v>
      </c>
      <c r="C391" s="42">
        <f>COUNTIF($B$1:$B390,TableData[Table Name])</f>
        <v>81</v>
      </c>
      <c r="D391" s="43">
        <v>16</v>
      </c>
      <c r="E391" s="43" t="s">
        <v>38</v>
      </c>
      <c r="F391" s="43" t="s">
        <v>269</v>
      </c>
      <c r="G391" s="43" t="s">
        <v>887</v>
      </c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1:18" hidden="1" x14ac:dyDescent="0.25">
      <c r="A392" s="42" t="str">
        <f>TableData[Table Name]&amp;"-"&amp;TableData[Record No]</f>
        <v>Resource Form Fields-82</v>
      </c>
      <c r="B392" s="43" t="s">
        <v>442</v>
      </c>
      <c r="C392" s="42">
        <f>COUNTIF($B$1:$B391,TableData[Table Name])</f>
        <v>82</v>
      </c>
      <c r="D392" s="43">
        <v>16</v>
      </c>
      <c r="E392" s="43" t="s">
        <v>39</v>
      </c>
      <c r="F392" s="43" t="s">
        <v>269</v>
      </c>
      <c r="G392" s="43" t="s">
        <v>888</v>
      </c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1:18" hidden="1" x14ac:dyDescent="0.25">
      <c r="A393" s="42" t="str">
        <f>TableData[Table Name]&amp;"-"&amp;TableData[Record No]</f>
        <v>Resource Form Fields-83</v>
      </c>
      <c r="B393" s="43" t="s">
        <v>442</v>
      </c>
      <c r="C393" s="42">
        <f>COUNTIF($B$1:$B392,TableData[Table Name])</f>
        <v>83</v>
      </c>
      <c r="D393" s="43">
        <v>16</v>
      </c>
      <c r="E393" s="43" t="s">
        <v>133</v>
      </c>
      <c r="F393" s="43" t="s">
        <v>269</v>
      </c>
      <c r="G393" s="43" t="s">
        <v>889</v>
      </c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1:18" hidden="1" x14ac:dyDescent="0.25">
      <c r="A394" s="42" t="str">
        <f>TableData[Table Name]&amp;"-"&amp;TableData[Record No]</f>
        <v>Resource Form Fields-84</v>
      </c>
      <c r="B394" s="43" t="s">
        <v>442</v>
      </c>
      <c r="C394" s="42">
        <f>COUNTIF($B$1:$B393,TableData[Table Name])</f>
        <v>84</v>
      </c>
      <c r="D394" s="43">
        <v>16</v>
      </c>
      <c r="E394" s="43" t="s">
        <v>134</v>
      </c>
      <c r="F394" s="43" t="s">
        <v>269</v>
      </c>
      <c r="G394" s="43" t="s">
        <v>890</v>
      </c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1:18" hidden="1" x14ac:dyDescent="0.25">
      <c r="A395" s="42" t="str">
        <f>TableData[Table Name]&amp;"-"&amp;TableData[Record No]</f>
        <v>Resource Form Fields-85</v>
      </c>
      <c r="B395" s="43" t="s">
        <v>442</v>
      </c>
      <c r="C395" s="42">
        <f>COUNTIF($B$1:$B394,TableData[Table Name])</f>
        <v>85</v>
      </c>
      <c r="D395" s="43">
        <v>17</v>
      </c>
      <c r="E395" s="43" t="s">
        <v>23</v>
      </c>
      <c r="F395" s="43" t="s">
        <v>272</v>
      </c>
      <c r="G395" s="43" t="s">
        <v>208</v>
      </c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1:18" hidden="1" x14ac:dyDescent="0.25">
      <c r="A396" s="42" t="str">
        <f>TableData[Table Name]&amp;"-"&amp;TableData[Record No]</f>
        <v>Resource Form Fields-86</v>
      </c>
      <c r="B396" s="43" t="s">
        <v>442</v>
      </c>
      <c r="C396" s="42">
        <f>COUNTIF($B$1:$B395,TableData[Table Name])</f>
        <v>86</v>
      </c>
      <c r="D396" s="43">
        <v>17</v>
      </c>
      <c r="E396" s="43" t="s">
        <v>26</v>
      </c>
      <c r="F396" s="43" t="s">
        <v>269</v>
      </c>
      <c r="G396" s="43" t="s">
        <v>1</v>
      </c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1:18" hidden="1" x14ac:dyDescent="0.25">
      <c r="A397" s="42" t="str">
        <f>TableData[Table Name]&amp;"-"&amp;TableData[Record No]</f>
        <v>Resource Form Fields-87</v>
      </c>
      <c r="B397" s="43" t="s">
        <v>442</v>
      </c>
      <c r="C397" s="42">
        <f>COUNTIF($B$1:$B396,TableData[Table Name])</f>
        <v>87</v>
      </c>
      <c r="D397" s="43">
        <v>17</v>
      </c>
      <c r="E397" s="43" t="s">
        <v>28</v>
      </c>
      <c r="F397" s="43" t="s">
        <v>275</v>
      </c>
      <c r="G397" s="43" t="s">
        <v>297</v>
      </c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1:18" hidden="1" x14ac:dyDescent="0.25">
      <c r="A398" s="42" t="str">
        <f>TableData[Table Name]&amp;"-"&amp;TableData[Record No]</f>
        <v>Resource Form Fields-88</v>
      </c>
      <c r="B398" s="43" t="s">
        <v>442</v>
      </c>
      <c r="C398" s="42">
        <f>COUNTIF($B$1:$B397,TableData[Table Name])</f>
        <v>88</v>
      </c>
      <c r="D398" s="43">
        <v>17</v>
      </c>
      <c r="E398" s="43" t="s">
        <v>30</v>
      </c>
      <c r="F398" s="43" t="s">
        <v>269</v>
      </c>
      <c r="G398" s="43" t="s">
        <v>277</v>
      </c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1:18" hidden="1" x14ac:dyDescent="0.25">
      <c r="A399" s="42" t="str">
        <f>TableData[Table Name]&amp;"-"&amp;TableData[Record No]</f>
        <v>Resource Form Fields-89</v>
      </c>
      <c r="B399" s="43" t="s">
        <v>442</v>
      </c>
      <c r="C399" s="42">
        <f>COUNTIF($B$1:$B398,TableData[Table Name])</f>
        <v>89</v>
      </c>
      <c r="D399" s="43">
        <v>17</v>
      </c>
      <c r="E399" s="43" t="s">
        <v>62</v>
      </c>
      <c r="F399" s="43" t="s">
        <v>269</v>
      </c>
      <c r="G399" s="43" t="s">
        <v>891</v>
      </c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1:18" hidden="1" x14ac:dyDescent="0.25">
      <c r="A400" s="42" t="str">
        <f>TableData[Table Name]&amp;"-"&amp;TableData[Record No]</f>
        <v>Resource Form Fields-90</v>
      </c>
      <c r="B400" s="43" t="s">
        <v>442</v>
      </c>
      <c r="C400" s="42">
        <f>COUNTIF($B$1:$B399,TableData[Table Name])</f>
        <v>90</v>
      </c>
      <c r="D400" s="43">
        <v>17</v>
      </c>
      <c r="E400" s="43" t="s">
        <v>894</v>
      </c>
      <c r="F400" s="43" t="s">
        <v>272</v>
      </c>
      <c r="G400" s="43" t="s">
        <v>531</v>
      </c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1:18" hidden="1" x14ac:dyDescent="0.25">
      <c r="A401" s="42" t="str">
        <f>TableData[Table Name]&amp;"-"&amp;TableData[Record No]</f>
        <v>Resource Form Fields-91</v>
      </c>
      <c r="B401" s="43" t="s">
        <v>442</v>
      </c>
      <c r="C401" s="42">
        <f>COUNTIF($B$1:$B400,TableData[Table Name])</f>
        <v>91</v>
      </c>
      <c r="D401" s="43">
        <v>17</v>
      </c>
      <c r="E401" s="43" t="s">
        <v>97</v>
      </c>
      <c r="F401" s="43" t="s">
        <v>272</v>
      </c>
      <c r="G401" s="43" t="s">
        <v>313</v>
      </c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1:18" hidden="1" x14ac:dyDescent="0.25">
      <c r="A402" s="42" t="str">
        <f>TableData[Table Name]&amp;"-"&amp;TableData[Record No]</f>
        <v>Resource Form Fields-92</v>
      </c>
      <c r="B402" s="43" t="s">
        <v>442</v>
      </c>
      <c r="C402" s="42">
        <f>COUNTIF($B$1:$B401,TableData[Table Name])</f>
        <v>92</v>
      </c>
      <c r="D402" s="43">
        <v>18</v>
      </c>
      <c r="E402" s="43" t="s">
        <v>23</v>
      </c>
      <c r="F402" s="43" t="s">
        <v>272</v>
      </c>
      <c r="G402" s="43" t="s">
        <v>208</v>
      </c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1:18" hidden="1" x14ac:dyDescent="0.25">
      <c r="A403" s="42" t="str">
        <f>TableData[Table Name]&amp;"-"&amp;TableData[Record No]</f>
        <v>Resource Form Fields-93</v>
      </c>
      <c r="B403" s="43" t="s">
        <v>442</v>
      </c>
      <c r="C403" s="42">
        <f>COUNTIF($B$1:$B402,TableData[Table Name])</f>
        <v>93</v>
      </c>
      <c r="D403" s="43">
        <v>18</v>
      </c>
      <c r="E403" s="43" t="s">
        <v>26</v>
      </c>
      <c r="F403" s="43" t="s">
        <v>269</v>
      </c>
      <c r="G403" s="43" t="s">
        <v>1</v>
      </c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1:18" hidden="1" x14ac:dyDescent="0.25">
      <c r="A404" s="42" t="str">
        <f>TableData[Table Name]&amp;"-"&amp;TableData[Record No]</f>
        <v>Resource Form Fields-94</v>
      </c>
      <c r="B404" s="43" t="s">
        <v>442</v>
      </c>
      <c r="C404" s="42">
        <f>COUNTIF($B$1:$B403,TableData[Table Name])</f>
        <v>94</v>
      </c>
      <c r="D404" s="43">
        <v>18</v>
      </c>
      <c r="E404" s="43" t="s">
        <v>28</v>
      </c>
      <c r="F404" s="43" t="s">
        <v>275</v>
      </c>
      <c r="G404" s="43" t="s">
        <v>297</v>
      </c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1:18" hidden="1" x14ac:dyDescent="0.25">
      <c r="A405" s="42" t="str">
        <f>TableData[Table Name]&amp;"-"&amp;TableData[Record No]</f>
        <v>Resource Form Fields-95</v>
      </c>
      <c r="B405" s="43" t="s">
        <v>442</v>
      </c>
      <c r="C405" s="42">
        <f>COUNTIF($B$1:$B404,TableData[Table Name])</f>
        <v>95</v>
      </c>
      <c r="D405" s="43">
        <v>18</v>
      </c>
      <c r="E405" s="43" t="s">
        <v>36</v>
      </c>
      <c r="F405" s="43" t="s">
        <v>269</v>
      </c>
      <c r="G405" s="43" t="s">
        <v>895</v>
      </c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1:18" hidden="1" x14ac:dyDescent="0.25">
      <c r="A406" s="42" t="str">
        <f>TableData[Table Name]&amp;"-"&amp;TableData[Record No]</f>
        <v>Resource Form Fields-96</v>
      </c>
      <c r="B406" s="43" t="s">
        <v>442</v>
      </c>
      <c r="C406" s="42">
        <f>COUNTIF($B$1:$B405,TableData[Table Name])</f>
        <v>96</v>
      </c>
      <c r="D406" s="43">
        <v>18</v>
      </c>
      <c r="E406" s="43" t="s">
        <v>37</v>
      </c>
      <c r="F406" s="43" t="s">
        <v>269</v>
      </c>
      <c r="G406" s="43" t="s">
        <v>886</v>
      </c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1:18" hidden="1" x14ac:dyDescent="0.25">
      <c r="A407" s="42" t="str">
        <f>TableData[Table Name]&amp;"-"&amp;TableData[Record No]</f>
        <v>Resource Form Fields-97</v>
      </c>
      <c r="B407" s="43" t="s">
        <v>442</v>
      </c>
      <c r="C407" s="42">
        <f>COUNTIF($B$1:$B406,TableData[Table Name])</f>
        <v>97</v>
      </c>
      <c r="D407" s="43">
        <v>18</v>
      </c>
      <c r="E407" s="43" t="s">
        <v>38</v>
      </c>
      <c r="F407" s="43" t="s">
        <v>269</v>
      </c>
      <c r="G407" s="43" t="s">
        <v>887</v>
      </c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1:18" hidden="1" x14ac:dyDescent="0.25">
      <c r="A408" s="42" t="str">
        <f>TableData[Table Name]&amp;"-"&amp;TableData[Record No]</f>
        <v>Resource Form Fields-98</v>
      </c>
      <c r="B408" s="43" t="s">
        <v>442</v>
      </c>
      <c r="C408" s="42">
        <f>COUNTIF($B$1:$B407,TableData[Table Name])</f>
        <v>98</v>
      </c>
      <c r="D408" s="43">
        <v>18</v>
      </c>
      <c r="E408" s="43" t="s">
        <v>39</v>
      </c>
      <c r="F408" s="43" t="s">
        <v>269</v>
      </c>
      <c r="G408" s="43" t="s">
        <v>888</v>
      </c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1:18" hidden="1" x14ac:dyDescent="0.25">
      <c r="A409" s="42" t="str">
        <f>TableData[Table Name]&amp;"-"&amp;TableData[Record No]</f>
        <v>Resource Form Fields-99</v>
      </c>
      <c r="B409" s="43" t="s">
        <v>442</v>
      </c>
      <c r="C409" s="42">
        <f>COUNTIF($B$1:$B408,TableData[Table Name])</f>
        <v>99</v>
      </c>
      <c r="D409" s="43">
        <v>19</v>
      </c>
      <c r="E409" s="43" t="s">
        <v>23</v>
      </c>
      <c r="F409" s="43" t="s">
        <v>272</v>
      </c>
      <c r="G409" s="43" t="s">
        <v>208</v>
      </c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1:18" hidden="1" x14ac:dyDescent="0.25">
      <c r="A410" s="42" t="str">
        <f>TableData[Table Name]&amp;"-"&amp;TableData[Record No]</f>
        <v>Resource Form Fields-100</v>
      </c>
      <c r="B410" s="43" t="s">
        <v>442</v>
      </c>
      <c r="C410" s="42">
        <f>COUNTIF($B$1:$B409,TableData[Table Name])</f>
        <v>100</v>
      </c>
      <c r="D410" s="43">
        <v>19</v>
      </c>
      <c r="E410" s="43" t="s">
        <v>26</v>
      </c>
      <c r="F410" s="43" t="s">
        <v>269</v>
      </c>
      <c r="G410" s="43" t="s">
        <v>1</v>
      </c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1:18" hidden="1" x14ac:dyDescent="0.25">
      <c r="A411" s="42" t="str">
        <f>TableData[Table Name]&amp;"-"&amp;TableData[Record No]</f>
        <v>Resource Form Fields-101</v>
      </c>
      <c r="B411" s="43" t="s">
        <v>442</v>
      </c>
      <c r="C411" s="42">
        <f>COUNTIF($B$1:$B410,TableData[Table Name])</f>
        <v>101</v>
      </c>
      <c r="D411" s="43">
        <v>19</v>
      </c>
      <c r="E411" s="43" t="s">
        <v>28</v>
      </c>
      <c r="F411" s="43" t="s">
        <v>275</v>
      </c>
      <c r="G411" s="43" t="s">
        <v>297</v>
      </c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1:18" hidden="1" x14ac:dyDescent="0.25">
      <c r="A412" s="42" t="str">
        <f>TableData[Table Name]&amp;"-"&amp;TableData[Record No]</f>
        <v>Resource Form Fields-102</v>
      </c>
      <c r="B412" s="43" t="s">
        <v>442</v>
      </c>
      <c r="C412" s="42">
        <f>COUNTIF($B$1:$B411,TableData[Table Name])</f>
        <v>102</v>
      </c>
      <c r="D412" s="43">
        <v>19</v>
      </c>
      <c r="E412" s="43" t="s">
        <v>55</v>
      </c>
      <c r="F412" s="43" t="s">
        <v>269</v>
      </c>
      <c r="G412" s="43" t="s">
        <v>277</v>
      </c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1:18" hidden="1" x14ac:dyDescent="0.25">
      <c r="A413" s="42" t="str">
        <f>TableData[Table Name]&amp;"-"&amp;TableData[Record No]</f>
        <v>Resource Form Fields-103</v>
      </c>
      <c r="B413" s="43" t="s">
        <v>442</v>
      </c>
      <c r="C413" s="42">
        <f>COUNTIF($B$1:$B412,TableData[Table Name])</f>
        <v>103</v>
      </c>
      <c r="D413" s="43">
        <v>19</v>
      </c>
      <c r="E413" s="43" t="s">
        <v>894</v>
      </c>
      <c r="F413" s="43" t="s">
        <v>272</v>
      </c>
      <c r="G413" s="43" t="s">
        <v>531</v>
      </c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1:18" hidden="1" x14ac:dyDescent="0.25">
      <c r="A414" s="42" t="str">
        <f>TableData[Table Name]&amp;"-"&amp;TableData[Record No]</f>
        <v>Resource Form Fields-104</v>
      </c>
      <c r="B414" s="43" t="s">
        <v>442</v>
      </c>
      <c r="C414" s="42">
        <f>COUNTIF($B$1:$B413,TableData[Table Name])</f>
        <v>104</v>
      </c>
      <c r="D414" s="43">
        <v>19</v>
      </c>
      <c r="E414" s="43" t="s">
        <v>97</v>
      </c>
      <c r="F414" s="43" t="s">
        <v>272</v>
      </c>
      <c r="G414" s="43" t="s">
        <v>313</v>
      </c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1:18" hidden="1" x14ac:dyDescent="0.25">
      <c r="A415" s="42" t="str">
        <f>TableData[Table Name]&amp;"-"&amp;TableData[Record No]</f>
        <v>Resource Form Fields-105</v>
      </c>
      <c r="B415" s="43" t="s">
        <v>442</v>
      </c>
      <c r="C415" s="42">
        <f>COUNTIF($B$1:$B414,TableData[Table Name])</f>
        <v>105</v>
      </c>
      <c r="D415" s="43">
        <v>20</v>
      </c>
      <c r="E415" s="43" t="s">
        <v>94</v>
      </c>
      <c r="F415" s="43" t="s">
        <v>272</v>
      </c>
      <c r="G415" s="43" t="s">
        <v>824</v>
      </c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1:18" hidden="1" x14ac:dyDescent="0.25">
      <c r="A416" s="42" t="str">
        <f>TableData[Table Name]&amp;"-"&amp;TableData[Record No]</f>
        <v>Resource Form Fields-106</v>
      </c>
      <c r="B416" s="43" t="s">
        <v>442</v>
      </c>
      <c r="C416" s="42">
        <f>COUNTIF($B$1:$B415,TableData[Table Name])</f>
        <v>106</v>
      </c>
      <c r="D416" s="43">
        <v>20</v>
      </c>
      <c r="E416" s="43" t="s">
        <v>268</v>
      </c>
      <c r="F416" s="43" t="s">
        <v>269</v>
      </c>
      <c r="G416" s="43" t="s">
        <v>300</v>
      </c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1:18" hidden="1" x14ac:dyDescent="0.25">
      <c r="A417" s="42" t="str">
        <f>TableData[Table Name]&amp;"-"&amp;TableData[Record No]</f>
        <v>Resource Form Fields-107</v>
      </c>
      <c r="B417" s="43" t="s">
        <v>442</v>
      </c>
      <c r="C417" s="42">
        <f>COUNTIF($B$1:$B416,TableData[Table Name])</f>
        <v>107</v>
      </c>
      <c r="D417" s="43">
        <v>20</v>
      </c>
      <c r="E417" s="43" t="s">
        <v>560</v>
      </c>
      <c r="F417" s="43" t="s">
        <v>269</v>
      </c>
      <c r="G417" s="43" t="s">
        <v>13</v>
      </c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1:18" hidden="1" x14ac:dyDescent="0.25">
      <c r="A418" s="42" t="str">
        <f>TableData[Table Name]&amp;"-"&amp;TableData[Record No]</f>
        <v>Resource Form Fields-108</v>
      </c>
      <c r="B418" s="43" t="s">
        <v>442</v>
      </c>
      <c r="C418" s="42">
        <f>COUNTIF($B$1:$B417,TableData[Table Name])</f>
        <v>108</v>
      </c>
      <c r="D418" s="43">
        <v>20</v>
      </c>
      <c r="E418" s="43" t="s">
        <v>56</v>
      </c>
      <c r="F418" s="43" t="s">
        <v>272</v>
      </c>
      <c r="G418" s="43" t="s">
        <v>892</v>
      </c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1:18" hidden="1" x14ac:dyDescent="0.25">
      <c r="A419" s="42" t="str">
        <f>TableData[Table Name]&amp;"-"&amp;TableData[Record No]</f>
        <v>Resource Form Fields-109</v>
      </c>
      <c r="B419" s="43" t="s">
        <v>442</v>
      </c>
      <c r="C419" s="42">
        <f>COUNTIF($B$1:$B418,TableData[Table Name])</f>
        <v>109</v>
      </c>
      <c r="D419" s="43">
        <v>20</v>
      </c>
      <c r="E419" s="43" t="s">
        <v>574</v>
      </c>
      <c r="F419" s="43" t="s">
        <v>272</v>
      </c>
      <c r="G419" s="43" t="s">
        <v>893</v>
      </c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1:18" hidden="1" x14ac:dyDescent="0.25">
      <c r="A420" s="42" t="str">
        <f>TableData[Table Name]&amp;"-"&amp;TableData[Record No]</f>
        <v>Resource Form Fields-110</v>
      </c>
      <c r="B420" s="43" t="s">
        <v>442</v>
      </c>
      <c r="C420" s="42">
        <f>COUNTIF($B$1:$B419,TableData[Table Name])</f>
        <v>110</v>
      </c>
      <c r="D420" s="43">
        <v>21</v>
      </c>
      <c r="E420" s="43" t="s">
        <v>23</v>
      </c>
      <c r="F420" s="43" t="s">
        <v>272</v>
      </c>
      <c r="G420" s="43" t="s">
        <v>208</v>
      </c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1:18" hidden="1" x14ac:dyDescent="0.25">
      <c r="A421" s="42" t="str">
        <f>TableData[Table Name]&amp;"-"&amp;TableData[Record No]</f>
        <v>Resource Form Fields-111</v>
      </c>
      <c r="B421" s="43" t="s">
        <v>442</v>
      </c>
      <c r="C421" s="42">
        <f>COUNTIF($B$1:$B420,TableData[Table Name])</f>
        <v>111</v>
      </c>
      <c r="D421" s="43">
        <v>21</v>
      </c>
      <c r="E421" s="43" t="s">
        <v>52</v>
      </c>
      <c r="F421" s="43" t="s">
        <v>272</v>
      </c>
      <c r="G421" s="43" t="s">
        <v>410</v>
      </c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1:18" hidden="1" x14ac:dyDescent="0.25">
      <c r="A422" s="42" t="str">
        <f>TableData[Table Name]&amp;"-"&amp;TableData[Record No]</f>
        <v>Resource Form Fields-112</v>
      </c>
      <c r="B422" s="43" t="s">
        <v>442</v>
      </c>
      <c r="C422" s="42">
        <f>COUNTIF($B$1:$B421,TableData[Table Name])</f>
        <v>112</v>
      </c>
      <c r="D422" s="43">
        <v>21</v>
      </c>
      <c r="E422" s="43" t="s">
        <v>26</v>
      </c>
      <c r="F422" s="43" t="s">
        <v>269</v>
      </c>
      <c r="G422" s="43" t="s">
        <v>1</v>
      </c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1:18" hidden="1" x14ac:dyDescent="0.25">
      <c r="A423" s="42" t="str">
        <f>TableData[Table Name]&amp;"-"&amp;TableData[Record No]</f>
        <v>Resource Form Fields-113</v>
      </c>
      <c r="B423" s="43" t="s">
        <v>442</v>
      </c>
      <c r="C423" s="42">
        <f>COUNTIF($B$1:$B422,TableData[Table Name])</f>
        <v>113</v>
      </c>
      <c r="D423" s="43">
        <v>21</v>
      </c>
      <c r="E423" s="43" t="s">
        <v>28</v>
      </c>
      <c r="F423" s="43" t="s">
        <v>275</v>
      </c>
      <c r="G423" s="43" t="s">
        <v>297</v>
      </c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1:18" hidden="1" x14ac:dyDescent="0.25">
      <c r="A424" s="42" t="str">
        <f>TableData[Table Name]&amp;"-"&amp;TableData[Record No]</f>
        <v>Resource Form Fields-114</v>
      </c>
      <c r="B424" s="43" t="s">
        <v>442</v>
      </c>
      <c r="C424" s="42">
        <f>COUNTIF($B$1:$B423,TableData[Table Name])</f>
        <v>114</v>
      </c>
      <c r="D424" s="43">
        <v>21</v>
      </c>
      <c r="E424" s="43" t="s">
        <v>36</v>
      </c>
      <c r="F424" s="43" t="s">
        <v>269</v>
      </c>
      <c r="G424" s="43" t="s">
        <v>346</v>
      </c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1:18" hidden="1" x14ac:dyDescent="0.25">
      <c r="A425" s="42" t="str">
        <f>TableData[Table Name]&amp;"-"&amp;TableData[Record No]</f>
        <v>Resource Form Fields-115</v>
      </c>
      <c r="B425" s="43" t="s">
        <v>442</v>
      </c>
      <c r="C425" s="42">
        <f>COUNTIF($B$1:$B424,TableData[Table Name])</f>
        <v>115</v>
      </c>
      <c r="D425" s="43">
        <v>21</v>
      </c>
      <c r="E425" s="43" t="s">
        <v>49</v>
      </c>
      <c r="F425" s="43" t="s">
        <v>272</v>
      </c>
      <c r="G425" s="43" t="s">
        <v>896</v>
      </c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1:18" hidden="1" x14ac:dyDescent="0.25">
      <c r="A426" s="42" t="str">
        <f>TableData[Table Name]&amp;"-"&amp;TableData[Record No]</f>
        <v>Resource Form Fields-116</v>
      </c>
      <c r="B426" s="43" t="s">
        <v>442</v>
      </c>
      <c r="C426" s="42">
        <f>COUNTIF($B$1:$B425,TableData[Table Name])</f>
        <v>116</v>
      </c>
      <c r="D426" s="43">
        <v>22</v>
      </c>
      <c r="E426" s="43" t="s">
        <v>4</v>
      </c>
      <c r="F426" s="43" t="s">
        <v>272</v>
      </c>
      <c r="G426" s="43" t="s">
        <v>553</v>
      </c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1:18" hidden="1" x14ac:dyDescent="0.25">
      <c r="A427" s="42" t="str">
        <f>TableData[Table Name]&amp;"-"&amp;TableData[Record No]</f>
        <v>Resource Form Fields-117</v>
      </c>
      <c r="B427" s="43" t="s">
        <v>442</v>
      </c>
      <c r="C427" s="42">
        <f>COUNTIF($B$1:$B426,TableData[Table Name])</f>
        <v>117</v>
      </c>
      <c r="D427" s="43">
        <v>22</v>
      </c>
      <c r="E427" s="43" t="s">
        <v>30</v>
      </c>
      <c r="F427" s="43" t="s">
        <v>269</v>
      </c>
      <c r="G427" s="43" t="s">
        <v>277</v>
      </c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1:18" hidden="1" x14ac:dyDescent="0.25">
      <c r="A428" s="42" t="str">
        <f>TableData[Table Name]&amp;"-"&amp;TableData[Record No]</f>
        <v>Resource Form Fields-118</v>
      </c>
      <c r="B428" s="43" t="s">
        <v>442</v>
      </c>
      <c r="C428" s="42">
        <f>COUNTIF($B$1:$B427,TableData[Table Name])</f>
        <v>118</v>
      </c>
      <c r="D428" s="43">
        <v>22</v>
      </c>
      <c r="E428" s="43" t="s">
        <v>55</v>
      </c>
      <c r="F428" s="43" t="s">
        <v>269</v>
      </c>
      <c r="G428" s="43" t="s">
        <v>897</v>
      </c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1:18" hidden="1" x14ac:dyDescent="0.25">
      <c r="A429" s="42" t="str">
        <f>TableData[Table Name]&amp;"-"&amp;TableData[Record No]</f>
        <v>Resource Form Fields-119</v>
      </c>
      <c r="B429" s="43" t="s">
        <v>442</v>
      </c>
      <c r="C429" s="42">
        <f>COUNTIF($B$1:$B428,TableData[Table Name])</f>
        <v>119</v>
      </c>
      <c r="D429" s="43">
        <v>22</v>
      </c>
      <c r="E429" s="43" t="s">
        <v>56</v>
      </c>
      <c r="F429" s="43" t="s">
        <v>272</v>
      </c>
      <c r="G429" s="43" t="s">
        <v>303</v>
      </c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1:18" hidden="1" x14ac:dyDescent="0.25">
      <c r="A430" s="42" t="str">
        <f>TableData[Table Name]&amp;"-"&amp;TableData[Record No]</f>
        <v>Resource Form Fields-120</v>
      </c>
      <c r="B430" s="43" t="s">
        <v>442</v>
      </c>
      <c r="C430" s="42">
        <f>COUNTIF($B$1:$B429,TableData[Table Name])</f>
        <v>120</v>
      </c>
      <c r="D430" s="43">
        <v>22</v>
      </c>
      <c r="E430" s="43" t="s">
        <v>591</v>
      </c>
      <c r="F430" s="43" t="s">
        <v>269</v>
      </c>
      <c r="G430" s="43" t="s">
        <v>898</v>
      </c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1:18" hidden="1" x14ac:dyDescent="0.25">
      <c r="A431" s="42" t="str">
        <f>TableData[Table Name]&amp;"-"&amp;TableData[Record No]</f>
        <v>Resource Form Fields-121</v>
      </c>
      <c r="B431" s="43" t="s">
        <v>442</v>
      </c>
      <c r="C431" s="42">
        <f>COUNTIF($B$1:$B430,TableData[Table Name])</f>
        <v>121</v>
      </c>
      <c r="D431" s="43">
        <v>23</v>
      </c>
      <c r="E431" s="43" t="s">
        <v>602</v>
      </c>
      <c r="F431" s="43" t="s">
        <v>272</v>
      </c>
      <c r="G431" s="43" t="s">
        <v>899</v>
      </c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1:18" hidden="1" x14ac:dyDescent="0.25">
      <c r="A432" s="42" t="str">
        <f>TableData[Table Name]&amp;"-"&amp;TableData[Record No]</f>
        <v>Resource Form Fields-122</v>
      </c>
      <c r="B432" s="43" t="s">
        <v>442</v>
      </c>
      <c r="C432" s="42">
        <f>COUNTIF($B$1:$B431,TableData[Table Name])</f>
        <v>122</v>
      </c>
      <c r="D432" s="43">
        <v>23</v>
      </c>
      <c r="E432" s="43" t="s">
        <v>268</v>
      </c>
      <c r="F432" s="43" t="s">
        <v>269</v>
      </c>
      <c r="G432" s="43" t="s">
        <v>300</v>
      </c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1:18" hidden="1" x14ac:dyDescent="0.25">
      <c r="A433" s="42" t="str">
        <f>TableData[Table Name]&amp;"-"&amp;TableData[Record No]</f>
        <v>Resource Form Fields-123</v>
      </c>
      <c r="B433" s="43" t="s">
        <v>442</v>
      </c>
      <c r="C433" s="42">
        <f>COUNTIF($B$1:$B432,TableData[Table Name])</f>
        <v>123</v>
      </c>
      <c r="D433" s="43">
        <v>23</v>
      </c>
      <c r="E433" s="43" t="s">
        <v>127</v>
      </c>
      <c r="F433" s="43" t="s">
        <v>269</v>
      </c>
      <c r="G433" s="43" t="s">
        <v>900</v>
      </c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1:18" hidden="1" x14ac:dyDescent="0.25">
      <c r="A434" s="42" t="str">
        <f>TableData[Table Name]&amp;"-"&amp;TableData[Record No]</f>
        <v>Resource Form Fields-124</v>
      </c>
      <c r="B434" s="43" t="s">
        <v>442</v>
      </c>
      <c r="C434" s="42">
        <f>COUNTIF($B$1:$B433,TableData[Table Name])</f>
        <v>124</v>
      </c>
      <c r="D434" s="43">
        <v>23</v>
      </c>
      <c r="E434" s="43" t="s">
        <v>56</v>
      </c>
      <c r="F434" s="43" t="s">
        <v>272</v>
      </c>
      <c r="G434" s="43" t="s">
        <v>303</v>
      </c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1:18" hidden="1" x14ac:dyDescent="0.25">
      <c r="A435" s="42" t="str">
        <f>TableData[Table Name]&amp;"-"&amp;TableData[Record No]</f>
        <v>Resource Form Fields-125</v>
      </c>
      <c r="B435" s="43" t="s">
        <v>442</v>
      </c>
      <c r="C435" s="42">
        <f>COUNTIF($B$1:$B434,TableData[Table Name])</f>
        <v>125</v>
      </c>
      <c r="D435" s="43">
        <v>24</v>
      </c>
      <c r="E435" s="43" t="s">
        <v>117</v>
      </c>
      <c r="F435" s="43" t="s">
        <v>272</v>
      </c>
      <c r="G435" s="43" t="s">
        <v>901</v>
      </c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1:18" hidden="1" x14ac:dyDescent="0.25">
      <c r="A436" s="42" t="str">
        <f>TableData[Table Name]&amp;"-"&amp;TableData[Record No]</f>
        <v>Resource Form Fields-126</v>
      </c>
      <c r="B436" s="43" t="s">
        <v>442</v>
      </c>
      <c r="C436" s="42">
        <f>COUNTIF($B$1:$B435,TableData[Table Name])</f>
        <v>126</v>
      </c>
      <c r="D436" s="43">
        <v>24</v>
      </c>
      <c r="E436" s="43" t="s">
        <v>648</v>
      </c>
      <c r="F436" s="43" t="s">
        <v>272</v>
      </c>
      <c r="G436" s="43" t="s">
        <v>651</v>
      </c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1:18" hidden="1" x14ac:dyDescent="0.25">
      <c r="A437" s="42" t="str">
        <f>TableData[Table Name]&amp;"-"&amp;TableData[Record No]</f>
        <v>Resource Form Fields-127</v>
      </c>
      <c r="B437" s="43" t="s">
        <v>442</v>
      </c>
      <c r="C437" s="42">
        <f>COUNTIF($B$1:$B436,TableData[Table Name])</f>
        <v>127</v>
      </c>
      <c r="D437" s="43">
        <v>24</v>
      </c>
      <c r="E437" s="43" t="s">
        <v>56</v>
      </c>
      <c r="F437" s="43" t="s">
        <v>272</v>
      </c>
      <c r="G437" s="43" t="s">
        <v>303</v>
      </c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1:18" hidden="1" x14ac:dyDescent="0.25">
      <c r="A438" s="42" t="str">
        <f>TableData[Table Name]&amp;"-"&amp;TableData[Record No]</f>
        <v>Resource Form Fields-128</v>
      </c>
      <c r="B438" s="43" t="s">
        <v>442</v>
      </c>
      <c r="C438" s="42">
        <f>COUNTIF($B$1:$B437,TableData[Table Name])</f>
        <v>128</v>
      </c>
      <c r="D438" s="43">
        <v>24</v>
      </c>
      <c r="E438" s="43" t="s">
        <v>666</v>
      </c>
      <c r="F438" s="43" t="s">
        <v>272</v>
      </c>
      <c r="G438" s="43" t="s">
        <v>902</v>
      </c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1:18" hidden="1" x14ac:dyDescent="0.25">
      <c r="A439" s="42" t="str">
        <f>TableData[Table Name]&amp;"-"&amp;TableData[Record No]</f>
        <v>Resource Form Fields-129</v>
      </c>
      <c r="B439" s="43" t="s">
        <v>442</v>
      </c>
      <c r="C439" s="42">
        <f>COUNTIF($B$1:$B438,TableData[Table Name])</f>
        <v>129</v>
      </c>
      <c r="D439" s="43">
        <v>25</v>
      </c>
      <c r="E439" s="43" t="s">
        <v>94</v>
      </c>
      <c r="F439" s="43" t="s">
        <v>272</v>
      </c>
      <c r="G439" s="43" t="s">
        <v>824</v>
      </c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1:18" hidden="1" x14ac:dyDescent="0.25">
      <c r="A440" s="42" t="str">
        <f>TableData[Table Name]&amp;"-"&amp;TableData[Record No]</f>
        <v>Resource Form Fields-130</v>
      </c>
      <c r="B440" s="43" t="s">
        <v>442</v>
      </c>
      <c r="C440" s="42">
        <f>COUNTIF($B$1:$B439,TableData[Table Name])</f>
        <v>130</v>
      </c>
      <c r="D440" s="43">
        <v>25</v>
      </c>
      <c r="E440" s="43" t="s">
        <v>560</v>
      </c>
      <c r="F440" s="43" t="s">
        <v>269</v>
      </c>
      <c r="G440" s="43" t="s">
        <v>877</v>
      </c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1:18" hidden="1" x14ac:dyDescent="0.25">
      <c r="A441" s="42" t="str">
        <f>TableData[Table Name]&amp;"-"&amp;TableData[Record No]</f>
        <v>Resource Form Fields-131</v>
      </c>
      <c r="B441" s="43" t="s">
        <v>442</v>
      </c>
      <c r="C441" s="42">
        <f>COUNTIF($B$1:$B440,TableData[Table Name])</f>
        <v>131</v>
      </c>
      <c r="D441" s="43">
        <v>25</v>
      </c>
      <c r="E441" s="43" t="s">
        <v>56</v>
      </c>
      <c r="F441" s="43" t="s">
        <v>272</v>
      </c>
      <c r="G441" s="43" t="s">
        <v>303</v>
      </c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1:18" hidden="1" x14ac:dyDescent="0.25">
      <c r="A442" s="42" t="str">
        <f>TableData[Table Name]&amp;"-"&amp;TableData[Record No]</f>
        <v>Resource Form Fields-132</v>
      </c>
      <c r="B442" s="43" t="s">
        <v>442</v>
      </c>
      <c r="C442" s="42">
        <f>COUNTIF($B$1:$B441,TableData[Table Name])</f>
        <v>132</v>
      </c>
      <c r="D442" s="43">
        <v>25</v>
      </c>
      <c r="E442" s="43" t="s">
        <v>574</v>
      </c>
      <c r="F442" s="43" t="s">
        <v>272</v>
      </c>
      <c r="G442" s="43" t="s">
        <v>893</v>
      </c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1:18" hidden="1" x14ac:dyDescent="0.25">
      <c r="A443" s="42" t="str">
        <f>TableData[Table Name]&amp;"-"&amp;TableData[Record No]</f>
        <v>Resource Form Fields-133</v>
      </c>
      <c r="B443" s="43" t="s">
        <v>442</v>
      </c>
      <c r="C443" s="42">
        <f>COUNTIF($B$1:$B442,TableData[Table Name])</f>
        <v>133</v>
      </c>
      <c r="D443" s="43">
        <v>25</v>
      </c>
      <c r="E443" s="43" t="s">
        <v>575</v>
      </c>
      <c r="F443" s="43" t="s">
        <v>272</v>
      </c>
      <c r="G443" s="43" t="s">
        <v>903</v>
      </c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1:18" hidden="1" x14ac:dyDescent="0.25">
      <c r="A444" s="42" t="str">
        <f>TableData[Table Name]&amp;"-"&amp;TableData[Record No]</f>
        <v>Resource Form Fields-134</v>
      </c>
      <c r="B444" s="43" t="s">
        <v>442</v>
      </c>
      <c r="C444" s="42">
        <f>COUNTIF($B$1:$B443,TableData[Table Name])</f>
        <v>134</v>
      </c>
      <c r="D444" s="43">
        <v>26</v>
      </c>
      <c r="E444" s="43" t="s">
        <v>122</v>
      </c>
      <c r="F444" s="43" t="s">
        <v>272</v>
      </c>
      <c r="G444" s="43" t="s">
        <v>13</v>
      </c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1:18" hidden="1" x14ac:dyDescent="0.25">
      <c r="A445" s="42" t="str">
        <f>TableData[Table Name]&amp;"-"&amp;TableData[Record No]</f>
        <v>Resource Form Fields-135</v>
      </c>
      <c r="B445" s="43" t="s">
        <v>442</v>
      </c>
      <c r="C445" s="42">
        <f>COUNTIF($B$1:$B444,TableData[Table Name])</f>
        <v>135</v>
      </c>
      <c r="D445" s="43">
        <v>26</v>
      </c>
      <c r="E445" s="43" t="s">
        <v>680</v>
      </c>
      <c r="F445" s="43" t="s">
        <v>269</v>
      </c>
      <c r="G445" s="43" t="s">
        <v>904</v>
      </c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1:18" hidden="1" x14ac:dyDescent="0.25">
      <c r="A446" s="42" t="str">
        <f>TableData[Table Name]&amp;"-"&amp;TableData[Record No]</f>
        <v>Resource Form Fields-136</v>
      </c>
      <c r="B446" s="43" t="s">
        <v>442</v>
      </c>
      <c r="C446" s="42">
        <f>COUNTIF($B$1:$B445,TableData[Table Name])</f>
        <v>136</v>
      </c>
      <c r="D446" s="43">
        <v>26</v>
      </c>
      <c r="E446" s="43" t="s">
        <v>682</v>
      </c>
      <c r="F446" s="43" t="s">
        <v>269</v>
      </c>
      <c r="G446" s="43" t="s">
        <v>900</v>
      </c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1:18" hidden="1" x14ac:dyDescent="0.25">
      <c r="A447" s="42" t="str">
        <f>TableData[Table Name]&amp;"-"&amp;TableData[Record No]</f>
        <v>Resource Form Fields-137</v>
      </c>
      <c r="B447" s="43" t="s">
        <v>442</v>
      </c>
      <c r="C447" s="42">
        <f>COUNTIF($B$1:$B446,TableData[Table Name])</f>
        <v>137</v>
      </c>
      <c r="D447" s="43">
        <v>26</v>
      </c>
      <c r="E447" s="43" t="s">
        <v>684</v>
      </c>
      <c r="F447" s="43" t="s">
        <v>272</v>
      </c>
      <c r="G447" s="43" t="s">
        <v>905</v>
      </c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1:18" hidden="1" x14ac:dyDescent="0.25">
      <c r="A448" s="42" t="str">
        <f>TableData[Table Name]&amp;"-"&amp;TableData[Record No]</f>
        <v>Resource Form Fields-138</v>
      </c>
      <c r="B448" s="43" t="s">
        <v>442</v>
      </c>
      <c r="C448" s="42">
        <f>COUNTIF($B$1:$B447,TableData[Table Name])</f>
        <v>138</v>
      </c>
      <c r="D448" s="43">
        <v>26</v>
      </c>
      <c r="E448" s="43" t="s">
        <v>688</v>
      </c>
      <c r="F448" s="43" t="s">
        <v>269</v>
      </c>
      <c r="G448" s="43" t="s">
        <v>906</v>
      </c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1:18" hidden="1" x14ac:dyDescent="0.25">
      <c r="A449" s="42" t="str">
        <f>TableData[Table Name]&amp;"-"&amp;TableData[Record No]</f>
        <v>Resource Form Fields-139</v>
      </c>
      <c r="B449" s="43" t="s">
        <v>442</v>
      </c>
      <c r="C449" s="42">
        <f>COUNTIF($B$1:$B448,TableData[Table Name])</f>
        <v>139</v>
      </c>
      <c r="D449" s="43">
        <v>26</v>
      </c>
      <c r="E449" s="43" t="s">
        <v>36</v>
      </c>
      <c r="F449" s="43" t="s">
        <v>269</v>
      </c>
      <c r="G449" s="43" t="s">
        <v>346</v>
      </c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1:18" hidden="1" x14ac:dyDescent="0.25">
      <c r="A450" s="42" t="str">
        <f>TableData[Table Name]&amp;"-"&amp;TableData[Record No]</f>
        <v>Resource Form Fields-140</v>
      </c>
      <c r="B450" s="43" t="s">
        <v>442</v>
      </c>
      <c r="C450" s="42">
        <f>COUNTIF($B$1:$B449,TableData[Table Name])</f>
        <v>140</v>
      </c>
      <c r="D450" s="43">
        <v>26</v>
      </c>
      <c r="E450" s="43" t="s">
        <v>700</v>
      </c>
      <c r="F450" s="43" t="s">
        <v>269</v>
      </c>
      <c r="G450" s="43" t="s">
        <v>907</v>
      </c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spans="1:18" hidden="1" x14ac:dyDescent="0.25">
      <c r="A451" s="42" t="str">
        <f>TableData[Table Name]&amp;"-"&amp;TableData[Record No]</f>
        <v>Resource Form Fields-141</v>
      </c>
      <c r="B451" s="43" t="s">
        <v>442</v>
      </c>
      <c r="C451" s="42">
        <f>COUNTIF($B$1:$B450,TableData[Table Name])</f>
        <v>141</v>
      </c>
      <c r="D451" s="43">
        <v>26</v>
      </c>
      <c r="E451" s="43" t="s">
        <v>698</v>
      </c>
      <c r="F451" s="43" t="s">
        <v>272</v>
      </c>
      <c r="G451" s="43" t="s">
        <v>908</v>
      </c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1:18" hidden="1" x14ac:dyDescent="0.25">
      <c r="A452" s="42" t="str">
        <f>TableData[Table Name]&amp;"-"&amp;TableData[Record No]</f>
        <v>Resource Form Fields-142</v>
      </c>
      <c r="B452" s="43" t="s">
        <v>442</v>
      </c>
      <c r="C452" s="42">
        <f>COUNTIF($B$1:$B451,TableData[Table Name])</f>
        <v>142</v>
      </c>
      <c r="D452" s="43">
        <v>27</v>
      </c>
      <c r="E452" s="43" t="s">
        <v>23</v>
      </c>
      <c r="F452" s="43" t="s">
        <v>272</v>
      </c>
      <c r="G452" s="43" t="s">
        <v>208</v>
      </c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1:18" hidden="1" x14ac:dyDescent="0.25">
      <c r="A453" s="42" t="str">
        <f>TableData[Table Name]&amp;"-"&amp;TableData[Record No]</f>
        <v>Resource Form Fields-143</v>
      </c>
      <c r="B453" s="43" t="s">
        <v>442</v>
      </c>
      <c r="C453" s="42">
        <f>COUNTIF($B$1:$B452,TableData[Table Name])</f>
        <v>143</v>
      </c>
      <c r="D453" s="43">
        <v>27</v>
      </c>
      <c r="E453" s="43" t="s">
        <v>26</v>
      </c>
      <c r="F453" s="43" t="s">
        <v>269</v>
      </c>
      <c r="G453" s="43" t="s">
        <v>1</v>
      </c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1:18" hidden="1" x14ac:dyDescent="0.25">
      <c r="A454" s="42" t="str">
        <f>TableData[Table Name]&amp;"-"&amp;TableData[Record No]</f>
        <v>Resource Form Fields-144</v>
      </c>
      <c r="B454" s="43" t="s">
        <v>442</v>
      </c>
      <c r="C454" s="42">
        <f>COUNTIF($B$1:$B453,TableData[Table Name])</f>
        <v>144</v>
      </c>
      <c r="D454" s="43">
        <v>27</v>
      </c>
      <c r="E454" s="43" t="s">
        <v>28</v>
      </c>
      <c r="F454" s="43" t="s">
        <v>275</v>
      </c>
      <c r="G454" s="43" t="s">
        <v>297</v>
      </c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1:18" hidden="1" x14ac:dyDescent="0.25">
      <c r="A455" s="42" t="str">
        <f>TableData[Table Name]&amp;"-"&amp;TableData[Record No]</f>
        <v>Resource Form Fields-145</v>
      </c>
      <c r="B455" s="43" t="s">
        <v>442</v>
      </c>
      <c r="C455" s="42">
        <f>COUNTIF($B$1:$B454,TableData[Table Name])</f>
        <v>145</v>
      </c>
      <c r="D455" s="43">
        <v>27</v>
      </c>
      <c r="E455" s="43" t="s">
        <v>30</v>
      </c>
      <c r="F455" s="43" t="s">
        <v>269</v>
      </c>
      <c r="G455" s="43" t="s">
        <v>277</v>
      </c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1:18" hidden="1" x14ac:dyDescent="0.25">
      <c r="A456" s="42" t="str">
        <f>TableData[Table Name]&amp;"-"&amp;TableData[Record No]</f>
        <v>Resource Form Fields-146</v>
      </c>
      <c r="B456" s="43" t="s">
        <v>442</v>
      </c>
      <c r="C456" s="42">
        <f>COUNTIF($B$1:$B455,TableData[Table Name])</f>
        <v>146</v>
      </c>
      <c r="D456" s="43">
        <v>27</v>
      </c>
      <c r="E456" s="43" t="s">
        <v>36</v>
      </c>
      <c r="F456" s="43" t="s">
        <v>269</v>
      </c>
      <c r="G456" s="43" t="s">
        <v>346</v>
      </c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1:18" hidden="1" x14ac:dyDescent="0.25">
      <c r="A457" s="42" t="str">
        <f>TableData[Table Name]&amp;"-"&amp;TableData[Record No]</f>
        <v>Resource Form Fields-147</v>
      </c>
      <c r="B457" s="43" t="s">
        <v>442</v>
      </c>
      <c r="C457" s="42">
        <f>COUNTIF($B$1:$B456,TableData[Table Name])</f>
        <v>147</v>
      </c>
      <c r="D457" s="43">
        <v>28</v>
      </c>
      <c r="E457" s="43" t="s">
        <v>723</v>
      </c>
      <c r="F457" s="43" t="s">
        <v>272</v>
      </c>
      <c r="G457" s="43" t="s">
        <v>742</v>
      </c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1:18" hidden="1" x14ac:dyDescent="0.25">
      <c r="A458" s="42" t="str">
        <f>TableData[Table Name]&amp;"-"&amp;TableData[Record No]</f>
        <v>Resource Form Fields-148</v>
      </c>
      <c r="B458" s="43" t="s">
        <v>442</v>
      </c>
      <c r="C458" s="42">
        <f>COUNTIF($B$1:$B457,TableData[Table Name])</f>
        <v>148</v>
      </c>
      <c r="D458" s="43">
        <v>28</v>
      </c>
      <c r="E458" s="43" t="s">
        <v>26</v>
      </c>
      <c r="F458" s="43" t="s">
        <v>269</v>
      </c>
      <c r="G458" s="43" t="s">
        <v>1</v>
      </c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1:18" hidden="1" x14ac:dyDescent="0.25">
      <c r="A459" s="42" t="str">
        <f>TableData[Table Name]&amp;"-"&amp;TableData[Record No]</f>
        <v>Resource Form Fields-149</v>
      </c>
      <c r="B459" s="43" t="s">
        <v>442</v>
      </c>
      <c r="C459" s="42">
        <f>COUNTIF($B$1:$B458,TableData[Table Name])</f>
        <v>149</v>
      </c>
      <c r="D459" s="43">
        <v>28</v>
      </c>
      <c r="E459" s="43" t="s">
        <v>30</v>
      </c>
      <c r="F459" s="43" t="s">
        <v>269</v>
      </c>
      <c r="G459" s="43" t="s">
        <v>277</v>
      </c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spans="1:18" hidden="1" x14ac:dyDescent="0.25">
      <c r="A460" s="42" t="str">
        <f>TableData[Table Name]&amp;"-"&amp;TableData[Record No]</f>
        <v>Resource Form Fields-150</v>
      </c>
      <c r="B460" s="43" t="s">
        <v>442</v>
      </c>
      <c r="C460" s="42">
        <f>COUNTIF($B$1:$B459,TableData[Table Name])</f>
        <v>150</v>
      </c>
      <c r="D460" s="43">
        <v>28</v>
      </c>
      <c r="E460" s="43" t="s">
        <v>726</v>
      </c>
      <c r="F460" s="43" t="s">
        <v>269</v>
      </c>
      <c r="G460" s="43" t="s">
        <v>909</v>
      </c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1:18" hidden="1" x14ac:dyDescent="0.25">
      <c r="A461" s="42" t="str">
        <f>TableData[Table Name]&amp;"-"&amp;TableData[Record No]</f>
        <v>Resource Form Fields-151</v>
      </c>
      <c r="B461" s="43" t="s">
        <v>442</v>
      </c>
      <c r="C461" s="42">
        <f>COUNTIF($B$1:$B460,TableData[Table Name])</f>
        <v>151</v>
      </c>
      <c r="D461" s="43">
        <v>29</v>
      </c>
      <c r="E461" s="43" t="s">
        <v>602</v>
      </c>
      <c r="F461" s="43" t="s">
        <v>272</v>
      </c>
      <c r="G461" s="43" t="s">
        <v>758</v>
      </c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1:18" hidden="1" x14ac:dyDescent="0.25">
      <c r="A462" s="42" t="str">
        <f>TableData[Table Name]&amp;"-"&amp;TableData[Record No]</f>
        <v>Resource Form Fields-152</v>
      </c>
      <c r="B462" s="43" t="s">
        <v>442</v>
      </c>
      <c r="C462" s="42">
        <f>COUNTIF($B$1:$B461,TableData[Table Name])</f>
        <v>152</v>
      </c>
      <c r="D462" s="43">
        <v>29</v>
      </c>
      <c r="E462" s="43" t="s">
        <v>81</v>
      </c>
      <c r="F462" s="43" t="s">
        <v>269</v>
      </c>
      <c r="G462" s="43" t="s">
        <v>910</v>
      </c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spans="1:18" hidden="1" x14ac:dyDescent="0.25">
      <c r="A463" s="42" t="str">
        <f>TableData[Table Name]&amp;"-"&amp;TableData[Record No]</f>
        <v>Resource Form Fields-153</v>
      </c>
      <c r="B463" s="43" t="s">
        <v>442</v>
      </c>
      <c r="C463" s="42">
        <f>COUNTIF($B$1:$B462,TableData[Table Name])</f>
        <v>153</v>
      </c>
      <c r="D463" s="43">
        <v>29</v>
      </c>
      <c r="E463" s="43" t="s">
        <v>30</v>
      </c>
      <c r="F463" s="43" t="s">
        <v>269</v>
      </c>
      <c r="G463" s="43" t="s">
        <v>277</v>
      </c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spans="1:18" hidden="1" x14ac:dyDescent="0.25">
      <c r="A464" s="42" t="str">
        <f>TableData[Table Name]&amp;"-"&amp;TableData[Record No]</f>
        <v>Resource Form Fields-154</v>
      </c>
      <c r="B464" s="43" t="s">
        <v>442</v>
      </c>
      <c r="C464" s="42">
        <f>COUNTIF($B$1:$B463,TableData[Table Name])</f>
        <v>154</v>
      </c>
      <c r="D464" s="43">
        <v>29</v>
      </c>
      <c r="E464" s="43" t="s">
        <v>734</v>
      </c>
      <c r="F464" s="43" t="s">
        <v>272</v>
      </c>
      <c r="G464" s="43" t="s">
        <v>911</v>
      </c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1:18" hidden="1" x14ac:dyDescent="0.25">
      <c r="A465" s="42" t="str">
        <f>TableData[Table Name]&amp;"-"&amp;TableData[Record No]</f>
        <v>Resource Form Fields-155</v>
      </c>
      <c r="B465" s="43" t="s">
        <v>442</v>
      </c>
      <c r="C465" s="42">
        <f>COUNTIF($B$1:$B464,TableData[Table Name])</f>
        <v>155</v>
      </c>
      <c r="D465" s="43">
        <v>29</v>
      </c>
      <c r="E465" s="43" t="s">
        <v>738</v>
      </c>
      <c r="F465" s="43" t="s">
        <v>269</v>
      </c>
      <c r="G465" s="43" t="s">
        <v>912</v>
      </c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spans="1:18" hidden="1" x14ac:dyDescent="0.25">
      <c r="A466" s="42" t="str">
        <f>TableData[Table Name]&amp;"-"&amp;TableData[Record No]</f>
        <v>Resource Form Fields-156</v>
      </c>
      <c r="B466" s="43" t="s">
        <v>442</v>
      </c>
      <c r="C466" s="42">
        <f>COUNTIF($B$1:$B465,TableData[Table Name])</f>
        <v>156</v>
      </c>
      <c r="D466" s="43">
        <v>29</v>
      </c>
      <c r="E466" s="43" t="s">
        <v>739</v>
      </c>
      <c r="F466" s="43" t="s">
        <v>269</v>
      </c>
      <c r="G466" s="43" t="s">
        <v>913</v>
      </c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1:18" hidden="1" x14ac:dyDescent="0.25">
      <c r="A467" s="42" t="str">
        <f>TableData[Table Name]&amp;"-"&amp;TableData[Record No]</f>
        <v>Resource Form Fields-157</v>
      </c>
      <c r="B467" s="43" t="s">
        <v>442</v>
      </c>
      <c r="C467" s="42">
        <f>COUNTIF($B$1:$B466,TableData[Table Name])</f>
        <v>157</v>
      </c>
      <c r="D467" s="43">
        <v>30</v>
      </c>
      <c r="E467" s="43" t="s">
        <v>23</v>
      </c>
      <c r="F467" s="43" t="s">
        <v>272</v>
      </c>
      <c r="G467" s="43" t="s">
        <v>208</v>
      </c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1:18" hidden="1" x14ac:dyDescent="0.25">
      <c r="A468" s="42" t="str">
        <f>TableData[Table Name]&amp;"-"&amp;TableData[Record No]</f>
        <v>Resource Form Fields-158</v>
      </c>
      <c r="B468" s="43" t="s">
        <v>442</v>
      </c>
      <c r="C468" s="42">
        <f>COUNTIF($B$1:$B467,TableData[Table Name])</f>
        <v>158</v>
      </c>
      <c r="D468" s="43">
        <v>30</v>
      </c>
      <c r="E468" s="43" t="s">
        <v>26</v>
      </c>
      <c r="F468" s="43" t="s">
        <v>269</v>
      </c>
      <c r="G468" s="43" t="s">
        <v>1</v>
      </c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1:18" hidden="1" x14ac:dyDescent="0.25">
      <c r="A469" s="42" t="str">
        <f>TableData[Table Name]&amp;"-"&amp;TableData[Record No]</f>
        <v>Resource Form Fields-159</v>
      </c>
      <c r="B469" s="43" t="s">
        <v>442</v>
      </c>
      <c r="C469" s="42">
        <f>COUNTIF($B$1:$B468,TableData[Table Name])</f>
        <v>159</v>
      </c>
      <c r="D469" s="43">
        <v>30</v>
      </c>
      <c r="E469" s="43" t="s">
        <v>49</v>
      </c>
      <c r="F469" s="43" t="s">
        <v>272</v>
      </c>
      <c r="G469" s="43" t="s">
        <v>915</v>
      </c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1:18" hidden="1" x14ac:dyDescent="0.25">
      <c r="A470" s="42" t="str">
        <f>TableData[Table Name]&amp;"-"&amp;TableData[Record No]</f>
        <v>Resource Form Fields-160</v>
      </c>
      <c r="B470" s="43" t="s">
        <v>442</v>
      </c>
      <c r="C470" s="42">
        <f>COUNTIF($B$1:$B469,TableData[Table Name])</f>
        <v>160</v>
      </c>
      <c r="D470" s="43">
        <v>30</v>
      </c>
      <c r="E470" s="43" t="s">
        <v>94</v>
      </c>
      <c r="F470" s="43" t="s">
        <v>272</v>
      </c>
      <c r="G470" s="43" t="s">
        <v>824</v>
      </c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1:18" hidden="1" x14ac:dyDescent="0.25">
      <c r="A471" s="42" t="str">
        <f>TableData[Table Name]&amp;"-"&amp;TableData[Record No]</f>
        <v>Resource Form Fields-161</v>
      </c>
      <c r="B471" s="43" t="s">
        <v>442</v>
      </c>
      <c r="C471" s="42">
        <f>COUNTIF($B$1:$B470,TableData[Table Name])</f>
        <v>161</v>
      </c>
      <c r="D471" s="43">
        <v>30</v>
      </c>
      <c r="E471" s="43" t="s">
        <v>777</v>
      </c>
      <c r="F471" s="43" t="s">
        <v>272</v>
      </c>
      <c r="G471" s="43" t="s">
        <v>914</v>
      </c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1:18" hidden="1" x14ac:dyDescent="0.25">
      <c r="A472" s="42" t="str">
        <f>TableData[Table Name]&amp;"-"&amp;TableData[Record No]</f>
        <v>Resource Form Fields-162</v>
      </c>
      <c r="B472" s="43" t="s">
        <v>442</v>
      </c>
      <c r="C472" s="42">
        <f>COUNTIF($B$1:$B471,TableData[Table Name])</f>
        <v>162</v>
      </c>
      <c r="D472" s="43">
        <v>30</v>
      </c>
      <c r="E472" s="43" t="s">
        <v>705</v>
      </c>
      <c r="F472" s="43" t="s">
        <v>269</v>
      </c>
      <c r="G472" s="43" t="s">
        <v>916</v>
      </c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1:18" hidden="1" x14ac:dyDescent="0.25">
      <c r="A473" s="42" t="str">
        <f>TableData[Table Name]&amp;"-"&amp;TableData[Record No]</f>
        <v>Resource Form Fields-163</v>
      </c>
      <c r="B473" s="43" t="s">
        <v>442</v>
      </c>
      <c r="C473" s="42">
        <f>COUNTIF($B$1:$B472,TableData[Table Name])</f>
        <v>163</v>
      </c>
      <c r="D473" s="43">
        <v>30</v>
      </c>
      <c r="E473" s="43" t="s">
        <v>708</v>
      </c>
      <c r="F473" s="43" t="s">
        <v>272</v>
      </c>
      <c r="G473" s="43" t="s">
        <v>917</v>
      </c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1:18" hidden="1" x14ac:dyDescent="0.25">
      <c r="A474" s="42" t="str">
        <f>TableData[Table Name]&amp;"-"&amp;TableData[Record No]</f>
        <v>Resource Form Fields-164</v>
      </c>
      <c r="B474" s="43" t="s">
        <v>442</v>
      </c>
      <c r="C474" s="42">
        <f>COUNTIF($B$1:$B473,TableData[Table Name])</f>
        <v>164</v>
      </c>
      <c r="D474" s="43">
        <v>30</v>
      </c>
      <c r="E474" s="43" t="s">
        <v>560</v>
      </c>
      <c r="F474" s="43" t="s">
        <v>269</v>
      </c>
      <c r="G474" s="43" t="s">
        <v>900</v>
      </c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1:18" hidden="1" x14ac:dyDescent="0.25">
      <c r="A475" s="42" t="str">
        <f>TableData[Table Name]&amp;"-"&amp;TableData[Record No]</f>
        <v>Resource Form Fields-165</v>
      </c>
      <c r="B475" s="43" t="s">
        <v>442</v>
      </c>
      <c r="C475" s="42">
        <f>COUNTIF($B$1:$B474,TableData[Table Name])</f>
        <v>165</v>
      </c>
      <c r="D475" s="43">
        <v>30</v>
      </c>
      <c r="E475" s="43" t="s">
        <v>770</v>
      </c>
      <c r="F475" s="43" t="s">
        <v>269</v>
      </c>
      <c r="G475" s="43" t="s">
        <v>918</v>
      </c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1:18" hidden="1" x14ac:dyDescent="0.25">
      <c r="A476" s="42" t="str">
        <f>TableData[Table Name]&amp;"-"&amp;TableData[Record No]</f>
        <v>Resource Form Fields-166</v>
      </c>
      <c r="B476" s="43" t="s">
        <v>442</v>
      </c>
      <c r="C476" s="42">
        <f>COUNTIF($B$1:$B475,TableData[Table Name])</f>
        <v>166</v>
      </c>
      <c r="D476" s="43">
        <v>30</v>
      </c>
      <c r="E476" s="43" t="s">
        <v>772</v>
      </c>
      <c r="F476" s="43" t="s">
        <v>269</v>
      </c>
      <c r="G476" s="43" t="s">
        <v>919</v>
      </c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1:18" hidden="1" x14ac:dyDescent="0.25">
      <c r="A477" s="42" t="str">
        <f>TableData[Table Name]&amp;"-"&amp;TableData[Record No]</f>
        <v>Resource Form Fields-167</v>
      </c>
      <c r="B477" s="43" t="s">
        <v>442</v>
      </c>
      <c r="C477" s="42">
        <f>COUNTIF($B$1:$B476,TableData[Table Name])</f>
        <v>167</v>
      </c>
      <c r="D477" s="43">
        <v>30</v>
      </c>
      <c r="E477" s="43" t="s">
        <v>36</v>
      </c>
      <c r="F477" s="43" t="s">
        <v>269</v>
      </c>
      <c r="G477" s="43" t="s">
        <v>346</v>
      </c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1:18" hidden="1" x14ac:dyDescent="0.25">
      <c r="A478" s="42" t="str">
        <f>TableData[Table Name]&amp;"-"&amp;TableData[Record No]</f>
        <v>Resource Form Fields-168</v>
      </c>
      <c r="B478" s="43" t="s">
        <v>442</v>
      </c>
      <c r="C478" s="42">
        <f>COUNTIF($B$1:$B477,TableData[Table Name])</f>
        <v>168</v>
      </c>
      <c r="D478" s="43">
        <v>31</v>
      </c>
      <c r="E478" s="43" t="s">
        <v>122</v>
      </c>
      <c r="F478" s="43" t="s">
        <v>272</v>
      </c>
      <c r="G478" s="43" t="s">
        <v>13</v>
      </c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1:18" hidden="1" x14ac:dyDescent="0.25">
      <c r="A479" s="42" t="str">
        <f>TableData[Table Name]&amp;"-"&amp;TableData[Record No]</f>
        <v>Resource Form Fields-169</v>
      </c>
      <c r="B479" s="43" t="s">
        <v>442</v>
      </c>
      <c r="C479" s="42">
        <f>COUNTIF($B$1:$B478,TableData[Table Name])</f>
        <v>169</v>
      </c>
      <c r="D479" s="43">
        <v>31</v>
      </c>
      <c r="E479" s="43" t="s">
        <v>49</v>
      </c>
      <c r="F479" s="43" t="s">
        <v>272</v>
      </c>
      <c r="G479" s="43" t="s">
        <v>922</v>
      </c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1:18" hidden="1" x14ac:dyDescent="0.25">
      <c r="A480" s="42" t="str">
        <f>TableData[Table Name]&amp;"-"&amp;TableData[Record No]</f>
        <v>Resource Form Fields-170</v>
      </c>
      <c r="B480" s="43" t="s">
        <v>442</v>
      </c>
      <c r="C480" s="42">
        <f>COUNTIF($B$1:$B479,TableData[Table Name])</f>
        <v>170</v>
      </c>
      <c r="D480" s="43">
        <v>31</v>
      </c>
      <c r="E480" s="43" t="s">
        <v>680</v>
      </c>
      <c r="F480" s="43" t="s">
        <v>269</v>
      </c>
      <c r="G480" s="43" t="s">
        <v>923</v>
      </c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1:18" hidden="1" x14ac:dyDescent="0.25">
      <c r="A481" s="42" t="str">
        <f>TableData[Table Name]&amp;"-"&amp;TableData[Record No]</f>
        <v>Resource Form Fields-171</v>
      </c>
      <c r="B481" s="43" t="s">
        <v>442</v>
      </c>
      <c r="C481" s="42">
        <f>COUNTIF($B$1:$B480,TableData[Table Name])</f>
        <v>171</v>
      </c>
      <c r="D481" s="43">
        <v>31</v>
      </c>
      <c r="E481" s="43" t="s">
        <v>783</v>
      </c>
      <c r="F481" s="43" t="s">
        <v>272</v>
      </c>
      <c r="G481" s="43" t="s">
        <v>924</v>
      </c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spans="1:18" hidden="1" x14ac:dyDescent="0.25">
      <c r="A482" s="42" t="str">
        <f>TableData[Table Name]&amp;"-"&amp;TableData[Record No]</f>
        <v>Resource Form Fields-172</v>
      </c>
      <c r="B482" s="43" t="s">
        <v>442</v>
      </c>
      <c r="C482" s="42">
        <f>COUNTIF($B$1:$B481,TableData[Table Name])</f>
        <v>172</v>
      </c>
      <c r="D482" s="43">
        <v>31</v>
      </c>
      <c r="E482" s="43" t="s">
        <v>96</v>
      </c>
      <c r="F482" s="43" t="s">
        <v>269</v>
      </c>
      <c r="G482" s="43" t="s">
        <v>920</v>
      </c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1:18" hidden="1" x14ac:dyDescent="0.25">
      <c r="A483" s="42" t="str">
        <f>TableData[Table Name]&amp;"-"&amp;TableData[Record No]</f>
        <v>Resource Form Fields-173</v>
      </c>
      <c r="B483" s="43" t="s">
        <v>442</v>
      </c>
      <c r="C483" s="42">
        <f>COUNTIF($B$1:$B482,TableData[Table Name])</f>
        <v>173</v>
      </c>
      <c r="D483" s="43">
        <v>31</v>
      </c>
      <c r="E483" s="43" t="s">
        <v>799</v>
      </c>
      <c r="F483" s="43" t="s">
        <v>269</v>
      </c>
      <c r="G483" s="43" t="s">
        <v>921</v>
      </c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1:18" hidden="1" x14ac:dyDescent="0.25">
      <c r="A484" s="42" t="str">
        <f>TableData[Table Name]&amp;"-"&amp;TableData[Record No]</f>
        <v>Resource Form Fields-174</v>
      </c>
      <c r="B484" s="43" t="s">
        <v>442</v>
      </c>
      <c r="C484" s="42">
        <f>COUNTIF($B$1:$B483,TableData[Table Name])</f>
        <v>174</v>
      </c>
      <c r="D484" s="43">
        <v>31</v>
      </c>
      <c r="E484" s="43" t="s">
        <v>684</v>
      </c>
      <c r="F484" s="43" t="s">
        <v>272</v>
      </c>
      <c r="G484" s="43" t="s">
        <v>905</v>
      </c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1:18" hidden="1" x14ac:dyDescent="0.25">
      <c r="A485" s="42" t="str">
        <f>TableData[Table Name]&amp;"-"&amp;TableData[Record No]</f>
        <v>Resource Form Field Data-38</v>
      </c>
      <c r="B485" s="40" t="s">
        <v>443</v>
      </c>
      <c r="C485" s="42">
        <f>COUNTIF($B$1:$B484,TableData[Table Name])</f>
        <v>38</v>
      </c>
      <c r="D485" s="43">
        <v>38</v>
      </c>
      <c r="E485" s="43" t="s">
        <v>26</v>
      </c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1:18" hidden="1" x14ac:dyDescent="0.25">
      <c r="A486" s="42" t="str">
        <f>TableData[Table Name]&amp;"-"&amp;TableData[Record No]</f>
        <v>Resource Form Field Data-39</v>
      </c>
      <c r="B486" s="40" t="s">
        <v>443</v>
      </c>
      <c r="C486" s="42">
        <f>COUNTIF($B$1:$B485,TableData[Table Name])</f>
        <v>39</v>
      </c>
      <c r="D486" s="43">
        <v>39</v>
      </c>
      <c r="E486" s="43" t="s">
        <v>28</v>
      </c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1:18" hidden="1" x14ac:dyDescent="0.25">
      <c r="A487" s="42" t="str">
        <f>TableData[Table Name]&amp;"-"&amp;TableData[Record No]</f>
        <v>Resource Form Field Data-40</v>
      </c>
      <c r="B487" s="40" t="s">
        <v>443</v>
      </c>
      <c r="C487" s="42">
        <f>COUNTIF($B$1:$B486,TableData[Table Name])</f>
        <v>40</v>
      </c>
      <c r="D487" s="43">
        <v>40</v>
      </c>
      <c r="E487" s="43" t="s">
        <v>30</v>
      </c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1:18" hidden="1" x14ac:dyDescent="0.25">
      <c r="A488" s="42" t="str">
        <f>TableData[Table Name]&amp;"-"&amp;TableData[Record No]</f>
        <v>Resource Form Field Data-41</v>
      </c>
      <c r="B488" s="40" t="s">
        <v>443</v>
      </c>
      <c r="C488" s="42">
        <f>COUNTIF($B$1:$B487,TableData[Table Name])</f>
        <v>41</v>
      </c>
      <c r="D488" s="43">
        <v>41</v>
      </c>
      <c r="E488" s="43" t="s">
        <v>31</v>
      </c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1:18" hidden="1" x14ac:dyDescent="0.25">
      <c r="A489" s="42" t="str">
        <f>TableData[Table Name]&amp;"-"&amp;TableData[Record No]</f>
        <v>Resource Form Field Data-42</v>
      </c>
      <c r="B489" s="40" t="s">
        <v>443</v>
      </c>
      <c r="C489" s="42">
        <f>COUNTIF($B$1:$B488,TableData[Table Name])</f>
        <v>42</v>
      </c>
      <c r="D489" s="43">
        <v>42</v>
      </c>
      <c r="E489" s="43" t="s">
        <v>32</v>
      </c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1:18" hidden="1" x14ac:dyDescent="0.25">
      <c r="A490" s="42" t="str">
        <f>TableData[Table Name]&amp;"-"&amp;TableData[Record No]</f>
        <v>Resource Form Field Data-43</v>
      </c>
      <c r="B490" s="40" t="s">
        <v>443</v>
      </c>
      <c r="C490" s="42">
        <f>COUNTIF($B$1:$B489,TableData[Table Name])</f>
        <v>43</v>
      </c>
      <c r="D490" s="43">
        <v>43</v>
      </c>
      <c r="E490" s="43" t="s">
        <v>34</v>
      </c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spans="1:18" hidden="1" x14ac:dyDescent="0.25">
      <c r="A491" s="42" t="str">
        <f>TableData[Table Name]&amp;"-"&amp;TableData[Record No]</f>
        <v>Resource Form Field Data-44</v>
      </c>
      <c r="B491" s="40" t="s">
        <v>443</v>
      </c>
      <c r="C491" s="42">
        <f>COUNTIF($B$1:$B490,TableData[Table Name])</f>
        <v>44</v>
      </c>
      <c r="D491" s="43">
        <v>44</v>
      </c>
      <c r="E491" s="43" t="s">
        <v>35</v>
      </c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1:18" hidden="1" x14ac:dyDescent="0.25">
      <c r="A492" s="42" t="str">
        <f>TableData[Table Name]&amp;"-"&amp;TableData[Record No]</f>
        <v>Resource Form Field Data-45</v>
      </c>
      <c r="B492" s="40" t="s">
        <v>443</v>
      </c>
      <c r="C492" s="42">
        <f>COUNTIF($B$1:$B491,TableData[Table Name])</f>
        <v>45</v>
      </c>
      <c r="D492" s="43">
        <v>45</v>
      </c>
      <c r="E492" s="43" t="s">
        <v>23</v>
      </c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1:18" hidden="1" x14ac:dyDescent="0.25">
      <c r="A493" s="42" t="str">
        <f>TableData[Table Name]&amp;"-"&amp;TableData[Record No]</f>
        <v>Resource Form Field Data-46</v>
      </c>
      <c r="B493" s="40" t="s">
        <v>443</v>
      </c>
      <c r="C493" s="42">
        <f>COUNTIF($B$1:$B492,TableData[Table Name])</f>
        <v>46</v>
      </c>
      <c r="D493" s="43">
        <v>46</v>
      </c>
      <c r="E493" s="43" t="s">
        <v>26</v>
      </c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spans="1:18" hidden="1" x14ac:dyDescent="0.25">
      <c r="A494" s="42" t="str">
        <f>TableData[Table Name]&amp;"-"&amp;TableData[Record No]</f>
        <v>Resource Form Field Data-47</v>
      </c>
      <c r="B494" s="40" t="s">
        <v>443</v>
      </c>
      <c r="C494" s="42">
        <f>COUNTIF($B$1:$B493,TableData[Table Name])</f>
        <v>47</v>
      </c>
      <c r="D494" s="43">
        <v>47</v>
      </c>
      <c r="E494" s="43" t="s">
        <v>28</v>
      </c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spans="1:18" hidden="1" x14ac:dyDescent="0.25">
      <c r="A495" s="42" t="str">
        <f>TableData[Table Name]&amp;"-"&amp;TableData[Record No]</f>
        <v>Resource Form Field Data-48</v>
      </c>
      <c r="B495" s="40" t="s">
        <v>443</v>
      </c>
      <c r="C495" s="42">
        <f>COUNTIF($B$1:$B494,TableData[Table Name])</f>
        <v>48</v>
      </c>
      <c r="D495" s="43">
        <v>48</v>
      </c>
      <c r="E495" s="43" t="s">
        <v>30</v>
      </c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1:18" hidden="1" x14ac:dyDescent="0.25">
      <c r="A496" s="42" t="str">
        <f>TableData[Table Name]&amp;"-"&amp;TableData[Record No]</f>
        <v>Resource Form Field Data-49</v>
      </c>
      <c r="B496" s="40" t="s">
        <v>443</v>
      </c>
      <c r="C496" s="42">
        <f>COUNTIF($B$1:$B495,TableData[Table Name])</f>
        <v>49</v>
      </c>
      <c r="D496" s="43">
        <v>49</v>
      </c>
      <c r="E496" s="43" t="s">
        <v>49</v>
      </c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spans="1:18" hidden="1" x14ac:dyDescent="0.25">
      <c r="A497" s="42" t="str">
        <f>TableData[Table Name]&amp;"-"&amp;TableData[Record No]</f>
        <v>Resource Form Field Data-50</v>
      </c>
      <c r="B497" s="40" t="s">
        <v>443</v>
      </c>
      <c r="C497" s="42">
        <f>COUNTIF($B$1:$B496,TableData[Table Name])</f>
        <v>50</v>
      </c>
      <c r="D497" s="43">
        <v>50</v>
      </c>
      <c r="E497" s="43" t="s">
        <v>326</v>
      </c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1:18" hidden="1" x14ac:dyDescent="0.25">
      <c r="A498" s="42" t="str">
        <f>TableData[Table Name]&amp;"-"&amp;TableData[Record No]</f>
        <v>Resource Form Field Data-51</v>
      </c>
      <c r="B498" s="40" t="s">
        <v>443</v>
      </c>
      <c r="C498" s="42">
        <f>COUNTIF($B$1:$B497,TableData[Table Name])</f>
        <v>51</v>
      </c>
      <c r="D498" s="43">
        <v>51</v>
      </c>
      <c r="E498" s="43" t="s">
        <v>77</v>
      </c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1:18" hidden="1" x14ac:dyDescent="0.25">
      <c r="A499" s="42" t="str">
        <f>TableData[Table Name]&amp;"-"&amp;TableData[Record No]</f>
        <v>Resource Form Field Data-52</v>
      </c>
      <c r="B499" s="40" t="s">
        <v>443</v>
      </c>
      <c r="C499" s="42">
        <f>COUNTIF($B$1:$B498,TableData[Table Name])</f>
        <v>52</v>
      </c>
      <c r="D499" s="43">
        <v>52</v>
      </c>
      <c r="E499" s="43" t="s">
        <v>86</v>
      </c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1:18" hidden="1" x14ac:dyDescent="0.25">
      <c r="A500" s="42" t="str">
        <f>TableData[Table Name]&amp;"-"&amp;TableData[Record No]</f>
        <v>Resource Form Field Data-53</v>
      </c>
      <c r="B500" s="40" t="s">
        <v>443</v>
      </c>
      <c r="C500" s="42">
        <f>COUNTIF($B$1:$B499,TableData[Table Name])</f>
        <v>53</v>
      </c>
      <c r="D500" s="43">
        <v>53</v>
      </c>
      <c r="E500" s="43" t="s">
        <v>49</v>
      </c>
      <c r="F500" s="43">
        <v>8</v>
      </c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1:18" hidden="1" x14ac:dyDescent="0.25">
      <c r="A501" s="42" t="str">
        <f>TableData[Table Name]&amp;"-"&amp;TableData[Record No]</f>
        <v>Resource Form Field Data-54</v>
      </c>
      <c r="B501" s="40" t="s">
        <v>443</v>
      </c>
      <c r="C501" s="42">
        <f>COUNTIF($B$1:$B500,TableData[Table Name])</f>
        <v>54</v>
      </c>
      <c r="D501" s="43">
        <v>54</v>
      </c>
      <c r="E501" s="43" t="s">
        <v>112</v>
      </c>
      <c r="F501" s="43">
        <v>8</v>
      </c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1:18" hidden="1" x14ac:dyDescent="0.25">
      <c r="A502" s="42" t="str">
        <f>TableData[Table Name]&amp;"-"&amp;TableData[Record No]</f>
        <v>Resource Form Field Data-55</v>
      </c>
      <c r="B502" s="40" t="s">
        <v>443</v>
      </c>
      <c r="C502" s="42">
        <f>COUNTIF($B$1:$B501,TableData[Table Name])</f>
        <v>55</v>
      </c>
      <c r="D502" s="43">
        <v>55</v>
      </c>
      <c r="E502" s="43" t="s">
        <v>113</v>
      </c>
      <c r="F502" s="43">
        <v>8</v>
      </c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1:18" hidden="1" x14ac:dyDescent="0.25">
      <c r="A503" s="42" t="str">
        <f>TableData[Table Name]&amp;"-"&amp;TableData[Record No]</f>
        <v>Resource Form Field Data-56</v>
      </c>
      <c r="B503" s="40" t="s">
        <v>443</v>
      </c>
      <c r="C503" s="42">
        <f>COUNTIF($B$1:$B502,TableData[Table Name])</f>
        <v>56</v>
      </c>
      <c r="D503" s="43">
        <v>56</v>
      </c>
      <c r="E503" s="43" t="s">
        <v>23</v>
      </c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1:18" hidden="1" x14ac:dyDescent="0.25">
      <c r="A504" s="42" t="str">
        <f>TableData[Table Name]&amp;"-"&amp;TableData[Record No]</f>
        <v>Resource Form Field Data-57</v>
      </c>
      <c r="B504" s="40" t="s">
        <v>443</v>
      </c>
      <c r="C504" s="42">
        <f>COUNTIF($B$1:$B503,TableData[Table Name])</f>
        <v>57</v>
      </c>
      <c r="D504" s="43">
        <v>57</v>
      </c>
      <c r="E504" s="43" t="s">
        <v>26</v>
      </c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1:18" hidden="1" x14ac:dyDescent="0.25">
      <c r="A505" s="42" t="str">
        <f>TableData[Table Name]&amp;"-"&amp;TableData[Record No]</f>
        <v>Resource Form Field Data-58</v>
      </c>
      <c r="B505" s="40" t="s">
        <v>443</v>
      </c>
      <c r="C505" s="42">
        <f>COUNTIF($B$1:$B504,TableData[Table Name])</f>
        <v>58</v>
      </c>
      <c r="D505" s="43">
        <v>58</v>
      </c>
      <c r="E505" s="43" t="s">
        <v>28</v>
      </c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1:18" hidden="1" x14ac:dyDescent="0.25">
      <c r="A506" s="42" t="str">
        <f>TableData[Table Name]&amp;"-"&amp;TableData[Record No]</f>
        <v>Resource Form Field Data-59</v>
      </c>
      <c r="B506" s="40" t="s">
        <v>443</v>
      </c>
      <c r="C506" s="42">
        <f>COUNTIF($B$1:$B505,TableData[Table Name])</f>
        <v>59</v>
      </c>
      <c r="D506" s="43">
        <v>59</v>
      </c>
      <c r="E506" s="43" t="s">
        <v>30</v>
      </c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1:18" hidden="1" x14ac:dyDescent="0.25">
      <c r="A507" s="42" t="str">
        <f>TableData[Table Name]&amp;"-"&amp;TableData[Record No]</f>
        <v>Resource Form Field Data-60</v>
      </c>
      <c r="B507" s="40" t="s">
        <v>443</v>
      </c>
      <c r="C507" s="42">
        <f>COUNTIF($B$1:$B506,TableData[Table Name])</f>
        <v>60</v>
      </c>
      <c r="D507" s="43">
        <v>60</v>
      </c>
      <c r="E507" s="43" t="s">
        <v>64</v>
      </c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1:18" hidden="1" x14ac:dyDescent="0.25">
      <c r="A508" s="42" t="str">
        <f>TableData[Table Name]&amp;"-"&amp;TableData[Record No]</f>
        <v>Resource Form Field Data-61</v>
      </c>
      <c r="B508" s="40" t="s">
        <v>443</v>
      </c>
      <c r="C508" s="42">
        <f>COUNTIF($B$1:$B507,TableData[Table Name])</f>
        <v>61</v>
      </c>
      <c r="D508" s="43">
        <v>61</v>
      </c>
      <c r="E508" s="43" t="s">
        <v>117</v>
      </c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1:18" hidden="1" x14ac:dyDescent="0.25">
      <c r="A509" s="42" t="str">
        <f>TableData[Table Name]&amp;"-"&amp;TableData[Record No]</f>
        <v>Resource Form Field Data-62</v>
      </c>
      <c r="B509" s="40" t="s">
        <v>443</v>
      </c>
      <c r="C509" s="42">
        <f>COUNTIF($B$1:$B508,TableData[Table Name])</f>
        <v>62</v>
      </c>
      <c r="D509" s="43">
        <v>62</v>
      </c>
      <c r="E509" s="43" t="s">
        <v>26</v>
      </c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1:18" hidden="1" x14ac:dyDescent="0.25">
      <c r="A510" s="42" t="str">
        <f>TableData[Table Name]&amp;"-"&amp;TableData[Record No]</f>
        <v>Resource Form Field Data-63</v>
      </c>
      <c r="B510" s="40" t="s">
        <v>443</v>
      </c>
      <c r="C510" s="42">
        <f>COUNTIF($B$1:$B509,TableData[Table Name])</f>
        <v>63</v>
      </c>
      <c r="D510" s="43">
        <v>63</v>
      </c>
      <c r="E510" s="43" t="s">
        <v>49</v>
      </c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1:18" hidden="1" x14ac:dyDescent="0.25">
      <c r="A511" s="42" t="str">
        <f>TableData[Table Name]&amp;"-"&amp;TableData[Record No]</f>
        <v>Resource Form Field Data-64</v>
      </c>
      <c r="B511" s="40" t="s">
        <v>443</v>
      </c>
      <c r="C511" s="42">
        <f>COUNTIF($B$1:$B510,TableData[Table Name])</f>
        <v>64</v>
      </c>
      <c r="D511" s="43">
        <v>64</v>
      </c>
      <c r="E511" s="43" t="s">
        <v>268</v>
      </c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1:18" hidden="1" x14ac:dyDescent="0.25">
      <c r="A512" s="42" t="str">
        <f>TableData[Table Name]&amp;"-"&amp;TableData[Record No]</f>
        <v>Resource Form Field Data-65</v>
      </c>
      <c r="B512" s="40" t="s">
        <v>443</v>
      </c>
      <c r="C512" s="42">
        <f>COUNTIF($B$1:$B511,TableData[Table Name])</f>
        <v>65</v>
      </c>
      <c r="D512" s="43">
        <v>65</v>
      </c>
      <c r="E512" s="43" t="s">
        <v>56</v>
      </c>
      <c r="F512" s="43">
        <v>20</v>
      </c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spans="1:18" hidden="1" x14ac:dyDescent="0.25">
      <c r="A513" s="42" t="str">
        <f>TableData[Table Name]&amp;"-"&amp;TableData[Record No]</f>
        <v>Resource Form Field Data-66</v>
      </c>
      <c r="B513" s="40" t="s">
        <v>443</v>
      </c>
      <c r="C513" s="42">
        <f>COUNTIF($B$1:$B512,TableData[Table Name])</f>
        <v>66</v>
      </c>
      <c r="D513" s="43">
        <v>66</v>
      </c>
      <c r="E513" s="43" t="s">
        <v>574</v>
      </c>
      <c r="F513" s="43">
        <v>20</v>
      </c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1:18" hidden="1" x14ac:dyDescent="0.25">
      <c r="A514" s="42" t="str">
        <f>TableData[Table Name]&amp;"-"&amp;TableData[Record No]</f>
        <v>Resource Form Field Data-67</v>
      </c>
      <c r="B514" s="40" t="s">
        <v>443</v>
      </c>
      <c r="C514" s="42">
        <f>COUNTIF($B$1:$B513,TableData[Table Name])</f>
        <v>67</v>
      </c>
      <c r="D514" s="43">
        <v>67</v>
      </c>
      <c r="E514" s="43" t="s">
        <v>127</v>
      </c>
      <c r="F514" s="43">
        <v>20</v>
      </c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1:18" hidden="1" x14ac:dyDescent="0.25">
      <c r="A515" s="42" t="str">
        <f>TableData[Table Name]&amp;"-"&amp;TableData[Record No]</f>
        <v>Resource Form Field Data-68</v>
      </c>
      <c r="B515" s="40" t="s">
        <v>443</v>
      </c>
      <c r="C515" s="42">
        <f>COUNTIF($B$1:$B514,TableData[Table Name])</f>
        <v>68</v>
      </c>
      <c r="D515" s="43">
        <v>68</v>
      </c>
      <c r="E515" s="43" t="s">
        <v>122</v>
      </c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1:18" hidden="1" x14ac:dyDescent="0.25">
      <c r="A516" s="42" t="str">
        <f>TableData[Table Name]&amp;"-"&amp;TableData[Record No]</f>
        <v>Resource Form Field Data-69</v>
      </c>
      <c r="B516" s="40" t="s">
        <v>443</v>
      </c>
      <c r="C516" s="42">
        <f>COUNTIF($B$1:$B515,TableData[Table Name])</f>
        <v>69</v>
      </c>
      <c r="D516" s="43">
        <v>69</v>
      </c>
      <c r="E516" s="43" t="s">
        <v>26</v>
      </c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1:18" hidden="1" x14ac:dyDescent="0.25">
      <c r="A517" s="42" t="str">
        <f>TableData[Table Name]&amp;"-"&amp;TableData[Record No]</f>
        <v>Resource Form Field Data-70</v>
      </c>
      <c r="B517" s="40" t="s">
        <v>443</v>
      </c>
      <c r="C517" s="42">
        <f>COUNTIF($B$1:$B516,TableData[Table Name])</f>
        <v>70</v>
      </c>
      <c r="D517" s="43">
        <v>70</v>
      </c>
      <c r="E517" s="43" t="s">
        <v>96</v>
      </c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1:18" hidden="1" x14ac:dyDescent="0.25">
      <c r="A518" s="42" t="str">
        <f>TableData[Table Name]&amp;"-"&amp;TableData[Record No]</f>
        <v>Resource Form Field Data-71</v>
      </c>
      <c r="B518" s="40" t="s">
        <v>443</v>
      </c>
      <c r="C518" s="42">
        <f>COUNTIF($B$1:$B517,TableData[Table Name])</f>
        <v>71</v>
      </c>
      <c r="D518" s="43">
        <v>71</v>
      </c>
      <c r="E518" s="43" t="s">
        <v>122</v>
      </c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1:18" hidden="1" x14ac:dyDescent="0.25">
      <c r="A519" s="42" t="str">
        <f>TableData[Table Name]&amp;"-"&amp;TableData[Record No]</f>
        <v>Resource Form Field Data-72</v>
      </c>
      <c r="B519" s="40" t="s">
        <v>443</v>
      </c>
      <c r="C519" s="42">
        <f>COUNTIF($B$1:$B518,TableData[Table Name])</f>
        <v>72</v>
      </c>
      <c r="D519" s="43">
        <v>72</v>
      </c>
      <c r="E519" s="43" t="s">
        <v>49</v>
      </c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1:18" hidden="1" x14ac:dyDescent="0.25">
      <c r="A520" s="42" t="str">
        <f>TableData[Table Name]&amp;"-"&amp;TableData[Record No]</f>
        <v>Resource Form Field Data-73</v>
      </c>
      <c r="B520" s="40" t="s">
        <v>443</v>
      </c>
      <c r="C520" s="42">
        <f>COUNTIF($B$1:$B519,TableData[Table Name])</f>
        <v>73</v>
      </c>
      <c r="D520" s="43">
        <v>73</v>
      </c>
      <c r="E520" s="43" t="s">
        <v>204</v>
      </c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1:18" hidden="1" x14ac:dyDescent="0.25">
      <c r="A521" s="42" t="str">
        <f>TableData[Table Name]&amp;"-"&amp;TableData[Record No]</f>
        <v>Resource Form Field Data-74</v>
      </c>
      <c r="B521" s="40" t="s">
        <v>443</v>
      </c>
      <c r="C521" s="42">
        <f>COUNTIF($B$1:$B520,TableData[Table Name])</f>
        <v>74</v>
      </c>
      <c r="D521" s="43">
        <v>74</v>
      </c>
      <c r="E521" s="43" t="s">
        <v>455</v>
      </c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spans="1:18" hidden="1" x14ac:dyDescent="0.25">
      <c r="A522" s="42" t="str">
        <f>TableData[Table Name]&amp;"-"&amp;TableData[Record No]</f>
        <v>Resource Form Field Data-75</v>
      </c>
      <c r="B522" s="40" t="s">
        <v>443</v>
      </c>
      <c r="C522" s="42">
        <f>COUNTIF($B$1:$B521,TableData[Table Name])</f>
        <v>75</v>
      </c>
      <c r="D522" s="43">
        <v>75</v>
      </c>
      <c r="E522" s="43" t="s">
        <v>457</v>
      </c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1:18" hidden="1" x14ac:dyDescent="0.25">
      <c r="A523" s="42" t="str">
        <f>TableData[Table Name]&amp;"-"&amp;TableData[Record No]</f>
        <v>Resource Form Field Data-76</v>
      </c>
      <c r="B523" s="40" t="s">
        <v>443</v>
      </c>
      <c r="C523" s="42">
        <f>COUNTIF($B$1:$B522,TableData[Table Name])</f>
        <v>76</v>
      </c>
      <c r="D523" s="43">
        <v>76</v>
      </c>
      <c r="E523" s="43" t="s">
        <v>459</v>
      </c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1:18" hidden="1" x14ac:dyDescent="0.25">
      <c r="A524" s="42" t="str">
        <f>TableData[Table Name]&amp;"-"&amp;TableData[Record No]</f>
        <v>Resource Form Field Data-77</v>
      </c>
      <c r="B524" s="40" t="s">
        <v>443</v>
      </c>
      <c r="C524" s="42">
        <f>COUNTIF($B$1:$B523,TableData[Table Name])</f>
        <v>77</v>
      </c>
      <c r="D524" s="43">
        <v>77</v>
      </c>
      <c r="E524" s="43" t="s">
        <v>122</v>
      </c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spans="1:18" hidden="1" x14ac:dyDescent="0.25">
      <c r="A525" s="42" t="str">
        <f>TableData[Table Name]&amp;"-"&amp;TableData[Record No]</f>
        <v>Resource Form Field Data-78</v>
      </c>
      <c r="B525" s="40" t="s">
        <v>443</v>
      </c>
      <c r="C525" s="42">
        <f>COUNTIF($B$1:$B524,TableData[Table Name])</f>
        <v>78</v>
      </c>
      <c r="D525" s="43">
        <v>78</v>
      </c>
      <c r="E525" s="43" t="s">
        <v>131</v>
      </c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spans="1:18" hidden="1" x14ac:dyDescent="0.25">
      <c r="A526" s="42" t="str">
        <f>TableData[Table Name]&amp;"-"&amp;TableData[Record No]</f>
        <v>Resource Form Field Data-79</v>
      </c>
      <c r="B526" s="40" t="s">
        <v>443</v>
      </c>
      <c r="C526" s="42">
        <f>COUNTIF($B$1:$B525,TableData[Table Name])</f>
        <v>79</v>
      </c>
      <c r="D526" s="43">
        <v>79</v>
      </c>
      <c r="E526" s="43" t="s">
        <v>132</v>
      </c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1:18" hidden="1" x14ac:dyDescent="0.25">
      <c r="A527" s="42" t="str">
        <f>TableData[Table Name]&amp;"-"&amp;TableData[Record No]</f>
        <v>Resource Form Field Data-80</v>
      </c>
      <c r="B527" s="40" t="s">
        <v>443</v>
      </c>
      <c r="C527" s="42">
        <f>COUNTIF($B$1:$B526,TableData[Table Name])</f>
        <v>80</v>
      </c>
      <c r="D527" s="43">
        <v>80</v>
      </c>
      <c r="E527" s="43" t="s">
        <v>37</v>
      </c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spans="1:18" hidden="1" x14ac:dyDescent="0.25">
      <c r="A528" s="42" t="str">
        <f>TableData[Table Name]&amp;"-"&amp;TableData[Record No]</f>
        <v>Resource Form Field Data-81</v>
      </c>
      <c r="B528" s="40" t="s">
        <v>443</v>
      </c>
      <c r="C528" s="42">
        <f>COUNTIF($B$1:$B527,TableData[Table Name])</f>
        <v>81</v>
      </c>
      <c r="D528" s="43">
        <v>81</v>
      </c>
      <c r="E528" s="43" t="s">
        <v>38</v>
      </c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1:18" hidden="1" x14ac:dyDescent="0.25">
      <c r="A529" s="42" t="str">
        <f>TableData[Table Name]&amp;"-"&amp;TableData[Record No]</f>
        <v>Resource Form Field Data-82</v>
      </c>
      <c r="B529" s="40" t="s">
        <v>443</v>
      </c>
      <c r="C529" s="42">
        <f>COUNTIF($B$1:$B528,TableData[Table Name])</f>
        <v>82</v>
      </c>
      <c r="D529" s="43">
        <v>82</v>
      </c>
      <c r="E529" s="43" t="s">
        <v>39</v>
      </c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1:18" hidden="1" x14ac:dyDescent="0.25">
      <c r="A530" s="42" t="str">
        <f>TableData[Table Name]&amp;"-"&amp;TableData[Record No]</f>
        <v>Resource Form Field Data-83</v>
      </c>
      <c r="B530" s="40" t="s">
        <v>443</v>
      </c>
      <c r="C530" s="42">
        <f>COUNTIF($B$1:$B529,TableData[Table Name])</f>
        <v>83</v>
      </c>
      <c r="D530" s="43">
        <v>83</v>
      </c>
      <c r="E530" s="43" t="s">
        <v>133</v>
      </c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1:18" hidden="1" x14ac:dyDescent="0.25">
      <c r="A531" s="42" t="str">
        <f>TableData[Table Name]&amp;"-"&amp;TableData[Record No]</f>
        <v>Resource Form Field Data-84</v>
      </c>
      <c r="B531" s="40" t="s">
        <v>443</v>
      </c>
      <c r="C531" s="42">
        <f>COUNTIF($B$1:$B530,TableData[Table Name])</f>
        <v>84</v>
      </c>
      <c r="D531" s="43">
        <v>84</v>
      </c>
      <c r="E531" s="43" t="s">
        <v>134</v>
      </c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1:18" hidden="1" x14ac:dyDescent="0.25">
      <c r="A532" s="42" t="str">
        <f>TableData[Table Name]&amp;"-"&amp;TableData[Record No]</f>
        <v>Resource Form Field Data-85</v>
      </c>
      <c r="B532" s="40" t="s">
        <v>443</v>
      </c>
      <c r="C532" s="42">
        <f>COUNTIF($B$1:$B531,TableData[Table Name])</f>
        <v>85</v>
      </c>
      <c r="D532" s="43">
        <v>85</v>
      </c>
      <c r="E532" s="43" t="s">
        <v>23</v>
      </c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1:18" hidden="1" x14ac:dyDescent="0.25">
      <c r="A533" s="42" t="str">
        <f>TableData[Table Name]&amp;"-"&amp;TableData[Record No]</f>
        <v>Resource Form Field Data-86</v>
      </c>
      <c r="B533" s="40" t="s">
        <v>443</v>
      </c>
      <c r="C533" s="42">
        <f>COUNTIF($B$1:$B532,TableData[Table Name])</f>
        <v>86</v>
      </c>
      <c r="D533" s="43">
        <v>86</v>
      </c>
      <c r="E533" s="43" t="s">
        <v>26</v>
      </c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1:18" hidden="1" x14ac:dyDescent="0.25">
      <c r="A534" s="42" t="str">
        <f>TableData[Table Name]&amp;"-"&amp;TableData[Record No]</f>
        <v>Resource Form Field Data-87</v>
      </c>
      <c r="B534" s="40" t="s">
        <v>443</v>
      </c>
      <c r="C534" s="42">
        <f>COUNTIF($B$1:$B533,TableData[Table Name])</f>
        <v>87</v>
      </c>
      <c r="D534" s="43">
        <v>87</v>
      </c>
      <c r="E534" s="43" t="s">
        <v>28</v>
      </c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1:18" hidden="1" x14ac:dyDescent="0.25">
      <c r="A535" s="42" t="str">
        <f>TableData[Table Name]&amp;"-"&amp;TableData[Record No]</f>
        <v>Resource Form Field Data-88</v>
      </c>
      <c r="B535" s="40" t="s">
        <v>443</v>
      </c>
      <c r="C535" s="42">
        <f>COUNTIF($B$1:$B534,TableData[Table Name])</f>
        <v>88</v>
      </c>
      <c r="D535" s="43">
        <v>88</v>
      </c>
      <c r="E535" s="43" t="s">
        <v>30</v>
      </c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1:18" hidden="1" x14ac:dyDescent="0.25">
      <c r="A536" s="42" t="str">
        <f>TableData[Table Name]&amp;"-"&amp;TableData[Record No]</f>
        <v>Resource Form Field Data-89</v>
      </c>
      <c r="B536" s="40" t="s">
        <v>443</v>
      </c>
      <c r="C536" s="42">
        <f>COUNTIF($B$1:$B535,TableData[Table Name])</f>
        <v>89</v>
      </c>
      <c r="D536" s="43">
        <v>89</v>
      </c>
      <c r="E536" s="43" t="s">
        <v>62</v>
      </c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1:18" hidden="1" x14ac:dyDescent="0.25">
      <c r="A537" s="42" t="str">
        <f>TableData[Table Name]&amp;"-"&amp;TableData[Record No]</f>
        <v>Resource Form Field Data-90</v>
      </c>
      <c r="B537" s="40" t="s">
        <v>443</v>
      </c>
      <c r="C537" s="42">
        <f>COUNTIF($B$1:$B536,TableData[Table Name])</f>
        <v>90</v>
      </c>
      <c r="D537" s="43">
        <v>90</v>
      </c>
      <c r="E537" s="43" t="s">
        <v>894</v>
      </c>
      <c r="F537" s="43">
        <v>27</v>
      </c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1:18" hidden="1" x14ac:dyDescent="0.25">
      <c r="A538" s="42" t="str">
        <f>TableData[Table Name]&amp;"-"&amp;TableData[Record No]</f>
        <v>Resource Form Field Data-91</v>
      </c>
      <c r="B538" s="40" t="s">
        <v>443</v>
      </c>
      <c r="C538" s="42">
        <f>COUNTIF($B$1:$B537,TableData[Table Name])</f>
        <v>91</v>
      </c>
      <c r="D538" s="43">
        <v>91</v>
      </c>
      <c r="E538" s="43" t="s">
        <v>97</v>
      </c>
      <c r="F538" s="43">
        <v>52</v>
      </c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1:18" hidden="1" x14ac:dyDescent="0.25">
      <c r="A539" s="42" t="str">
        <f>TableData[Table Name]&amp;"-"&amp;TableData[Record No]</f>
        <v>Resource Form Field Data-92</v>
      </c>
      <c r="B539" s="40" t="s">
        <v>443</v>
      </c>
      <c r="C539" s="42">
        <f>COUNTIF($B$1:$B538,TableData[Table Name])</f>
        <v>92</v>
      </c>
      <c r="D539" s="43">
        <v>92</v>
      </c>
      <c r="E539" s="43" t="s">
        <v>23</v>
      </c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1:18" hidden="1" x14ac:dyDescent="0.25">
      <c r="A540" s="42" t="str">
        <f>TableData[Table Name]&amp;"-"&amp;TableData[Record No]</f>
        <v>Resource Form Field Data-93</v>
      </c>
      <c r="B540" s="40" t="s">
        <v>443</v>
      </c>
      <c r="C540" s="42">
        <f>COUNTIF($B$1:$B539,TableData[Table Name])</f>
        <v>93</v>
      </c>
      <c r="D540" s="43">
        <v>93</v>
      </c>
      <c r="E540" s="43" t="s">
        <v>26</v>
      </c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1:18" hidden="1" x14ac:dyDescent="0.25">
      <c r="A541" s="42" t="str">
        <f>TableData[Table Name]&amp;"-"&amp;TableData[Record No]</f>
        <v>Resource Form Field Data-94</v>
      </c>
      <c r="B541" s="40" t="s">
        <v>443</v>
      </c>
      <c r="C541" s="42">
        <f>COUNTIF($B$1:$B540,TableData[Table Name])</f>
        <v>94</v>
      </c>
      <c r="D541" s="43">
        <v>94</v>
      </c>
      <c r="E541" s="43" t="s">
        <v>28</v>
      </c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1:18" hidden="1" x14ac:dyDescent="0.25">
      <c r="A542" s="42" t="str">
        <f>TableData[Table Name]&amp;"-"&amp;TableData[Record No]</f>
        <v>Resource Form Field Data-95</v>
      </c>
      <c r="B542" s="40" t="s">
        <v>443</v>
      </c>
      <c r="C542" s="42">
        <f>COUNTIF($B$1:$B541,TableData[Table Name])</f>
        <v>95</v>
      </c>
      <c r="D542" s="43">
        <v>95</v>
      </c>
      <c r="E542" s="43" t="s">
        <v>36</v>
      </c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1:18" hidden="1" x14ac:dyDescent="0.25">
      <c r="A543" s="42" t="str">
        <f>TableData[Table Name]&amp;"-"&amp;TableData[Record No]</f>
        <v>Resource Form Field Data-96</v>
      </c>
      <c r="B543" s="40" t="s">
        <v>443</v>
      </c>
      <c r="C543" s="42">
        <f>COUNTIF($B$1:$B542,TableData[Table Name])</f>
        <v>96</v>
      </c>
      <c r="D543" s="43">
        <v>96</v>
      </c>
      <c r="E543" s="43" t="s">
        <v>37</v>
      </c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spans="1:18" hidden="1" x14ac:dyDescent="0.25">
      <c r="A544" s="42" t="str">
        <f>TableData[Table Name]&amp;"-"&amp;TableData[Record No]</f>
        <v>Resource Form Field Data-97</v>
      </c>
      <c r="B544" s="40" t="s">
        <v>443</v>
      </c>
      <c r="C544" s="42">
        <f>COUNTIF($B$1:$B543,TableData[Table Name])</f>
        <v>97</v>
      </c>
      <c r="D544" s="43">
        <v>97</v>
      </c>
      <c r="E544" s="43" t="s">
        <v>38</v>
      </c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1:18" hidden="1" x14ac:dyDescent="0.25">
      <c r="A545" s="42" t="str">
        <f>TableData[Table Name]&amp;"-"&amp;TableData[Record No]</f>
        <v>Resource Form Field Data-98</v>
      </c>
      <c r="B545" s="40" t="s">
        <v>443</v>
      </c>
      <c r="C545" s="42">
        <f>COUNTIF($B$1:$B544,TableData[Table Name])</f>
        <v>98</v>
      </c>
      <c r="D545" s="43">
        <v>98</v>
      </c>
      <c r="E545" s="43" t="s">
        <v>39</v>
      </c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1:18" hidden="1" x14ac:dyDescent="0.25">
      <c r="A546" s="42" t="str">
        <f>TableData[Table Name]&amp;"-"&amp;TableData[Record No]</f>
        <v>Resource Form Field Data-99</v>
      </c>
      <c r="B546" s="40" t="s">
        <v>443</v>
      </c>
      <c r="C546" s="42">
        <f>COUNTIF($B$1:$B545,TableData[Table Name])</f>
        <v>99</v>
      </c>
      <c r="D546" s="43">
        <v>99</v>
      </c>
      <c r="E546" s="43" t="s">
        <v>23</v>
      </c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1:18" hidden="1" x14ac:dyDescent="0.25">
      <c r="A547" s="42" t="str">
        <f>TableData[Table Name]&amp;"-"&amp;TableData[Record No]</f>
        <v>Resource Form Field Data-100</v>
      </c>
      <c r="B547" s="40" t="s">
        <v>443</v>
      </c>
      <c r="C547" s="42">
        <f>COUNTIF($B$1:$B546,TableData[Table Name])</f>
        <v>100</v>
      </c>
      <c r="D547" s="43">
        <v>100</v>
      </c>
      <c r="E547" s="43" t="s">
        <v>26</v>
      </c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1:18" hidden="1" x14ac:dyDescent="0.25">
      <c r="A548" s="42" t="str">
        <f>TableData[Table Name]&amp;"-"&amp;TableData[Record No]</f>
        <v>Resource Form Field Data-101</v>
      </c>
      <c r="B548" s="40" t="s">
        <v>443</v>
      </c>
      <c r="C548" s="42">
        <f>COUNTIF($B$1:$B547,TableData[Table Name])</f>
        <v>101</v>
      </c>
      <c r="D548" s="43">
        <v>101</v>
      </c>
      <c r="E548" s="43" t="s">
        <v>28</v>
      </c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1:18" hidden="1" x14ac:dyDescent="0.25">
      <c r="A549" s="42" t="str">
        <f>TableData[Table Name]&amp;"-"&amp;TableData[Record No]</f>
        <v>Resource Form Field Data-102</v>
      </c>
      <c r="B549" s="40" t="s">
        <v>443</v>
      </c>
      <c r="C549" s="42">
        <f>COUNTIF($B$1:$B548,TableData[Table Name])</f>
        <v>102</v>
      </c>
      <c r="D549" s="43">
        <v>102</v>
      </c>
      <c r="E549" s="43" t="s">
        <v>55</v>
      </c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1:18" hidden="1" x14ac:dyDescent="0.25">
      <c r="A550" s="42" t="str">
        <f>TableData[Table Name]&amp;"-"&amp;TableData[Record No]</f>
        <v>Resource Form Field Data-103</v>
      </c>
      <c r="B550" s="40" t="s">
        <v>443</v>
      </c>
      <c r="C550" s="42">
        <f>COUNTIF($B$1:$B549,TableData[Table Name])</f>
        <v>103</v>
      </c>
      <c r="D550" s="43">
        <v>103</v>
      </c>
      <c r="E550" s="43" t="s">
        <v>894</v>
      </c>
      <c r="F550" s="43">
        <v>51</v>
      </c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1:18" hidden="1" x14ac:dyDescent="0.25">
      <c r="A551" s="42" t="str">
        <f>TableData[Table Name]&amp;"-"&amp;TableData[Record No]</f>
        <v>Resource Form Field Data-104</v>
      </c>
      <c r="B551" s="40" t="s">
        <v>443</v>
      </c>
      <c r="C551" s="42">
        <f>COUNTIF($B$1:$B550,TableData[Table Name])</f>
        <v>104</v>
      </c>
      <c r="D551" s="43">
        <v>104</v>
      </c>
      <c r="E551" s="43" t="s">
        <v>97</v>
      </c>
      <c r="F551" s="43">
        <v>53</v>
      </c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1:18" hidden="1" x14ac:dyDescent="0.25">
      <c r="A552" s="42" t="str">
        <f>TableData[Table Name]&amp;"-"&amp;TableData[Record No]</f>
        <v>Resource Form Field Data-105</v>
      </c>
      <c r="B552" s="40" t="s">
        <v>443</v>
      </c>
      <c r="C552" s="42">
        <f>COUNTIF($B$1:$B551,TableData[Table Name])</f>
        <v>105</v>
      </c>
      <c r="D552" s="43">
        <v>105</v>
      </c>
      <c r="E552" s="43" t="s">
        <v>94</v>
      </c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spans="1:18" hidden="1" x14ac:dyDescent="0.25">
      <c r="A553" s="42" t="str">
        <f>TableData[Table Name]&amp;"-"&amp;TableData[Record No]</f>
        <v>Resource Form Field Data-106</v>
      </c>
      <c r="B553" s="40" t="s">
        <v>443</v>
      </c>
      <c r="C553" s="42">
        <f>COUNTIF($B$1:$B552,TableData[Table Name])</f>
        <v>106</v>
      </c>
      <c r="D553" s="43">
        <v>106</v>
      </c>
      <c r="E553" s="43" t="s">
        <v>268</v>
      </c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1:18" hidden="1" x14ac:dyDescent="0.25">
      <c r="A554" s="42" t="str">
        <f>TableData[Table Name]&amp;"-"&amp;TableData[Record No]</f>
        <v>Resource Form Field Data-107</v>
      </c>
      <c r="B554" s="40" t="s">
        <v>443</v>
      </c>
      <c r="C554" s="42">
        <f>COUNTIF($B$1:$B553,TableData[Table Name])</f>
        <v>107</v>
      </c>
      <c r="D554" s="43">
        <v>107</v>
      </c>
      <c r="E554" s="43" t="s">
        <v>560</v>
      </c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1:18" hidden="1" x14ac:dyDescent="0.25">
      <c r="A555" s="42" t="str">
        <f>TableData[Table Name]&amp;"-"&amp;TableData[Record No]</f>
        <v>Resource Form Field Data-108</v>
      </c>
      <c r="B555" s="40" t="s">
        <v>443</v>
      </c>
      <c r="C555" s="42">
        <f>COUNTIF($B$1:$B554,TableData[Table Name])</f>
        <v>108</v>
      </c>
      <c r="D555" s="43">
        <v>108</v>
      </c>
      <c r="E555" s="43" t="s">
        <v>56</v>
      </c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spans="1:18" hidden="1" x14ac:dyDescent="0.25">
      <c r="A556" s="42" t="str">
        <f>TableData[Table Name]&amp;"-"&amp;TableData[Record No]</f>
        <v>Resource Form Field Data-109</v>
      </c>
      <c r="B556" s="40" t="s">
        <v>443</v>
      </c>
      <c r="C556" s="42">
        <f>COUNTIF($B$1:$B555,TableData[Table Name])</f>
        <v>109</v>
      </c>
      <c r="D556" s="43">
        <v>109</v>
      </c>
      <c r="E556" s="43" t="s">
        <v>574</v>
      </c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spans="1:18" hidden="1" x14ac:dyDescent="0.25">
      <c r="A557" s="42" t="str">
        <f>TableData[Table Name]&amp;"-"&amp;TableData[Record No]</f>
        <v>Resource Form Field Data-110</v>
      </c>
      <c r="B557" s="40" t="s">
        <v>443</v>
      </c>
      <c r="C557" s="42">
        <f>COUNTIF($B$1:$B556,TableData[Table Name])</f>
        <v>110</v>
      </c>
      <c r="D557" s="43">
        <v>110</v>
      </c>
      <c r="E557" s="43" t="s">
        <v>23</v>
      </c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1:18" hidden="1" x14ac:dyDescent="0.25">
      <c r="A558" s="42" t="str">
        <f>TableData[Table Name]&amp;"-"&amp;TableData[Record No]</f>
        <v>Resource Form Field Data-111</v>
      </c>
      <c r="B558" s="40" t="s">
        <v>443</v>
      </c>
      <c r="C558" s="42">
        <f>COUNTIF($B$1:$B557,TableData[Table Name])</f>
        <v>111</v>
      </c>
      <c r="D558" s="43">
        <v>111</v>
      </c>
      <c r="E558" s="43" t="s">
        <v>52</v>
      </c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spans="1:18" hidden="1" x14ac:dyDescent="0.25">
      <c r="A559" s="42" t="str">
        <f>TableData[Table Name]&amp;"-"&amp;TableData[Record No]</f>
        <v>Resource Form Field Data-112</v>
      </c>
      <c r="B559" s="40" t="s">
        <v>443</v>
      </c>
      <c r="C559" s="42">
        <f>COUNTIF($B$1:$B558,TableData[Table Name])</f>
        <v>112</v>
      </c>
      <c r="D559" s="43">
        <v>112</v>
      </c>
      <c r="E559" s="43" t="s">
        <v>26</v>
      </c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1:18" hidden="1" x14ac:dyDescent="0.25">
      <c r="A560" s="42" t="str">
        <f>TableData[Table Name]&amp;"-"&amp;TableData[Record No]</f>
        <v>Resource Form Field Data-113</v>
      </c>
      <c r="B560" s="40" t="s">
        <v>443</v>
      </c>
      <c r="C560" s="42">
        <f>COUNTIF($B$1:$B559,TableData[Table Name])</f>
        <v>113</v>
      </c>
      <c r="D560" s="43">
        <v>113</v>
      </c>
      <c r="E560" s="43" t="s">
        <v>28</v>
      </c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1:18" hidden="1" x14ac:dyDescent="0.25">
      <c r="A561" s="42" t="str">
        <f>TableData[Table Name]&amp;"-"&amp;TableData[Record No]</f>
        <v>Resource Form Field Data-114</v>
      </c>
      <c r="B561" s="40" t="s">
        <v>443</v>
      </c>
      <c r="C561" s="42">
        <f>COUNTIF($B$1:$B560,TableData[Table Name])</f>
        <v>114</v>
      </c>
      <c r="D561" s="43">
        <v>114</v>
      </c>
      <c r="E561" s="43" t="s">
        <v>36</v>
      </c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1:18" hidden="1" x14ac:dyDescent="0.25">
      <c r="A562" s="42" t="str">
        <f>TableData[Table Name]&amp;"-"&amp;TableData[Record No]</f>
        <v>Resource Form Field Data-115</v>
      </c>
      <c r="B562" s="40" t="s">
        <v>443</v>
      </c>
      <c r="C562" s="42">
        <f>COUNTIF($B$1:$B561,TableData[Table Name])</f>
        <v>115</v>
      </c>
      <c r="D562" s="43">
        <v>115</v>
      </c>
      <c r="E562" s="43" t="s">
        <v>49</v>
      </c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1:18" hidden="1" x14ac:dyDescent="0.25">
      <c r="A563" s="42" t="str">
        <f>TableData[Table Name]&amp;"-"&amp;TableData[Record No]</f>
        <v>Resource Form Field Data-116</v>
      </c>
      <c r="B563" s="40" t="s">
        <v>443</v>
      </c>
      <c r="C563" s="42">
        <f>COUNTIF($B$1:$B562,TableData[Table Name])</f>
        <v>116</v>
      </c>
      <c r="D563" s="43">
        <v>116</v>
      </c>
      <c r="E563" s="43" t="s">
        <v>4</v>
      </c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1:18" hidden="1" x14ac:dyDescent="0.25">
      <c r="A564" s="42" t="str">
        <f>TableData[Table Name]&amp;"-"&amp;TableData[Record No]</f>
        <v>Resource Form Field Data-117</v>
      </c>
      <c r="B564" s="40" t="s">
        <v>443</v>
      </c>
      <c r="C564" s="42">
        <f>COUNTIF($B$1:$B563,TableData[Table Name])</f>
        <v>117</v>
      </c>
      <c r="D564" s="43">
        <v>117</v>
      </c>
      <c r="E564" s="43" t="s">
        <v>30</v>
      </c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1:18" hidden="1" x14ac:dyDescent="0.25">
      <c r="A565" s="42" t="str">
        <f>TableData[Table Name]&amp;"-"&amp;TableData[Record No]</f>
        <v>Resource Form Field Data-118</v>
      </c>
      <c r="B565" s="40" t="s">
        <v>443</v>
      </c>
      <c r="C565" s="42">
        <f>COUNTIF($B$1:$B564,TableData[Table Name])</f>
        <v>118</v>
      </c>
      <c r="D565" s="43">
        <v>118</v>
      </c>
      <c r="E565" s="43" t="s">
        <v>55</v>
      </c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1:18" hidden="1" x14ac:dyDescent="0.25">
      <c r="A566" s="42" t="str">
        <f>TableData[Table Name]&amp;"-"&amp;TableData[Record No]</f>
        <v>Resource Form Field Data-119</v>
      </c>
      <c r="B566" s="40" t="s">
        <v>443</v>
      </c>
      <c r="C566" s="42">
        <f>COUNTIF($B$1:$B565,TableData[Table Name])</f>
        <v>119</v>
      </c>
      <c r="D566" s="43">
        <v>119</v>
      </c>
      <c r="E566" s="43" t="s">
        <v>56</v>
      </c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1:18" hidden="1" x14ac:dyDescent="0.25">
      <c r="A567" s="42" t="str">
        <f>TableData[Table Name]&amp;"-"&amp;TableData[Record No]</f>
        <v>Resource Form Field Data-120</v>
      </c>
      <c r="B567" s="40" t="s">
        <v>443</v>
      </c>
      <c r="C567" s="42">
        <f>COUNTIF($B$1:$B566,TableData[Table Name])</f>
        <v>120</v>
      </c>
      <c r="D567" s="43">
        <v>120</v>
      </c>
      <c r="E567" s="43" t="s">
        <v>591</v>
      </c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1:18" hidden="1" x14ac:dyDescent="0.25">
      <c r="A568" s="42" t="str">
        <f>TableData[Table Name]&amp;"-"&amp;TableData[Record No]</f>
        <v>Resource Form Field Data-121</v>
      </c>
      <c r="B568" s="40" t="s">
        <v>443</v>
      </c>
      <c r="C568" s="42">
        <f>COUNTIF($B$1:$B567,TableData[Table Name])</f>
        <v>121</v>
      </c>
      <c r="D568" s="43">
        <v>121</v>
      </c>
      <c r="E568" s="43" t="s">
        <v>602</v>
      </c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1:18" hidden="1" x14ac:dyDescent="0.25">
      <c r="A569" s="42" t="str">
        <f>TableData[Table Name]&amp;"-"&amp;TableData[Record No]</f>
        <v>Resource Form Field Data-122</v>
      </c>
      <c r="B569" s="40" t="s">
        <v>443</v>
      </c>
      <c r="C569" s="42">
        <f>COUNTIF($B$1:$B568,TableData[Table Name])</f>
        <v>122</v>
      </c>
      <c r="D569" s="43">
        <v>122</v>
      </c>
      <c r="E569" s="43" t="s">
        <v>268</v>
      </c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1:18" hidden="1" x14ac:dyDescent="0.25">
      <c r="A570" s="42" t="str">
        <f>TableData[Table Name]&amp;"-"&amp;TableData[Record No]</f>
        <v>Resource Form Field Data-123</v>
      </c>
      <c r="B570" s="40" t="s">
        <v>443</v>
      </c>
      <c r="C570" s="42">
        <f>COUNTIF($B$1:$B569,TableData[Table Name])</f>
        <v>123</v>
      </c>
      <c r="D570" s="43">
        <v>123</v>
      </c>
      <c r="E570" s="43" t="s">
        <v>127</v>
      </c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1:18" hidden="1" x14ac:dyDescent="0.25">
      <c r="A571" s="42" t="str">
        <f>TableData[Table Name]&amp;"-"&amp;TableData[Record No]</f>
        <v>Resource Form Field Data-124</v>
      </c>
      <c r="B571" s="40" t="s">
        <v>443</v>
      </c>
      <c r="C571" s="42">
        <f>COUNTIF($B$1:$B570,TableData[Table Name])</f>
        <v>124</v>
      </c>
      <c r="D571" s="43">
        <v>124</v>
      </c>
      <c r="E571" s="43" t="s">
        <v>56</v>
      </c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1:18" hidden="1" x14ac:dyDescent="0.25">
      <c r="A572" s="42" t="str">
        <f>TableData[Table Name]&amp;"-"&amp;TableData[Record No]</f>
        <v>Resource Form Field Data-125</v>
      </c>
      <c r="B572" s="40" t="s">
        <v>443</v>
      </c>
      <c r="C572" s="42">
        <f>COUNTIF($B$1:$B571,TableData[Table Name])</f>
        <v>125</v>
      </c>
      <c r="D572" s="43">
        <v>125</v>
      </c>
      <c r="E572" s="43" t="s">
        <v>117</v>
      </c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1:18" hidden="1" x14ac:dyDescent="0.25">
      <c r="A573" s="42" t="str">
        <f>TableData[Table Name]&amp;"-"&amp;TableData[Record No]</f>
        <v>Resource Form Field Data-126</v>
      </c>
      <c r="B573" s="40" t="s">
        <v>443</v>
      </c>
      <c r="C573" s="42">
        <f>COUNTIF($B$1:$B572,TableData[Table Name])</f>
        <v>126</v>
      </c>
      <c r="D573" s="43">
        <v>126</v>
      </c>
      <c r="E573" s="43" t="s">
        <v>648</v>
      </c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1:18" hidden="1" x14ac:dyDescent="0.25">
      <c r="A574" s="42" t="str">
        <f>TableData[Table Name]&amp;"-"&amp;TableData[Record No]</f>
        <v>Resource Form Field Data-127</v>
      </c>
      <c r="B574" s="40" t="s">
        <v>443</v>
      </c>
      <c r="C574" s="42">
        <f>COUNTIF($B$1:$B573,TableData[Table Name])</f>
        <v>127</v>
      </c>
      <c r="D574" s="43">
        <v>127</v>
      </c>
      <c r="E574" s="43" t="s">
        <v>56</v>
      </c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spans="1:18" hidden="1" x14ac:dyDescent="0.25">
      <c r="A575" s="42" t="str">
        <f>TableData[Table Name]&amp;"-"&amp;TableData[Record No]</f>
        <v>Resource Form Field Data-128</v>
      </c>
      <c r="B575" s="40" t="s">
        <v>443</v>
      </c>
      <c r="C575" s="42">
        <f>COUNTIF($B$1:$B574,TableData[Table Name])</f>
        <v>128</v>
      </c>
      <c r="D575" s="43">
        <v>128</v>
      </c>
      <c r="E575" s="43" t="s">
        <v>666</v>
      </c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1:18" hidden="1" x14ac:dyDescent="0.25">
      <c r="A576" s="42" t="str">
        <f>TableData[Table Name]&amp;"-"&amp;TableData[Record No]</f>
        <v>Resource Form Field Data-129</v>
      </c>
      <c r="B576" s="40" t="s">
        <v>443</v>
      </c>
      <c r="C576" s="42">
        <f>COUNTIF($B$1:$B575,TableData[Table Name])</f>
        <v>129</v>
      </c>
      <c r="D576" s="43">
        <v>129</v>
      </c>
      <c r="E576" s="43" t="s">
        <v>94</v>
      </c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1:18" hidden="1" x14ac:dyDescent="0.25">
      <c r="A577" s="42" t="str">
        <f>TableData[Table Name]&amp;"-"&amp;TableData[Record No]</f>
        <v>Resource Form Field Data-130</v>
      </c>
      <c r="B577" s="40" t="s">
        <v>443</v>
      </c>
      <c r="C577" s="42">
        <f>COUNTIF($B$1:$B576,TableData[Table Name])</f>
        <v>130</v>
      </c>
      <c r="D577" s="43">
        <v>130</v>
      </c>
      <c r="E577" s="43" t="s">
        <v>560</v>
      </c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1:18" hidden="1" x14ac:dyDescent="0.25">
      <c r="A578" s="42" t="str">
        <f>TableData[Table Name]&amp;"-"&amp;TableData[Record No]</f>
        <v>Resource Form Field Data-131</v>
      </c>
      <c r="B578" s="40" t="s">
        <v>443</v>
      </c>
      <c r="C578" s="42">
        <f>COUNTIF($B$1:$B577,TableData[Table Name])</f>
        <v>131</v>
      </c>
      <c r="D578" s="43">
        <v>131</v>
      </c>
      <c r="E578" s="43" t="s">
        <v>56</v>
      </c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1:18" hidden="1" x14ac:dyDescent="0.25">
      <c r="A579" s="42" t="str">
        <f>TableData[Table Name]&amp;"-"&amp;TableData[Record No]</f>
        <v>Resource Form Field Data-132</v>
      </c>
      <c r="B579" s="40" t="s">
        <v>443</v>
      </c>
      <c r="C579" s="42">
        <f>COUNTIF($B$1:$B578,TableData[Table Name])</f>
        <v>132</v>
      </c>
      <c r="D579" s="43">
        <v>132</v>
      </c>
      <c r="E579" s="43" t="s">
        <v>574</v>
      </c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1:18" hidden="1" x14ac:dyDescent="0.25">
      <c r="A580" s="42" t="str">
        <f>TableData[Table Name]&amp;"-"&amp;TableData[Record No]</f>
        <v>Resource Form Field Data-133</v>
      </c>
      <c r="B580" s="40" t="s">
        <v>443</v>
      </c>
      <c r="C580" s="42">
        <f>COUNTIF($B$1:$B579,TableData[Table Name])</f>
        <v>133</v>
      </c>
      <c r="D580" s="43">
        <v>133</v>
      </c>
      <c r="E580" s="43" t="s">
        <v>575</v>
      </c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1:18" hidden="1" x14ac:dyDescent="0.25">
      <c r="A581" s="42" t="str">
        <f>TableData[Table Name]&amp;"-"&amp;TableData[Record No]</f>
        <v>Resource Form Field Data-134</v>
      </c>
      <c r="B581" s="40" t="s">
        <v>443</v>
      </c>
      <c r="C581" s="42">
        <f>COUNTIF($B$1:$B580,TableData[Table Name])</f>
        <v>134</v>
      </c>
      <c r="D581" s="43">
        <v>134</v>
      </c>
      <c r="E581" s="43" t="s">
        <v>122</v>
      </c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1:18" hidden="1" x14ac:dyDescent="0.25">
      <c r="A582" s="42" t="str">
        <f>TableData[Table Name]&amp;"-"&amp;TableData[Record No]</f>
        <v>Resource Form Field Data-135</v>
      </c>
      <c r="B582" s="40" t="s">
        <v>443</v>
      </c>
      <c r="C582" s="42">
        <f>COUNTIF($B$1:$B581,TableData[Table Name])</f>
        <v>135</v>
      </c>
      <c r="D582" s="43">
        <v>135</v>
      </c>
      <c r="E582" s="43" t="s">
        <v>680</v>
      </c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1:18" hidden="1" x14ac:dyDescent="0.25">
      <c r="A583" s="42" t="str">
        <f>TableData[Table Name]&amp;"-"&amp;TableData[Record No]</f>
        <v>Resource Form Field Data-136</v>
      </c>
      <c r="B583" s="40" t="s">
        <v>443</v>
      </c>
      <c r="C583" s="42">
        <f>COUNTIF($B$1:$B582,TableData[Table Name])</f>
        <v>136</v>
      </c>
      <c r="D583" s="43">
        <v>136</v>
      </c>
      <c r="E583" s="43" t="s">
        <v>682</v>
      </c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spans="1:18" hidden="1" x14ac:dyDescent="0.25">
      <c r="A584" s="42" t="str">
        <f>TableData[Table Name]&amp;"-"&amp;TableData[Record No]</f>
        <v>Resource Form Field Data-137</v>
      </c>
      <c r="B584" s="40" t="s">
        <v>443</v>
      </c>
      <c r="C584" s="42">
        <f>COUNTIF($B$1:$B583,TableData[Table Name])</f>
        <v>137</v>
      </c>
      <c r="D584" s="43">
        <v>137</v>
      </c>
      <c r="E584" s="43" t="s">
        <v>684</v>
      </c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1:18" hidden="1" x14ac:dyDescent="0.25">
      <c r="A585" s="42" t="str">
        <f>TableData[Table Name]&amp;"-"&amp;TableData[Record No]</f>
        <v>Resource Form Field Data-138</v>
      </c>
      <c r="B585" s="40" t="s">
        <v>443</v>
      </c>
      <c r="C585" s="42">
        <f>COUNTIF($B$1:$B584,TableData[Table Name])</f>
        <v>138</v>
      </c>
      <c r="D585" s="43">
        <v>138</v>
      </c>
      <c r="E585" s="43" t="s">
        <v>688</v>
      </c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1:18" hidden="1" x14ac:dyDescent="0.25">
      <c r="A586" s="42" t="str">
        <f>TableData[Table Name]&amp;"-"&amp;TableData[Record No]</f>
        <v>Resource Form Field Data-139</v>
      </c>
      <c r="B586" s="40" t="s">
        <v>443</v>
      </c>
      <c r="C586" s="42">
        <f>COUNTIF($B$1:$B585,TableData[Table Name])</f>
        <v>139</v>
      </c>
      <c r="D586" s="43">
        <v>139</v>
      </c>
      <c r="E586" s="43" t="s">
        <v>36</v>
      </c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spans="1:18" hidden="1" x14ac:dyDescent="0.25">
      <c r="A587" s="42" t="str">
        <f>TableData[Table Name]&amp;"-"&amp;TableData[Record No]</f>
        <v>Resource Form Field Data-140</v>
      </c>
      <c r="B587" s="40" t="s">
        <v>443</v>
      </c>
      <c r="C587" s="42">
        <f>COUNTIF($B$1:$B586,TableData[Table Name])</f>
        <v>140</v>
      </c>
      <c r="D587" s="43">
        <v>140</v>
      </c>
      <c r="E587" s="43" t="s">
        <v>700</v>
      </c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spans="1:18" hidden="1" x14ac:dyDescent="0.25">
      <c r="A588" s="42" t="str">
        <f>TableData[Table Name]&amp;"-"&amp;TableData[Record No]</f>
        <v>Resource Form Field Data-141</v>
      </c>
      <c r="B588" s="40" t="s">
        <v>443</v>
      </c>
      <c r="C588" s="42">
        <f>COUNTIF($B$1:$B587,TableData[Table Name])</f>
        <v>141</v>
      </c>
      <c r="D588" s="43">
        <v>141</v>
      </c>
      <c r="E588" s="43" t="s">
        <v>698</v>
      </c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1:18" hidden="1" x14ac:dyDescent="0.25">
      <c r="A589" s="42" t="str">
        <f>TableData[Table Name]&amp;"-"&amp;TableData[Record No]</f>
        <v>Resource Form Field Data-142</v>
      </c>
      <c r="B589" s="40" t="s">
        <v>443</v>
      </c>
      <c r="C589" s="42">
        <f>COUNTIF($B$1:$B588,TableData[Table Name])</f>
        <v>142</v>
      </c>
      <c r="D589" s="43">
        <v>142</v>
      </c>
      <c r="E589" s="43" t="s">
        <v>23</v>
      </c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spans="1:18" hidden="1" x14ac:dyDescent="0.25">
      <c r="A590" s="42" t="str">
        <f>TableData[Table Name]&amp;"-"&amp;TableData[Record No]</f>
        <v>Resource Form Field Data-143</v>
      </c>
      <c r="B590" s="40" t="s">
        <v>443</v>
      </c>
      <c r="C590" s="42">
        <f>COUNTIF($B$1:$B589,TableData[Table Name])</f>
        <v>143</v>
      </c>
      <c r="D590" s="43">
        <v>143</v>
      </c>
      <c r="E590" s="43" t="s">
        <v>26</v>
      </c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1:18" hidden="1" x14ac:dyDescent="0.25">
      <c r="A591" s="42" t="str">
        <f>TableData[Table Name]&amp;"-"&amp;TableData[Record No]</f>
        <v>Resource Form Field Data-144</v>
      </c>
      <c r="B591" s="40" t="s">
        <v>443</v>
      </c>
      <c r="C591" s="42">
        <f>COUNTIF($B$1:$B590,TableData[Table Name])</f>
        <v>144</v>
      </c>
      <c r="D591" s="43">
        <v>144</v>
      </c>
      <c r="E591" s="43" t="s">
        <v>28</v>
      </c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1:18" hidden="1" x14ac:dyDescent="0.25">
      <c r="A592" s="42" t="str">
        <f>TableData[Table Name]&amp;"-"&amp;TableData[Record No]</f>
        <v>Resource Form Field Data-145</v>
      </c>
      <c r="B592" s="40" t="s">
        <v>443</v>
      </c>
      <c r="C592" s="42">
        <f>COUNTIF($B$1:$B591,TableData[Table Name])</f>
        <v>145</v>
      </c>
      <c r="D592" s="43">
        <v>145</v>
      </c>
      <c r="E592" s="43" t="s">
        <v>30</v>
      </c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1:18" hidden="1" x14ac:dyDescent="0.25">
      <c r="A593" s="42" t="str">
        <f>TableData[Table Name]&amp;"-"&amp;TableData[Record No]</f>
        <v>Resource Form Field Data-146</v>
      </c>
      <c r="B593" s="40" t="s">
        <v>443</v>
      </c>
      <c r="C593" s="42">
        <f>COUNTIF($B$1:$B592,TableData[Table Name])</f>
        <v>146</v>
      </c>
      <c r="D593" s="43">
        <v>146</v>
      </c>
      <c r="E593" s="43" t="s">
        <v>36</v>
      </c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1:18" hidden="1" x14ac:dyDescent="0.25">
      <c r="A594" s="42" t="str">
        <f>TableData[Table Name]&amp;"-"&amp;TableData[Record No]</f>
        <v>Resource Form Field Data-147</v>
      </c>
      <c r="B594" s="40" t="s">
        <v>443</v>
      </c>
      <c r="C594" s="42">
        <f>COUNTIF($B$1:$B593,TableData[Table Name])</f>
        <v>147</v>
      </c>
      <c r="D594" s="43">
        <v>147</v>
      </c>
      <c r="E594" s="43" t="s">
        <v>723</v>
      </c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1:18" hidden="1" x14ac:dyDescent="0.25">
      <c r="A595" s="42" t="str">
        <f>TableData[Table Name]&amp;"-"&amp;TableData[Record No]</f>
        <v>Resource Form Field Data-148</v>
      </c>
      <c r="B595" s="40" t="s">
        <v>443</v>
      </c>
      <c r="C595" s="42">
        <f>COUNTIF($B$1:$B594,TableData[Table Name])</f>
        <v>148</v>
      </c>
      <c r="D595" s="43">
        <v>148</v>
      </c>
      <c r="E595" s="43" t="s">
        <v>26</v>
      </c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1:18" hidden="1" x14ac:dyDescent="0.25">
      <c r="A596" s="42" t="str">
        <f>TableData[Table Name]&amp;"-"&amp;TableData[Record No]</f>
        <v>Resource Form Field Data-149</v>
      </c>
      <c r="B596" s="40" t="s">
        <v>443</v>
      </c>
      <c r="C596" s="42">
        <f>COUNTIF($B$1:$B595,TableData[Table Name])</f>
        <v>149</v>
      </c>
      <c r="D596" s="43">
        <v>149</v>
      </c>
      <c r="E596" s="43" t="s">
        <v>30</v>
      </c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1:18" hidden="1" x14ac:dyDescent="0.25">
      <c r="A597" s="42" t="str">
        <f>TableData[Table Name]&amp;"-"&amp;TableData[Record No]</f>
        <v>Resource Form Field Data-150</v>
      </c>
      <c r="B597" s="40" t="s">
        <v>443</v>
      </c>
      <c r="C597" s="42">
        <f>COUNTIF($B$1:$B596,TableData[Table Name])</f>
        <v>150</v>
      </c>
      <c r="D597" s="43">
        <v>150</v>
      </c>
      <c r="E597" s="43" t="s">
        <v>726</v>
      </c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1:18" hidden="1" x14ac:dyDescent="0.25">
      <c r="A598" s="42" t="str">
        <f>TableData[Table Name]&amp;"-"&amp;TableData[Record No]</f>
        <v>Resource Form Field Data-151</v>
      </c>
      <c r="B598" s="40" t="s">
        <v>443</v>
      </c>
      <c r="C598" s="42">
        <f>COUNTIF($B$1:$B597,TableData[Table Name])</f>
        <v>151</v>
      </c>
      <c r="D598" s="43">
        <v>151</v>
      </c>
      <c r="E598" s="43" t="s">
        <v>602</v>
      </c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1:18" hidden="1" x14ac:dyDescent="0.25">
      <c r="A599" s="42" t="str">
        <f>TableData[Table Name]&amp;"-"&amp;TableData[Record No]</f>
        <v>Resource Form Field Data-152</v>
      </c>
      <c r="B599" s="40" t="s">
        <v>443</v>
      </c>
      <c r="C599" s="42">
        <f>COUNTIF($B$1:$B598,TableData[Table Name])</f>
        <v>152</v>
      </c>
      <c r="D599" s="43">
        <v>152</v>
      </c>
      <c r="E599" s="43" t="s">
        <v>81</v>
      </c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1:18" hidden="1" x14ac:dyDescent="0.25">
      <c r="A600" s="42" t="str">
        <f>TableData[Table Name]&amp;"-"&amp;TableData[Record No]</f>
        <v>Resource Form Field Data-153</v>
      </c>
      <c r="B600" s="40" t="s">
        <v>443</v>
      </c>
      <c r="C600" s="42">
        <f>COUNTIF($B$1:$B599,TableData[Table Name])</f>
        <v>153</v>
      </c>
      <c r="D600" s="43">
        <v>153</v>
      </c>
      <c r="E600" s="43" t="s">
        <v>30</v>
      </c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1:18" hidden="1" x14ac:dyDescent="0.25">
      <c r="A601" s="42" t="str">
        <f>TableData[Table Name]&amp;"-"&amp;TableData[Record No]</f>
        <v>Resource Form Field Data-154</v>
      </c>
      <c r="B601" s="40" t="s">
        <v>443</v>
      </c>
      <c r="C601" s="42">
        <f>COUNTIF($B$1:$B600,TableData[Table Name])</f>
        <v>154</v>
      </c>
      <c r="D601" s="43">
        <v>154</v>
      </c>
      <c r="E601" s="43" t="s">
        <v>734</v>
      </c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1:18" hidden="1" x14ac:dyDescent="0.25">
      <c r="A602" s="42" t="str">
        <f>TableData[Table Name]&amp;"-"&amp;TableData[Record No]</f>
        <v>Resource Form Field Data-155</v>
      </c>
      <c r="B602" s="40" t="s">
        <v>443</v>
      </c>
      <c r="C602" s="42">
        <f>COUNTIF($B$1:$B601,TableData[Table Name])</f>
        <v>155</v>
      </c>
      <c r="D602" s="43">
        <v>155</v>
      </c>
      <c r="E602" s="43" t="s">
        <v>738</v>
      </c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1:18" hidden="1" x14ac:dyDescent="0.25">
      <c r="A603" s="42" t="str">
        <f>TableData[Table Name]&amp;"-"&amp;TableData[Record No]</f>
        <v>Resource Form Field Data-156</v>
      </c>
      <c r="B603" s="40" t="s">
        <v>443</v>
      </c>
      <c r="C603" s="42">
        <f>COUNTIF($B$1:$B602,TableData[Table Name])</f>
        <v>156</v>
      </c>
      <c r="D603" s="43">
        <v>156</v>
      </c>
      <c r="E603" s="43" t="s">
        <v>739</v>
      </c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1:18" hidden="1" x14ac:dyDescent="0.25">
      <c r="A604" s="42" t="str">
        <f>TableData[Table Name]&amp;"-"&amp;TableData[Record No]</f>
        <v>Resource Form Field Data-157</v>
      </c>
      <c r="B604" s="40" t="s">
        <v>443</v>
      </c>
      <c r="C604" s="42">
        <f>COUNTIF($B$1:$B603,TableData[Table Name])</f>
        <v>157</v>
      </c>
      <c r="D604" s="43">
        <v>157</v>
      </c>
      <c r="E604" s="43" t="s">
        <v>23</v>
      </c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1:18" hidden="1" x14ac:dyDescent="0.25">
      <c r="A605" s="42" t="str">
        <f>TableData[Table Name]&amp;"-"&amp;TableData[Record No]</f>
        <v>Resource Form Field Data-158</v>
      </c>
      <c r="B605" s="40" t="s">
        <v>443</v>
      </c>
      <c r="C605" s="42">
        <f>COUNTIF($B$1:$B604,TableData[Table Name])</f>
        <v>158</v>
      </c>
      <c r="D605" s="43">
        <v>158</v>
      </c>
      <c r="E605" s="43" t="s">
        <v>26</v>
      </c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spans="1:18" hidden="1" x14ac:dyDescent="0.25">
      <c r="A606" s="42" t="str">
        <f>TableData[Table Name]&amp;"-"&amp;TableData[Record No]</f>
        <v>Resource Form Field Data-159</v>
      </c>
      <c r="B606" s="40" t="s">
        <v>443</v>
      </c>
      <c r="C606" s="42">
        <f>COUNTIF($B$1:$B605,TableData[Table Name])</f>
        <v>159</v>
      </c>
      <c r="D606" s="43">
        <v>159</v>
      </c>
      <c r="E606" s="43" t="s">
        <v>49</v>
      </c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1:18" hidden="1" x14ac:dyDescent="0.25">
      <c r="A607" s="42" t="str">
        <f>TableData[Table Name]&amp;"-"&amp;TableData[Record No]</f>
        <v>Resource Form Field Data-160</v>
      </c>
      <c r="B607" s="40" t="s">
        <v>443</v>
      </c>
      <c r="C607" s="42">
        <f>COUNTIF($B$1:$B606,TableData[Table Name])</f>
        <v>160</v>
      </c>
      <c r="D607" s="43">
        <v>160</v>
      </c>
      <c r="E607" s="43" t="s">
        <v>94</v>
      </c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1:18" hidden="1" x14ac:dyDescent="0.25">
      <c r="A608" s="42" t="str">
        <f>TableData[Table Name]&amp;"-"&amp;TableData[Record No]</f>
        <v>Resource Form Field Data-161</v>
      </c>
      <c r="B608" s="40" t="s">
        <v>443</v>
      </c>
      <c r="C608" s="42">
        <f>COUNTIF($B$1:$B607,TableData[Table Name])</f>
        <v>161</v>
      </c>
      <c r="D608" s="43">
        <v>161</v>
      </c>
      <c r="E608" s="43" t="s">
        <v>777</v>
      </c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1:18" hidden="1" x14ac:dyDescent="0.25">
      <c r="A609" s="42" t="str">
        <f>TableData[Table Name]&amp;"-"&amp;TableData[Record No]</f>
        <v>Resource Form Field Data-162</v>
      </c>
      <c r="B609" s="40" t="s">
        <v>443</v>
      </c>
      <c r="C609" s="42">
        <f>COUNTIF($B$1:$B608,TableData[Table Name])</f>
        <v>162</v>
      </c>
      <c r="D609" s="43">
        <v>162</v>
      </c>
      <c r="E609" s="43" t="s">
        <v>705</v>
      </c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1:18" hidden="1" x14ac:dyDescent="0.25">
      <c r="A610" s="42" t="str">
        <f>TableData[Table Name]&amp;"-"&amp;TableData[Record No]</f>
        <v>Resource Form Field Data-163</v>
      </c>
      <c r="B610" s="40" t="s">
        <v>443</v>
      </c>
      <c r="C610" s="42">
        <f>COUNTIF($B$1:$B609,TableData[Table Name])</f>
        <v>163</v>
      </c>
      <c r="D610" s="43">
        <v>163</v>
      </c>
      <c r="E610" s="43" t="s">
        <v>708</v>
      </c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1:18" hidden="1" x14ac:dyDescent="0.25">
      <c r="A611" s="42" t="str">
        <f>TableData[Table Name]&amp;"-"&amp;TableData[Record No]</f>
        <v>Resource Form Field Data-164</v>
      </c>
      <c r="B611" s="40" t="s">
        <v>443</v>
      </c>
      <c r="C611" s="42">
        <f>COUNTIF($B$1:$B610,TableData[Table Name])</f>
        <v>164</v>
      </c>
      <c r="D611" s="43">
        <v>164</v>
      </c>
      <c r="E611" s="43" t="s">
        <v>560</v>
      </c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1:18" hidden="1" x14ac:dyDescent="0.25">
      <c r="A612" s="42" t="str">
        <f>TableData[Table Name]&amp;"-"&amp;TableData[Record No]</f>
        <v>Resource Form Field Data-165</v>
      </c>
      <c r="B612" s="40" t="s">
        <v>443</v>
      </c>
      <c r="C612" s="42">
        <f>COUNTIF($B$1:$B611,TableData[Table Name])</f>
        <v>165</v>
      </c>
      <c r="D612" s="43">
        <v>165</v>
      </c>
      <c r="E612" s="43" t="s">
        <v>770</v>
      </c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1:18" hidden="1" x14ac:dyDescent="0.25">
      <c r="A613" s="42" t="str">
        <f>TableData[Table Name]&amp;"-"&amp;TableData[Record No]</f>
        <v>Resource Form Field Data-166</v>
      </c>
      <c r="B613" s="40" t="s">
        <v>443</v>
      </c>
      <c r="C613" s="42">
        <f>COUNTIF($B$1:$B612,TableData[Table Name])</f>
        <v>166</v>
      </c>
      <c r="D613" s="43">
        <v>166</v>
      </c>
      <c r="E613" s="43" t="s">
        <v>772</v>
      </c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1:18" hidden="1" x14ac:dyDescent="0.25">
      <c r="A614" s="42" t="str">
        <f>TableData[Table Name]&amp;"-"&amp;TableData[Record No]</f>
        <v>Resource Form Field Data-167</v>
      </c>
      <c r="B614" s="40" t="s">
        <v>443</v>
      </c>
      <c r="C614" s="42">
        <f>COUNTIF($B$1:$B613,TableData[Table Name])</f>
        <v>167</v>
      </c>
      <c r="D614" s="43">
        <v>167</v>
      </c>
      <c r="E614" s="43" t="s">
        <v>36</v>
      </c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spans="1:18" hidden="1" x14ac:dyDescent="0.25">
      <c r="A615" s="42" t="str">
        <f>TableData[Table Name]&amp;"-"&amp;TableData[Record No]</f>
        <v>Resource Form Field Data-168</v>
      </c>
      <c r="B615" s="40" t="s">
        <v>443</v>
      </c>
      <c r="C615" s="42">
        <f>COUNTIF($B$1:$B614,TableData[Table Name])</f>
        <v>168</v>
      </c>
      <c r="D615" s="43">
        <v>168</v>
      </c>
      <c r="E615" s="43" t="s">
        <v>122</v>
      </c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1:18" hidden="1" x14ac:dyDescent="0.25">
      <c r="A616" s="42" t="str">
        <f>TableData[Table Name]&amp;"-"&amp;TableData[Record No]</f>
        <v>Resource Form Field Data-169</v>
      </c>
      <c r="B616" s="40" t="s">
        <v>443</v>
      </c>
      <c r="C616" s="42">
        <f>COUNTIF($B$1:$B615,TableData[Table Name])</f>
        <v>169</v>
      </c>
      <c r="D616" s="43">
        <v>169</v>
      </c>
      <c r="E616" s="43" t="s">
        <v>49</v>
      </c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1:18" hidden="1" x14ac:dyDescent="0.25">
      <c r="A617" s="42" t="str">
        <f>TableData[Table Name]&amp;"-"&amp;TableData[Record No]</f>
        <v>Resource Form Field Data-170</v>
      </c>
      <c r="B617" s="40" t="s">
        <v>443</v>
      </c>
      <c r="C617" s="42">
        <f>COUNTIF($B$1:$B616,TableData[Table Name])</f>
        <v>170</v>
      </c>
      <c r="D617" s="43">
        <v>170</v>
      </c>
      <c r="E617" s="43" t="s">
        <v>680</v>
      </c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spans="1:18" hidden="1" x14ac:dyDescent="0.25">
      <c r="A618" s="42" t="str">
        <f>TableData[Table Name]&amp;"-"&amp;TableData[Record No]</f>
        <v>Resource Form Field Data-171</v>
      </c>
      <c r="B618" s="40" t="s">
        <v>443</v>
      </c>
      <c r="C618" s="42">
        <f>COUNTIF($B$1:$B617,TableData[Table Name])</f>
        <v>171</v>
      </c>
      <c r="D618" s="43">
        <v>171</v>
      </c>
      <c r="E618" s="43" t="s">
        <v>783</v>
      </c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spans="1:18" hidden="1" x14ac:dyDescent="0.25">
      <c r="A619" s="42" t="str">
        <f>TableData[Table Name]&amp;"-"&amp;TableData[Record No]</f>
        <v>Resource Form Field Data-172</v>
      </c>
      <c r="B619" s="40" t="s">
        <v>443</v>
      </c>
      <c r="C619" s="42">
        <f>COUNTIF($B$1:$B618,TableData[Table Name])</f>
        <v>172</v>
      </c>
      <c r="D619" s="43">
        <v>172</v>
      </c>
      <c r="E619" s="43" t="s">
        <v>96</v>
      </c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1:18" hidden="1" x14ac:dyDescent="0.25">
      <c r="A620" s="42" t="str">
        <f>TableData[Table Name]&amp;"-"&amp;TableData[Record No]</f>
        <v>Resource Form Field Data-173</v>
      </c>
      <c r="B620" s="40" t="s">
        <v>443</v>
      </c>
      <c r="C620" s="42">
        <f>COUNTIF($B$1:$B619,TableData[Table Name])</f>
        <v>173</v>
      </c>
      <c r="D620" s="43">
        <v>173</v>
      </c>
      <c r="E620" s="43" t="s">
        <v>799</v>
      </c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spans="1:18" hidden="1" x14ac:dyDescent="0.25">
      <c r="A621" s="42" t="str">
        <f>TableData[Table Name]&amp;"-"&amp;TableData[Record No]</f>
        <v>Resource Form Field Data-174</v>
      </c>
      <c r="B621" s="40" t="s">
        <v>443</v>
      </c>
      <c r="C621" s="42">
        <f>COUNTIF($B$1:$B620,TableData[Table Name])</f>
        <v>174</v>
      </c>
      <c r="D621" s="43">
        <v>174</v>
      </c>
      <c r="E621" s="43" t="s">
        <v>684</v>
      </c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1:18" hidden="1" x14ac:dyDescent="0.25">
      <c r="A622" s="42" t="str">
        <f>TableData[Table Name]&amp;"-"&amp;TableData[Record No]</f>
        <v>Resource Relations-51</v>
      </c>
      <c r="B622" s="43" t="s">
        <v>441</v>
      </c>
      <c r="C622" s="42">
        <f>COUNTIF($B$1:$B621,TableData[Table Name])</f>
        <v>51</v>
      </c>
      <c r="D622" s="43">
        <v>23</v>
      </c>
      <c r="E622" s="43" t="s">
        <v>925</v>
      </c>
      <c r="F622" s="43" t="s">
        <v>926</v>
      </c>
      <c r="G622" s="43" t="s">
        <v>531</v>
      </c>
      <c r="H622" s="43" t="s">
        <v>216</v>
      </c>
      <c r="I622" s="43">
        <v>21</v>
      </c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1:18" hidden="1" x14ac:dyDescent="0.25">
      <c r="A623" s="42" t="str">
        <f>TableData[Table Name]&amp;"-"&amp;TableData[Record No]</f>
        <v>Resource Relations-52</v>
      </c>
      <c r="B623" s="43" t="s">
        <v>441</v>
      </c>
      <c r="C623" s="42">
        <f>COUNTIF($B$1:$B622,TableData[Table Name])</f>
        <v>52</v>
      </c>
      <c r="D623" s="43">
        <v>19</v>
      </c>
      <c r="E623" s="43" t="s">
        <v>927</v>
      </c>
      <c r="F623" s="43" t="s">
        <v>928</v>
      </c>
      <c r="G623" s="43" t="s">
        <v>313</v>
      </c>
      <c r="H623" s="43" t="s">
        <v>216</v>
      </c>
      <c r="I623" s="43">
        <v>7</v>
      </c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1:18" hidden="1" x14ac:dyDescent="0.25">
      <c r="A624" s="42" t="str">
        <f>TableData[Table Name]&amp;"-"&amp;TableData[Record No]</f>
        <v>Resource Relations-53</v>
      </c>
      <c r="B624" s="43" t="s">
        <v>441</v>
      </c>
      <c r="C624" s="42">
        <f>COUNTIF($B$1:$B623,TableData[Table Name])</f>
        <v>53</v>
      </c>
      <c r="D624" s="43">
        <v>23</v>
      </c>
      <c r="E624" s="43" t="s">
        <v>929</v>
      </c>
      <c r="F624" s="43" t="s">
        <v>930</v>
      </c>
      <c r="G624" s="43" t="s">
        <v>313</v>
      </c>
      <c r="H624" s="43" t="s">
        <v>216</v>
      </c>
      <c r="I624" s="43">
        <v>7</v>
      </c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1:18" hidden="1" x14ac:dyDescent="0.25">
      <c r="A625" s="42" t="str">
        <f>TableData[Table Name]&amp;"-"&amp;TableData[Record No]</f>
        <v>Resource Forms-32</v>
      </c>
      <c r="B625" s="43" t="s">
        <v>431</v>
      </c>
      <c r="C625" s="42">
        <f>COUNTIF($B$1:$B624,TableData[Table Name])</f>
        <v>32</v>
      </c>
      <c r="D625" s="43">
        <v>20</v>
      </c>
      <c r="E625" s="43" t="s">
        <v>931</v>
      </c>
      <c r="F625" s="43" t="s">
        <v>932</v>
      </c>
      <c r="G625" s="43" t="s">
        <v>961</v>
      </c>
      <c r="H625" s="43" t="s">
        <v>837</v>
      </c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1:18" hidden="1" x14ac:dyDescent="0.25">
      <c r="A626" s="42" t="str">
        <f>TableData[Table Name]&amp;"-"&amp;TableData[Record No]</f>
        <v>Resource Forms-33</v>
      </c>
      <c r="B626" s="43" t="s">
        <v>431</v>
      </c>
      <c r="C626" s="42">
        <f>COUNTIF($B$1:$B625,TableData[Table Name])</f>
        <v>33</v>
      </c>
      <c r="D626" s="43">
        <v>24</v>
      </c>
      <c r="E626" s="43" t="s">
        <v>933</v>
      </c>
      <c r="F626" s="43" t="s">
        <v>934</v>
      </c>
      <c r="G626" s="43" t="s">
        <v>962</v>
      </c>
      <c r="H626" s="43" t="s">
        <v>837</v>
      </c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1:18" hidden="1" x14ac:dyDescent="0.25">
      <c r="A627" s="42" t="str">
        <f>TableData[Table Name]&amp;"-"&amp;TableData[Record No]</f>
        <v>Resource Form Fields-175</v>
      </c>
      <c r="B627" s="43" t="s">
        <v>442</v>
      </c>
      <c r="C627" s="42">
        <f>COUNTIF($B$1:$B626,TableData[Table Name])</f>
        <v>175</v>
      </c>
      <c r="D627" s="43">
        <v>32</v>
      </c>
      <c r="E627" s="43" t="s">
        <v>94</v>
      </c>
      <c r="F627" s="43" t="s">
        <v>272</v>
      </c>
      <c r="G627" s="43" t="s">
        <v>824</v>
      </c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1:18" hidden="1" x14ac:dyDescent="0.25">
      <c r="A628" s="42" t="str">
        <f>TableData[Table Name]&amp;"-"&amp;TableData[Record No]</f>
        <v>Resource Form Fields-176</v>
      </c>
      <c r="B628" s="43" t="s">
        <v>442</v>
      </c>
      <c r="C628" s="42">
        <f>COUNTIF($B$1:$B627,TableData[Table Name])</f>
        <v>176</v>
      </c>
      <c r="D628" s="43">
        <v>32</v>
      </c>
      <c r="E628" s="43" t="s">
        <v>56</v>
      </c>
      <c r="F628" s="43" t="s">
        <v>272</v>
      </c>
      <c r="G628" s="43" t="s">
        <v>892</v>
      </c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1:18" hidden="1" x14ac:dyDescent="0.25">
      <c r="A629" s="42" t="str">
        <f>TableData[Table Name]&amp;"-"&amp;TableData[Record No]</f>
        <v>Resource Form Fields-177</v>
      </c>
      <c r="B629" s="43" t="s">
        <v>442</v>
      </c>
      <c r="C629" s="42">
        <f>COUNTIF($B$1:$B628,TableData[Table Name])</f>
        <v>177</v>
      </c>
      <c r="D629" s="43">
        <v>32</v>
      </c>
      <c r="E629" s="43" t="s">
        <v>574</v>
      </c>
      <c r="F629" s="43" t="s">
        <v>272</v>
      </c>
      <c r="G629" s="43" t="s">
        <v>935</v>
      </c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1:18" hidden="1" x14ac:dyDescent="0.25">
      <c r="A630" s="42" t="str">
        <f>TableData[Table Name]&amp;"-"&amp;TableData[Record No]</f>
        <v>Resource Form Fields-178</v>
      </c>
      <c r="B630" s="43" t="s">
        <v>442</v>
      </c>
      <c r="C630" s="42">
        <f>COUNTIF($B$1:$B629,TableData[Table Name])</f>
        <v>178</v>
      </c>
      <c r="D630" s="43">
        <v>32</v>
      </c>
      <c r="E630" s="43" t="s">
        <v>575</v>
      </c>
      <c r="F630" s="43" t="s">
        <v>272</v>
      </c>
      <c r="G630" s="43" t="s">
        <v>936</v>
      </c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1:18" hidden="1" x14ac:dyDescent="0.25">
      <c r="A631" s="42" t="str">
        <f>TableData[Table Name]&amp;"-"&amp;TableData[Record No]</f>
        <v>Resource Form Fields-179</v>
      </c>
      <c r="B631" s="43" t="s">
        <v>442</v>
      </c>
      <c r="C631" s="42">
        <f>COUNTIF($B$1:$B630,TableData[Table Name])</f>
        <v>179</v>
      </c>
      <c r="D631" s="43">
        <v>32</v>
      </c>
      <c r="E631" s="43" t="s">
        <v>576</v>
      </c>
      <c r="F631" s="43" t="s">
        <v>272</v>
      </c>
      <c r="G631" s="43" t="s">
        <v>937</v>
      </c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1:18" hidden="1" x14ac:dyDescent="0.25">
      <c r="A632" s="42" t="str">
        <f>TableData[Table Name]&amp;"-"&amp;TableData[Record No]</f>
        <v>Resource Form Fields-180</v>
      </c>
      <c r="B632" s="43" t="s">
        <v>442</v>
      </c>
      <c r="C632" s="42">
        <f>COUNTIF($B$1:$B631,TableData[Table Name])</f>
        <v>180</v>
      </c>
      <c r="D632" s="43">
        <v>32</v>
      </c>
      <c r="E632" s="43" t="s">
        <v>577</v>
      </c>
      <c r="F632" s="43" t="s">
        <v>272</v>
      </c>
      <c r="G632" s="43" t="s">
        <v>938</v>
      </c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1:18" hidden="1" x14ac:dyDescent="0.25">
      <c r="A633" s="42" t="str">
        <f>TableData[Table Name]&amp;"-"&amp;TableData[Record No]</f>
        <v>Resource Form Fields-181</v>
      </c>
      <c r="B633" s="43" t="s">
        <v>442</v>
      </c>
      <c r="C633" s="42">
        <f>COUNTIF($B$1:$B632,TableData[Table Name])</f>
        <v>181</v>
      </c>
      <c r="D633" s="43">
        <v>32</v>
      </c>
      <c r="E633" s="43" t="s">
        <v>578</v>
      </c>
      <c r="F633" s="43" t="s">
        <v>272</v>
      </c>
      <c r="G633" s="43" t="s">
        <v>939</v>
      </c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1:18" hidden="1" x14ac:dyDescent="0.25">
      <c r="A634" s="42" t="str">
        <f>TableData[Table Name]&amp;"-"&amp;TableData[Record No]</f>
        <v>Resource Form Fields-182</v>
      </c>
      <c r="B634" s="43" t="s">
        <v>442</v>
      </c>
      <c r="C634" s="42">
        <f>COUNTIF($B$1:$B633,TableData[Table Name])</f>
        <v>182</v>
      </c>
      <c r="D634" s="43">
        <v>33</v>
      </c>
      <c r="E634" s="43" t="s">
        <v>4</v>
      </c>
      <c r="F634" s="43" t="s">
        <v>272</v>
      </c>
      <c r="G634" s="43" t="s">
        <v>553</v>
      </c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1:18" hidden="1" x14ac:dyDescent="0.25">
      <c r="A635" s="42" t="str">
        <f>TableData[Table Name]&amp;"-"&amp;TableData[Record No]</f>
        <v>Resource Form Fields-183</v>
      </c>
      <c r="B635" s="43" t="s">
        <v>442</v>
      </c>
      <c r="C635" s="42">
        <f>COUNTIF($B$1:$B634,TableData[Table Name])</f>
        <v>183</v>
      </c>
      <c r="D635" s="43">
        <v>33</v>
      </c>
      <c r="E635" s="43" t="s">
        <v>56</v>
      </c>
      <c r="F635" s="43" t="s">
        <v>272</v>
      </c>
      <c r="G635" s="43" t="s">
        <v>892</v>
      </c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1:18" hidden="1" x14ac:dyDescent="0.25">
      <c r="A636" s="42" t="str">
        <f>TableData[Table Name]&amp;"-"&amp;TableData[Record No]</f>
        <v>Resource Form Fields-184</v>
      </c>
      <c r="B636" s="43" t="s">
        <v>442</v>
      </c>
      <c r="C636" s="42">
        <f>COUNTIF($B$1:$B635,TableData[Table Name])</f>
        <v>184</v>
      </c>
      <c r="D636" s="43">
        <v>33</v>
      </c>
      <c r="E636" s="43" t="s">
        <v>574</v>
      </c>
      <c r="F636" s="43" t="s">
        <v>272</v>
      </c>
      <c r="G636" s="43" t="s">
        <v>935</v>
      </c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spans="1:18" hidden="1" x14ac:dyDescent="0.25">
      <c r="A637" s="42" t="str">
        <f>TableData[Table Name]&amp;"-"&amp;TableData[Record No]</f>
        <v>Resource Form Fields-185</v>
      </c>
      <c r="B637" s="43" t="s">
        <v>442</v>
      </c>
      <c r="C637" s="42">
        <f>COUNTIF($B$1:$B636,TableData[Table Name])</f>
        <v>185</v>
      </c>
      <c r="D637" s="43">
        <v>33</v>
      </c>
      <c r="E637" s="43" t="s">
        <v>575</v>
      </c>
      <c r="F637" s="43" t="s">
        <v>272</v>
      </c>
      <c r="G637" s="43" t="s">
        <v>936</v>
      </c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1:18" hidden="1" x14ac:dyDescent="0.25">
      <c r="A638" s="42" t="str">
        <f>TableData[Table Name]&amp;"-"&amp;TableData[Record No]</f>
        <v>Resource Form Fields-186</v>
      </c>
      <c r="B638" s="43" t="s">
        <v>442</v>
      </c>
      <c r="C638" s="42">
        <f>COUNTIF($B$1:$B637,TableData[Table Name])</f>
        <v>186</v>
      </c>
      <c r="D638" s="43">
        <v>33</v>
      </c>
      <c r="E638" s="43" t="s">
        <v>576</v>
      </c>
      <c r="F638" s="43" t="s">
        <v>272</v>
      </c>
      <c r="G638" s="43" t="s">
        <v>937</v>
      </c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1:18" hidden="1" x14ac:dyDescent="0.25">
      <c r="A639" s="42" t="str">
        <f>TableData[Table Name]&amp;"-"&amp;TableData[Record No]</f>
        <v>Resource Form Fields-187</v>
      </c>
      <c r="B639" s="43" t="s">
        <v>442</v>
      </c>
      <c r="C639" s="42">
        <f>COUNTIF($B$1:$B638,TableData[Table Name])</f>
        <v>187</v>
      </c>
      <c r="D639" s="43">
        <v>33</v>
      </c>
      <c r="E639" s="43" t="s">
        <v>577</v>
      </c>
      <c r="F639" s="43" t="s">
        <v>272</v>
      </c>
      <c r="G639" s="43" t="s">
        <v>938</v>
      </c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1:18" hidden="1" x14ac:dyDescent="0.25">
      <c r="A640" s="42" t="str">
        <f>TableData[Table Name]&amp;"-"&amp;TableData[Record No]</f>
        <v>Resource Form Fields-188</v>
      </c>
      <c r="B640" s="43" t="s">
        <v>442</v>
      </c>
      <c r="C640" s="42">
        <f>COUNTIF($B$1:$B639,TableData[Table Name])</f>
        <v>188</v>
      </c>
      <c r="D640" s="43">
        <v>33</v>
      </c>
      <c r="E640" s="43" t="s">
        <v>578</v>
      </c>
      <c r="F640" s="43" t="s">
        <v>272</v>
      </c>
      <c r="G640" s="43" t="s">
        <v>939</v>
      </c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1:18" hidden="1" x14ac:dyDescent="0.25">
      <c r="A641" s="42" t="str">
        <f>TableData[Table Name]&amp;"-"&amp;TableData[Record No]</f>
        <v>Resource Form Field Data-175</v>
      </c>
      <c r="B641" s="43" t="s">
        <v>443</v>
      </c>
      <c r="C641" s="42">
        <f>COUNTIF($B$1:$B640,TableData[Table Name])</f>
        <v>175</v>
      </c>
      <c r="D641" s="43">
        <v>175</v>
      </c>
      <c r="E641" s="43" t="s">
        <v>94</v>
      </c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1:18" hidden="1" x14ac:dyDescent="0.25">
      <c r="A642" s="42" t="str">
        <f>TableData[Table Name]&amp;"-"&amp;TableData[Record No]</f>
        <v>Resource Form Field Data-176</v>
      </c>
      <c r="B642" s="43" t="s">
        <v>443</v>
      </c>
      <c r="C642" s="42">
        <f>COUNTIF($B$1:$B641,TableData[Table Name])</f>
        <v>176</v>
      </c>
      <c r="D642" s="43">
        <v>176</v>
      </c>
      <c r="E642" s="43" t="s">
        <v>56</v>
      </c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1:18" hidden="1" x14ac:dyDescent="0.25">
      <c r="A643" s="42" t="str">
        <f>TableData[Table Name]&amp;"-"&amp;TableData[Record No]</f>
        <v>Resource Form Field Data-177</v>
      </c>
      <c r="B643" s="43" t="s">
        <v>443</v>
      </c>
      <c r="C643" s="42">
        <f>COUNTIF($B$1:$B642,TableData[Table Name])</f>
        <v>177</v>
      </c>
      <c r="D643" s="43">
        <v>177</v>
      </c>
      <c r="E643" s="43" t="s">
        <v>574</v>
      </c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1:18" hidden="1" x14ac:dyDescent="0.25">
      <c r="A644" s="42" t="str">
        <f>TableData[Table Name]&amp;"-"&amp;TableData[Record No]</f>
        <v>Resource Form Field Data-178</v>
      </c>
      <c r="B644" s="43" t="s">
        <v>443</v>
      </c>
      <c r="C644" s="42">
        <f>COUNTIF($B$1:$B643,TableData[Table Name])</f>
        <v>178</v>
      </c>
      <c r="D644" s="43">
        <v>178</v>
      </c>
      <c r="E644" s="43" t="s">
        <v>575</v>
      </c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1:18" hidden="1" x14ac:dyDescent="0.25">
      <c r="A645" s="42" t="str">
        <f>TableData[Table Name]&amp;"-"&amp;TableData[Record No]</f>
        <v>Resource Form Field Data-179</v>
      </c>
      <c r="B645" s="43" t="s">
        <v>443</v>
      </c>
      <c r="C645" s="42">
        <f>COUNTIF($B$1:$B644,TableData[Table Name])</f>
        <v>179</v>
      </c>
      <c r="D645" s="43">
        <v>179</v>
      </c>
      <c r="E645" s="43" t="s">
        <v>576</v>
      </c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spans="1:18" hidden="1" x14ac:dyDescent="0.25">
      <c r="A646" s="42" t="str">
        <f>TableData[Table Name]&amp;"-"&amp;TableData[Record No]</f>
        <v>Resource Form Field Data-180</v>
      </c>
      <c r="B646" s="43" t="s">
        <v>443</v>
      </c>
      <c r="C646" s="42">
        <f>COUNTIF($B$1:$B645,TableData[Table Name])</f>
        <v>180</v>
      </c>
      <c r="D646" s="43">
        <v>180</v>
      </c>
      <c r="E646" s="43" t="s">
        <v>577</v>
      </c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1:18" hidden="1" x14ac:dyDescent="0.25">
      <c r="A647" s="42" t="str">
        <f>TableData[Table Name]&amp;"-"&amp;TableData[Record No]</f>
        <v>Resource Form Field Data-181</v>
      </c>
      <c r="B647" s="43" t="s">
        <v>443</v>
      </c>
      <c r="C647" s="42">
        <f>COUNTIF($B$1:$B646,TableData[Table Name])</f>
        <v>181</v>
      </c>
      <c r="D647" s="43">
        <v>181</v>
      </c>
      <c r="E647" s="43" t="s">
        <v>578</v>
      </c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spans="1:18" hidden="1" x14ac:dyDescent="0.25">
      <c r="A648" s="42" t="str">
        <f>TableData[Table Name]&amp;"-"&amp;TableData[Record No]</f>
        <v>Resource Form Field Data-182</v>
      </c>
      <c r="B648" s="43" t="s">
        <v>443</v>
      </c>
      <c r="C648" s="42">
        <f>COUNTIF($B$1:$B647,TableData[Table Name])</f>
        <v>182</v>
      </c>
      <c r="D648" s="43">
        <v>182</v>
      </c>
      <c r="E648" s="43" t="s">
        <v>4</v>
      </c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spans="1:18" hidden="1" x14ac:dyDescent="0.25">
      <c r="A649" s="42" t="str">
        <f>TableData[Table Name]&amp;"-"&amp;TableData[Record No]</f>
        <v>Resource Form Field Data-183</v>
      </c>
      <c r="B649" s="43" t="s">
        <v>443</v>
      </c>
      <c r="C649" s="42">
        <f>COUNTIF($B$1:$B648,TableData[Table Name])</f>
        <v>183</v>
      </c>
      <c r="D649" s="43">
        <v>183</v>
      </c>
      <c r="E649" s="43" t="s">
        <v>56</v>
      </c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spans="1:18" hidden="1" x14ac:dyDescent="0.25">
      <c r="A650" s="42" t="str">
        <f>TableData[Table Name]&amp;"-"&amp;TableData[Record No]</f>
        <v>Resource Form Field Data-184</v>
      </c>
      <c r="B650" s="43" t="s">
        <v>443</v>
      </c>
      <c r="C650" s="42">
        <f>COUNTIF($B$1:$B649,TableData[Table Name])</f>
        <v>184</v>
      </c>
      <c r="D650" s="43">
        <v>184</v>
      </c>
      <c r="E650" s="43" t="s">
        <v>574</v>
      </c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spans="1:18" hidden="1" x14ac:dyDescent="0.25">
      <c r="A651" s="42" t="str">
        <f>TableData[Table Name]&amp;"-"&amp;TableData[Record No]</f>
        <v>Resource Form Field Data-185</v>
      </c>
      <c r="B651" s="43" t="s">
        <v>443</v>
      </c>
      <c r="C651" s="42">
        <f>COUNTIF($B$1:$B650,TableData[Table Name])</f>
        <v>185</v>
      </c>
      <c r="D651" s="43">
        <v>185</v>
      </c>
      <c r="E651" s="43" t="s">
        <v>575</v>
      </c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spans="1:18" hidden="1" x14ac:dyDescent="0.25">
      <c r="A652" s="42" t="str">
        <f>TableData[Table Name]&amp;"-"&amp;TableData[Record No]</f>
        <v>Resource Form Field Data-186</v>
      </c>
      <c r="B652" s="43" t="s">
        <v>443</v>
      </c>
      <c r="C652" s="42">
        <f>COUNTIF($B$1:$B651,TableData[Table Name])</f>
        <v>186</v>
      </c>
      <c r="D652" s="43">
        <v>186</v>
      </c>
      <c r="E652" s="43" t="s">
        <v>576</v>
      </c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spans="1:18" hidden="1" x14ac:dyDescent="0.25">
      <c r="A653" s="42" t="str">
        <f>TableData[Table Name]&amp;"-"&amp;TableData[Record No]</f>
        <v>Resource Form Field Data-187</v>
      </c>
      <c r="B653" s="43" t="s">
        <v>443</v>
      </c>
      <c r="C653" s="42">
        <f>COUNTIF($B$1:$B652,TableData[Table Name])</f>
        <v>187</v>
      </c>
      <c r="D653" s="43">
        <v>187</v>
      </c>
      <c r="E653" s="43" t="s">
        <v>577</v>
      </c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spans="1:18" hidden="1" x14ac:dyDescent="0.25">
      <c r="A654" s="42" t="str">
        <f>TableData[Table Name]&amp;"-"&amp;TableData[Record No]</f>
        <v>Resource Form Field Data-188</v>
      </c>
      <c r="B654" s="43" t="s">
        <v>443</v>
      </c>
      <c r="C654" s="42">
        <f>COUNTIF($B$1:$B653,TableData[Table Name])</f>
        <v>188</v>
      </c>
      <c r="D654" s="43">
        <v>188</v>
      </c>
      <c r="E654" s="43" t="s">
        <v>578</v>
      </c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spans="1:18" hidden="1" x14ac:dyDescent="0.25">
      <c r="A655" s="42" t="str">
        <f>TableData[Table Name]&amp;"-"&amp;TableData[Record No]</f>
        <v>Resource Actions-11</v>
      </c>
      <c r="B655" s="43" t="s">
        <v>315</v>
      </c>
      <c r="C655" s="42">
        <f>COUNTIF($B$1:$B654,TableData[Table Name])</f>
        <v>11</v>
      </c>
      <c r="D655" s="43">
        <v>4</v>
      </c>
      <c r="E655" s="43" t="s">
        <v>800</v>
      </c>
      <c r="F655" s="43" t="s">
        <v>801</v>
      </c>
      <c r="G655" s="43" t="s">
        <v>802</v>
      </c>
      <c r="H655" s="43"/>
      <c r="I655" s="43" t="s">
        <v>802</v>
      </c>
      <c r="J655" s="43"/>
      <c r="K655" s="43"/>
      <c r="L655" s="43"/>
      <c r="M655" s="43"/>
      <c r="N655" s="43"/>
      <c r="O655" s="43"/>
      <c r="P655" s="43"/>
      <c r="Q655" s="43"/>
      <c r="R655" s="43"/>
    </row>
    <row r="656" spans="1:18" hidden="1" x14ac:dyDescent="0.25">
      <c r="A656" s="42" t="str">
        <f>TableData[Table Name]&amp;"-"&amp;TableData[Record No]</f>
        <v>Resource Actions-12</v>
      </c>
      <c r="B656" s="43" t="s">
        <v>315</v>
      </c>
      <c r="C656" s="42">
        <f>COUNTIF($B$1:$B655,TableData[Table Name])</f>
        <v>12</v>
      </c>
      <c r="D656" s="43">
        <v>7</v>
      </c>
      <c r="E656" s="43" t="s">
        <v>804</v>
      </c>
      <c r="F656" s="43" t="s">
        <v>805</v>
      </c>
      <c r="G656" s="43" t="s">
        <v>963</v>
      </c>
      <c r="H656" s="43"/>
      <c r="I656" s="43" t="s">
        <v>963</v>
      </c>
      <c r="J656" s="43"/>
      <c r="K656" s="43"/>
      <c r="L656" s="43"/>
      <c r="M656" s="43"/>
      <c r="N656" s="43"/>
      <c r="O656" s="43"/>
      <c r="P656" s="43"/>
      <c r="Q656" s="43"/>
      <c r="R656" s="43"/>
    </row>
    <row r="657" spans="1:18" hidden="1" x14ac:dyDescent="0.25">
      <c r="A657" s="42" t="str">
        <f>TableData[Table Name]&amp;"-"&amp;TableData[Record No]</f>
        <v>Resource Actions-13</v>
      </c>
      <c r="B657" s="43" t="s">
        <v>315</v>
      </c>
      <c r="C657" s="42">
        <f>COUNTIF($B$1:$B656,TableData[Table Name])</f>
        <v>13</v>
      </c>
      <c r="D657" s="43">
        <v>12</v>
      </c>
      <c r="E657" s="43" t="s">
        <v>807</v>
      </c>
      <c r="F657" s="43" t="s">
        <v>808</v>
      </c>
      <c r="G657" s="43" t="s">
        <v>941</v>
      </c>
      <c r="H657" s="43"/>
      <c r="I657" s="43" t="s">
        <v>941</v>
      </c>
      <c r="J657" s="43"/>
      <c r="K657" s="43"/>
      <c r="L657" s="43"/>
      <c r="M657" s="43"/>
      <c r="N657" s="43"/>
      <c r="O657" s="43"/>
      <c r="P657" s="43"/>
      <c r="Q657" s="43"/>
      <c r="R657" s="43"/>
    </row>
    <row r="658" spans="1:18" hidden="1" x14ac:dyDescent="0.25">
      <c r="A658" s="42" t="str">
        <f>TableData[Table Name]&amp;"-"&amp;TableData[Record No]</f>
        <v>Resource Actions-14</v>
      </c>
      <c r="B658" s="43" t="s">
        <v>315</v>
      </c>
      <c r="C658" s="42">
        <f>COUNTIF($B$1:$B657,TableData[Table Name])</f>
        <v>14</v>
      </c>
      <c r="D658" s="43">
        <v>13</v>
      </c>
      <c r="E658" s="43" t="s">
        <v>810</v>
      </c>
      <c r="F658" s="43" t="s">
        <v>811</v>
      </c>
      <c r="G658" s="43" t="s">
        <v>942</v>
      </c>
      <c r="H658" s="43"/>
      <c r="I658" s="43" t="s">
        <v>942</v>
      </c>
      <c r="J658" s="43"/>
      <c r="K658" s="43"/>
      <c r="L658" s="43"/>
      <c r="M658" s="43"/>
      <c r="N658" s="43"/>
      <c r="O658" s="43"/>
      <c r="P658" s="43"/>
      <c r="Q658" s="43"/>
      <c r="R658" s="43"/>
    </row>
    <row r="659" spans="1:18" hidden="1" x14ac:dyDescent="0.25">
      <c r="A659" s="42" t="str">
        <f>TableData[Table Name]&amp;"-"&amp;TableData[Record No]</f>
        <v>Resource Actions-15</v>
      </c>
      <c r="B659" s="43" t="s">
        <v>315</v>
      </c>
      <c r="C659" s="42">
        <f>COUNTIF($B$1:$B658,TableData[Table Name])</f>
        <v>15</v>
      </c>
      <c r="D659" s="43">
        <v>14</v>
      </c>
      <c r="E659" s="43" t="s">
        <v>813</v>
      </c>
      <c r="F659" s="43" t="s">
        <v>814</v>
      </c>
      <c r="G659" s="43" t="s">
        <v>943</v>
      </c>
      <c r="H659" s="43"/>
      <c r="I659" s="43" t="s">
        <v>943</v>
      </c>
      <c r="J659" s="43"/>
      <c r="K659" s="43"/>
      <c r="L659" s="43"/>
      <c r="M659" s="43"/>
      <c r="N659" s="43"/>
      <c r="O659" s="43"/>
      <c r="P659" s="43"/>
      <c r="Q659" s="43"/>
      <c r="R659" s="43"/>
    </row>
    <row r="660" spans="1:18" hidden="1" x14ac:dyDescent="0.25">
      <c r="A660" s="42" t="str">
        <f>TableData[Table Name]&amp;"-"&amp;TableData[Record No]</f>
        <v>Resource Actions-16</v>
      </c>
      <c r="B660" s="43" t="s">
        <v>315</v>
      </c>
      <c r="C660" s="42">
        <f>COUNTIF($B$1:$B659,TableData[Table Name])</f>
        <v>16</v>
      </c>
      <c r="D660" s="43">
        <v>15</v>
      </c>
      <c r="E660" s="43" t="s">
        <v>816</v>
      </c>
      <c r="F660" s="43" t="s">
        <v>817</v>
      </c>
      <c r="G660" s="43" t="s">
        <v>944</v>
      </c>
      <c r="H660" s="43"/>
      <c r="I660" s="43" t="s">
        <v>944</v>
      </c>
      <c r="J660" s="43"/>
      <c r="K660" s="43"/>
      <c r="L660" s="43"/>
      <c r="M660" s="43"/>
      <c r="N660" s="43"/>
      <c r="O660" s="43"/>
      <c r="P660" s="43"/>
      <c r="Q660" s="43"/>
      <c r="R660" s="43"/>
    </row>
    <row r="661" spans="1:18" hidden="1" x14ac:dyDescent="0.25">
      <c r="A661" s="42" t="str">
        <f>TableData[Table Name]&amp;"-"&amp;TableData[Record No]</f>
        <v>Resource Actions-17</v>
      </c>
      <c r="B661" s="43" t="s">
        <v>315</v>
      </c>
      <c r="C661" s="42">
        <f>COUNTIF($B$1:$B660,TableData[Table Name])</f>
        <v>17</v>
      </c>
      <c r="D661" s="43">
        <v>16</v>
      </c>
      <c r="E661" s="43" t="s">
        <v>819</v>
      </c>
      <c r="F661" s="43" t="s">
        <v>820</v>
      </c>
      <c r="G661" s="43" t="s">
        <v>945</v>
      </c>
      <c r="H661" s="43"/>
      <c r="I661" s="43" t="s">
        <v>945</v>
      </c>
      <c r="J661" s="43"/>
      <c r="K661" s="43"/>
      <c r="L661" s="43"/>
      <c r="M661" s="43"/>
      <c r="N661" s="43"/>
      <c r="O661" s="43"/>
      <c r="P661" s="43"/>
      <c r="Q661" s="43"/>
      <c r="R661" s="43"/>
    </row>
    <row r="662" spans="1:18" hidden="1" x14ac:dyDescent="0.25">
      <c r="A662" s="42" t="str">
        <f>TableData[Table Name]&amp;"-"&amp;TableData[Record No]</f>
        <v>Resource Actions-18</v>
      </c>
      <c r="B662" s="43" t="s">
        <v>315</v>
      </c>
      <c r="C662" s="42">
        <f>COUNTIF($B$1:$B661,TableData[Table Name])</f>
        <v>18</v>
      </c>
      <c r="D662" s="43">
        <v>19</v>
      </c>
      <c r="E662" s="43" t="s">
        <v>822</v>
      </c>
      <c r="F662" s="43" t="s">
        <v>823</v>
      </c>
      <c r="G662" s="43" t="s">
        <v>946</v>
      </c>
      <c r="H662" s="43"/>
      <c r="I662" s="43" t="s">
        <v>946</v>
      </c>
      <c r="J662" s="43"/>
      <c r="K662" s="43"/>
      <c r="L662" s="43"/>
      <c r="M662" s="43"/>
      <c r="N662" s="43"/>
      <c r="O662" s="43"/>
      <c r="P662" s="43"/>
      <c r="Q662" s="43"/>
      <c r="R662" s="43"/>
    </row>
    <row r="663" spans="1:18" hidden="1" x14ac:dyDescent="0.25">
      <c r="A663" s="42" t="str">
        <f>TableData[Table Name]&amp;"-"&amp;TableData[Record No]</f>
        <v>Resource Actions-19</v>
      </c>
      <c r="B663" s="43" t="s">
        <v>315</v>
      </c>
      <c r="C663" s="42">
        <f>COUNTIF($B$1:$B662,TableData[Table Name])</f>
        <v>19</v>
      </c>
      <c r="D663" s="43">
        <v>21</v>
      </c>
      <c r="E663" s="43" t="s">
        <v>826</v>
      </c>
      <c r="F663" s="43" t="s">
        <v>827</v>
      </c>
      <c r="G663" s="43" t="s">
        <v>947</v>
      </c>
      <c r="H663" s="43"/>
      <c r="I663" s="43" t="s">
        <v>947</v>
      </c>
      <c r="J663" s="43"/>
      <c r="K663" s="43"/>
      <c r="L663" s="43"/>
      <c r="M663" s="43"/>
      <c r="N663" s="43"/>
      <c r="O663" s="43"/>
      <c r="P663" s="43"/>
      <c r="Q663" s="43"/>
      <c r="R663" s="43"/>
    </row>
    <row r="664" spans="1:18" hidden="1" x14ac:dyDescent="0.25">
      <c r="A664" s="42" t="str">
        <f>TableData[Table Name]&amp;"-"&amp;TableData[Record No]</f>
        <v>Resource Actions-20</v>
      </c>
      <c r="B664" s="43" t="s">
        <v>315</v>
      </c>
      <c r="C664" s="42">
        <f>COUNTIF($B$1:$B663,TableData[Table Name])</f>
        <v>20</v>
      </c>
      <c r="D664" s="43">
        <v>23</v>
      </c>
      <c r="E664" s="43" t="s">
        <v>829</v>
      </c>
      <c r="F664" s="43" t="s">
        <v>830</v>
      </c>
      <c r="G664" s="43" t="s">
        <v>948</v>
      </c>
      <c r="H664" s="43"/>
      <c r="I664" s="43" t="s">
        <v>948</v>
      </c>
      <c r="J664" s="43"/>
      <c r="K664" s="43"/>
      <c r="L664" s="43"/>
      <c r="M664" s="43"/>
      <c r="N664" s="43"/>
      <c r="O664" s="43"/>
      <c r="P664" s="43"/>
      <c r="Q664" s="43"/>
      <c r="R664" s="43"/>
    </row>
    <row r="665" spans="1:18" hidden="1" x14ac:dyDescent="0.25">
      <c r="A665" s="42" t="str">
        <f>TableData[Table Name]&amp;"-"&amp;TableData[Record No]</f>
        <v>Resource Actions-21</v>
      </c>
      <c r="B665" s="43" t="s">
        <v>315</v>
      </c>
      <c r="C665" s="42">
        <f>COUNTIF($B$1:$B664,TableData[Table Name])</f>
        <v>21</v>
      </c>
      <c r="D665" s="43">
        <v>25</v>
      </c>
      <c r="E665" s="43" t="s">
        <v>832</v>
      </c>
      <c r="F665" s="43" t="s">
        <v>833</v>
      </c>
      <c r="G665" s="43" t="s">
        <v>949</v>
      </c>
      <c r="H665" s="43"/>
      <c r="I665" s="43" t="s">
        <v>949</v>
      </c>
      <c r="J665" s="43"/>
      <c r="K665" s="43"/>
      <c r="L665" s="43"/>
      <c r="M665" s="43"/>
      <c r="N665" s="43"/>
      <c r="O665" s="43"/>
      <c r="P665" s="43"/>
      <c r="Q665" s="43"/>
      <c r="R665" s="43"/>
    </row>
    <row r="666" spans="1:18" hidden="1" x14ac:dyDescent="0.25">
      <c r="A666" s="42" t="str">
        <f>TableData[Table Name]&amp;"-"&amp;TableData[Record No]</f>
        <v>Resource Actions-22</v>
      </c>
      <c r="B666" s="43" t="s">
        <v>315</v>
      </c>
      <c r="C666" s="42">
        <f>COUNTIF($B$1:$B665,TableData[Table Name])</f>
        <v>22</v>
      </c>
      <c r="D666" s="43">
        <v>26</v>
      </c>
      <c r="E666" s="43" t="s">
        <v>835</v>
      </c>
      <c r="F666" s="43" t="s">
        <v>836</v>
      </c>
      <c r="G666" s="43" t="s">
        <v>950</v>
      </c>
      <c r="H666" s="43"/>
      <c r="I666" s="43" t="s">
        <v>950</v>
      </c>
      <c r="J666" s="43"/>
      <c r="K666" s="43"/>
      <c r="L666" s="43"/>
      <c r="M666" s="43"/>
      <c r="N666" s="43"/>
      <c r="O666" s="43"/>
      <c r="P666" s="43"/>
      <c r="Q666" s="43"/>
      <c r="R666" s="43"/>
    </row>
    <row r="667" spans="1:18" hidden="1" x14ac:dyDescent="0.25">
      <c r="A667" s="42" t="str">
        <f>TableData[Table Name]&amp;"-"&amp;TableData[Record No]</f>
        <v>Resource Actions-23</v>
      </c>
      <c r="B667" s="43" t="s">
        <v>315</v>
      </c>
      <c r="C667" s="42">
        <f>COUNTIF($B$1:$B666,TableData[Table Name])</f>
        <v>23</v>
      </c>
      <c r="D667" s="43">
        <v>28</v>
      </c>
      <c r="E667" s="43" t="s">
        <v>838</v>
      </c>
      <c r="F667" s="43" t="s">
        <v>839</v>
      </c>
      <c r="G667" s="43" t="s">
        <v>951</v>
      </c>
      <c r="H667" s="43"/>
      <c r="I667" s="43" t="s">
        <v>951</v>
      </c>
      <c r="J667" s="43"/>
      <c r="K667" s="43"/>
      <c r="L667" s="43"/>
      <c r="M667" s="43"/>
      <c r="N667" s="43"/>
      <c r="O667" s="43"/>
      <c r="P667" s="43"/>
      <c r="Q667" s="43"/>
      <c r="R667" s="43"/>
    </row>
    <row r="668" spans="1:18" hidden="1" x14ac:dyDescent="0.25">
      <c r="A668" s="42" t="str">
        <f>TableData[Table Name]&amp;"-"&amp;TableData[Record No]</f>
        <v>Resource Actions-24</v>
      </c>
      <c r="B668" s="43" t="s">
        <v>315</v>
      </c>
      <c r="C668" s="42">
        <f>COUNTIF($B$1:$B667,TableData[Table Name])</f>
        <v>24</v>
      </c>
      <c r="D668" s="43">
        <v>29</v>
      </c>
      <c r="E668" s="43" t="s">
        <v>841</v>
      </c>
      <c r="F668" s="43" t="s">
        <v>842</v>
      </c>
      <c r="G668" s="43" t="s">
        <v>952</v>
      </c>
      <c r="H668" s="43"/>
      <c r="I668" s="43" t="s">
        <v>952</v>
      </c>
      <c r="J668" s="43"/>
      <c r="K668" s="43"/>
      <c r="L668" s="43"/>
      <c r="M668" s="43"/>
      <c r="N668" s="43"/>
      <c r="O668" s="43"/>
      <c r="P668" s="43"/>
      <c r="Q668" s="43"/>
      <c r="R668" s="43"/>
    </row>
    <row r="669" spans="1:18" hidden="1" x14ac:dyDescent="0.25">
      <c r="A669" s="42" t="str">
        <f>TableData[Table Name]&amp;"-"&amp;TableData[Record No]</f>
        <v>Resource Actions-25</v>
      </c>
      <c r="B669" s="43" t="s">
        <v>315</v>
      </c>
      <c r="C669" s="42">
        <f>COUNTIF($B$1:$B668,TableData[Table Name])</f>
        <v>25</v>
      </c>
      <c r="D669" s="43">
        <v>30</v>
      </c>
      <c r="E669" s="43" t="s">
        <v>844</v>
      </c>
      <c r="F669" s="43" t="s">
        <v>845</v>
      </c>
      <c r="G669" s="43" t="s">
        <v>953</v>
      </c>
      <c r="H669" s="43"/>
      <c r="I669" s="43" t="s">
        <v>953</v>
      </c>
      <c r="J669" s="43"/>
      <c r="K669" s="43"/>
      <c r="L669" s="43"/>
      <c r="M669" s="43"/>
      <c r="N669" s="43"/>
      <c r="O669" s="43"/>
      <c r="P669" s="43"/>
      <c r="Q669" s="43"/>
      <c r="R669" s="43"/>
    </row>
    <row r="670" spans="1:18" hidden="1" x14ac:dyDescent="0.25">
      <c r="A670" s="42" t="str">
        <f>TableData[Table Name]&amp;"-"&amp;TableData[Record No]</f>
        <v>Resource Actions-26</v>
      </c>
      <c r="B670" s="43" t="s">
        <v>315</v>
      </c>
      <c r="C670" s="42">
        <f>COUNTIF($B$1:$B669,TableData[Table Name])</f>
        <v>26</v>
      </c>
      <c r="D670" s="43">
        <v>31</v>
      </c>
      <c r="E670" s="43" t="s">
        <v>847</v>
      </c>
      <c r="F670" s="43" t="s">
        <v>848</v>
      </c>
      <c r="G670" s="43" t="s">
        <v>954</v>
      </c>
      <c r="H670" s="43"/>
      <c r="I670" s="43" t="s">
        <v>954</v>
      </c>
      <c r="J670" s="43"/>
      <c r="K670" s="43"/>
      <c r="L670" s="43"/>
      <c r="M670" s="43"/>
      <c r="N670" s="43"/>
      <c r="O670" s="43"/>
      <c r="P670" s="43"/>
      <c r="Q670" s="43"/>
      <c r="R670" s="43"/>
    </row>
    <row r="671" spans="1:18" hidden="1" x14ac:dyDescent="0.25">
      <c r="A671" s="42" t="str">
        <f>TableData[Table Name]&amp;"-"&amp;TableData[Record No]</f>
        <v>Resource Actions-27</v>
      </c>
      <c r="B671" s="43" t="s">
        <v>315</v>
      </c>
      <c r="C671" s="42">
        <f>COUNTIF($B$1:$B670,TableData[Table Name])</f>
        <v>27</v>
      </c>
      <c r="D671" s="43">
        <v>32</v>
      </c>
      <c r="E671" s="43" t="s">
        <v>849</v>
      </c>
      <c r="F671" s="43" t="s">
        <v>940</v>
      </c>
      <c r="G671" s="43" t="s">
        <v>955</v>
      </c>
      <c r="H671" s="43"/>
      <c r="I671" s="43" t="s">
        <v>955</v>
      </c>
      <c r="J671" s="43"/>
      <c r="K671" s="43"/>
      <c r="L671" s="43"/>
      <c r="M671" s="43"/>
      <c r="N671" s="43"/>
      <c r="O671" s="43"/>
      <c r="P671" s="43"/>
      <c r="Q671" s="43"/>
      <c r="R671" s="43"/>
    </row>
    <row r="672" spans="1:18" hidden="1" x14ac:dyDescent="0.25">
      <c r="A672" s="42" t="str">
        <f>TableData[Table Name]&amp;"-"&amp;TableData[Record No]</f>
        <v>Resource Actions-28</v>
      </c>
      <c r="B672" s="43" t="s">
        <v>315</v>
      </c>
      <c r="C672" s="42">
        <f>COUNTIF($B$1:$B671,TableData[Table Name])</f>
        <v>28</v>
      </c>
      <c r="D672" s="43">
        <v>33</v>
      </c>
      <c r="E672" s="43" t="s">
        <v>851</v>
      </c>
      <c r="F672" s="43" t="s">
        <v>852</v>
      </c>
      <c r="G672" s="43" t="s">
        <v>956</v>
      </c>
      <c r="H672" s="43"/>
      <c r="I672" s="43" t="s">
        <v>956</v>
      </c>
      <c r="J672" s="43"/>
      <c r="K672" s="43"/>
      <c r="L672" s="43"/>
      <c r="M672" s="43"/>
      <c r="N672" s="43"/>
      <c r="O672" s="43"/>
      <c r="P672" s="43"/>
      <c r="Q672" s="43"/>
      <c r="R672" s="43"/>
    </row>
    <row r="673" spans="1:18" hidden="1" x14ac:dyDescent="0.25">
      <c r="A673" s="42" t="str">
        <f>TableData[Table Name]&amp;"-"&amp;TableData[Record No]</f>
        <v>Resource Actions-29</v>
      </c>
      <c r="B673" s="43" t="s">
        <v>315</v>
      </c>
      <c r="C673" s="42">
        <f>COUNTIF($B$1:$B672,TableData[Table Name])</f>
        <v>29</v>
      </c>
      <c r="D673" s="43">
        <v>34</v>
      </c>
      <c r="E673" s="43" t="s">
        <v>854</v>
      </c>
      <c r="F673" s="43" t="s">
        <v>855</v>
      </c>
      <c r="G673" s="43" t="s">
        <v>957</v>
      </c>
      <c r="H673" s="43"/>
      <c r="I673" s="43" t="s">
        <v>957</v>
      </c>
      <c r="J673" s="43"/>
      <c r="K673" s="43"/>
      <c r="L673" s="43"/>
      <c r="M673" s="43"/>
      <c r="N673" s="43"/>
      <c r="O673" s="43"/>
      <c r="P673" s="43"/>
      <c r="Q673" s="43"/>
      <c r="R673" s="43"/>
    </row>
    <row r="674" spans="1:18" hidden="1" x14ac:dyDescent="0.25">
      <c r="A674" s="42" t="str">
        <f>TableData[Table Name]&amp;"-"&amp;TableData[Record No]</f>
        <v>Resource Actions-30</v>
      </c>
      <c r="B674" s="43" t="s">
        <v>315</v>
      </c>
      <c r="C674" s="42">
        <f>COUNTIF($B$1:$B673,TableData[Table Name])</f>
        <v>30</v>
      </c>
      <c r="D674" s="43">
        <v>35</v>
      </c>
      <c r="E674" s="43" t="s">
        <v>857</v>
      </c>
      <c r="F674" s="43" t="s">
        <v>858</v>
      </c>
      <c r="G674" s="43" t="s">
        <v>958</v>
      </c>
      <c r="H674" s="43"/>
      <c r="I674" s="43" t="s">
        <v>958</v>
      </c>
      <c r="J674" s="43"/>
      <c r="K674" s="43"/>
      <c r="L674" s="43"/>
      <c r="M674" s="43"/>
      <c r="N674" s="43"/>
      <c r="O674" s="43"/>
      <c r="P674" s="43"/>
      <c r="Q674" s="43"/>
      <c r="R674" s="43"/>
    </row>
    <row r="675" spans="1:18" hidden="1" x14ac:dyDescent="0.25">
      <c r="A675" s="42" t="str">
        <f>TableData[Table Name]&amp;"-"&amp;TableData[Record No]</f>
        <v>Resource Actions-31</v>
      </c>
      <c r="B675" s="43" t="s">
        <v>315</v>
      </c>
      <c r="C675" s="42">
        <f>COUNTIF($B$1:$B674,TableData[Table Name])</f>
        <v>31</v>
      </c>
      <c r="D675" s="43">
        <v>36</v>
      </c>
      <c r="E675" s="43" t="s">
        <v>860</v>
      </c>
      <c r="F675" s="43" t="s">
        <v>861</v>
      </c>
      <c r="G675" s="43" t="s">
        <v>959</v>
      </c>
      <c r="H675" s="43"/>
      <c r="I675" s="43" t="s">
        <v>959</v>
      </c>
      <c r="J675" s="43"/>
      <c r="K675" s="43"/>
      <c r="L675" s="43"/>
      <c r="M675" s="43"/>
      <c r="N675" s="43"/>
      <c r="O675" s="43"/>
      <c r="P675" s="43"/>
      <c r="Q675" s="43"/>
      <c r="R675" s="43"/>
    </row>
    <row r="676" spans="1:18" hidden="1" x14ac:dyDescent="0.25">
      <c r="A676" s="42" t="str">
        <f>TableData[Table Name]&amp;"-"&amp;TableData[Record No]</f>
        <v>Resource Actions-32</v>
      </c>
      <c r="B676" s="43" t="s">
        <v>315</v>
      </c>
      <c r="C676" s="42">
        <f>COUNTIF($B$1:$B675,TableData[Table Name])</f>
        <v>32</v>
      </c>
      <c r="D676" s="43">
        <v>37</v>
      </c>
      <c r="E676" s="43" t="s">
        <v>863</v>
      </c>
      <c r="F676" s="43" t="s">
        <v>864</v>
      </c>
      <c r="G676" s="43" t="s">
        <v>960</v>
      </c>
      <c r="H676" s="43"/>
      <c r="I676" s="43" t="s">
        <v>960</v>
      </c>
      <c r="J676" s="43"/>
      <c r="K676" s="43"/>
      <c r="L676" s="43"/>
      <c r="M676" s="43"/>
      <c r="N676" s="43"/>
      <c r="O676" s="43"/>
      <c r="P676" s="43"/>
      <c r="Q676" s="43"/>
      <c r="R676" s="43"/>
    </row>
    <row r="677" spans="1:18" hidden="1" x14ac:dyDescent="0.25">
      <c r="A677" s="42" t="str">
        <f>TableData[Table Name]&amp;"-"&amp;TableData[Record No]</f>
        <v>Resource Actions-33</v>
      </c>
      <c r="B677" s="43" t="s">
        <v>315</v>
      </c>
      <c r="C677" s="42">
        <f>COUNTIF($B$1:$B676,TableData[Table Name])</f>
        <v>33</v>
      </c>
      <c r="D677" s="43">
        <v>20</v>
      </c>
      <c r="E677" s="43" t="s">
        <v>931</v>
      </c>
      <c r="F677" s="43" t="s">
        <v>932</v>
      </c>
      <c r="G677" s="43" t="s">
        <v>961</v>
      </c>
      <c r="H677" s="43"/>
      <c r="I677" s="43" t="s">
        <v>961</v>
      </c>
      <c r="J677" s="43"/>
      <c r="K677" s="43"/>
      <c r="L677" s="43"/>
      <c r="M677" s="43"/>
      <c r="N677" s="43"/>
      <c r="O677" s="43"/>
      <c r="P677" s="43"/>
      <c r="Q677" s="43"/>
      <c r="R677" s="43"/>
    </row>
    <row r="678" spans="1:18" hidden="1" x14ac:dyDescent="0.25">
      <c r="A678" s="42" t="str">
        <f>TableData[Table Name]&amp;"-"&amp;TableData[Record No]</f>
        <v>Resource Actions-34</v>
      </c>
      <c r="B678" s="43" t="s">
        <v>315</v>
      </c>
      <c r="C678" s="42">
        <f>COUNTIF($B$1:$B677,TableData[Table Name])</f>
        <v>34</v>
      </c>
      <c r="D678" s="43">
        <v>24</v>
      </c>
      <c r="E678" s="43" t="s">
        <v>933</v>
      </c>
      <c r="F678" s="43" t="s">
        <v>934</v>
      </c>
      <c r="G678" s="43" t="s">
        <v>962</v>
      </c>
      <c r="H678" s="43"/>
      <c r="I678" s="43" t="s">
        <v>962</v>
      </c>
      <c r="J678" s="43"/>
      <c r="K678" s="43"/>
      <c r="L678" s="43"/>
      <c r="M678" s="43"/>
      <c r="N678" s="43"/>
      <c r="O678" s="43"/>
      <c r="P678" s="43"/>
      <c r="Q678" s="43"/>
      <c r="R678" s="43"/>
    </row>
    <row r="679" spans="1:18" hidden="1" x14ac:dyDescent="0.25">
      <c r="A679" s="42" t="str">
        <f>TableData[Table Name]&amp;"-"&amp;TableData[Record No]</f>
        <v>Resource Action Method-11</v>
      </c>
      <c r="B679" s="43" t="s">
        <v>444</v>
      </c>
      <c r="C679" s="42">
        <f>COUNTIF($B$1:$B678,TableData[Table Name])</f>
        <v>11</v>
      </c>
      <c r="D679" s="43">
        <v>11</v>
      </c>
      <c r="E679" s="43" t="s">
        <v>349</v>
      </c>
      <c r="F679" s="43"/>
      <c r="G679" s="43">
        <v>10</v>
      </c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spans="1:18" hidden="1" x14ac:dyDescent="0.25">
      <c r="A680" s="42" t="str">
        <f>TableData[Table Name]&amp;"-"&amp;TableData[Record No]</f>
        <v>Resource Action Method-12</v>
      </c>
      <c r="B680" s="43" t="s">
        <v>444</v>
      </c>
      <c r="C680" s="42">
        <f>COUNTIF($B$1:$B679,TableData[Table Name])</f>
        <v>12</v>
      </c>
      <c r="D680" s="43">
        <v>12</v>
      </c>
      <c r="E680" s="43" t="s">
        <v>349</v>
      </c>
      <c r="F680" s="43"/>
      <c r="G680" s="43">
        <v>11</v>
      </c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spans="1:18" hidden="1" x14ac:dyDescent="0.25">
      <c r="A681" s="42" t="str">
        <f>TableData[Table Name]&amp;"-"&amp;TableData[Record No]</f>
        <v>Resource Action Method-13</v>
      </c>
      <c r="B681" s="43" t="s">
        <v>444</v>
      </c>
      <c r="C681" s="42">
        <f>COUNTIF($B$1:$B680,TableData[Table Name])</f>
        <v>13</v>
      </c>
      <c r="D681" s="43">
        <v>13</v>
      </c>
      <c r="E681" s="43" t="s">
        <v>349</v>
      </c>
      <c r="F681" s="43"/>
      <c r="G681" s="43">
        <v>12</v>
      </c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spans="1:18" hidden="1" x14ac:dyDescent="0.25">
      <c r="A682" s="42" t="str">
        <f>TableData[Table Name]&amp;"-"&amp;TableData[Record No]</f>
        <v>Resource Action Method-14</v>
      </c>
      <c r="B682" s="43" t="s">
        <v>444</v>
      </c>
      <c r="C682" s="42">
        <f>COUNTIF($B$1:$B681,TableData[Table Name])</f>
        <v>14</v>
      </c>
      <c r="D682" s="43">
        <v>14</v>
      </c>
      <c r="E682" s="43" t="s">
        <v>349</v>
      </c>
      <c r="F682" s="43"/>
      <c r="G682" s="43">
        <v>13</v>
      </c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spans="1:18" hidden="1" x14ac:dyDescent="0.25">
      <c r="A683" s="42" t="str">
        <f>TableData[Table Name]&amp;"-"&amp;TableData[Record No]</f>
        <v>Resource Action Method-15</v>
      </c>
      <c r="B683" s="43" t="s">
        <v>444</v>
      </c>
      <c r="C683" s="42">
        <f>COUNTIF($B$1:$B682,TableData[Table Name])</f>
        <v>15</v>
      </c>
      <c r="D683" s="43">
        <v>15</v>
      </c>
      <c r="E683" s="43" t="s">
        <v>349</v>
      </c>
      <c r="F683" s="43"/>
      <c r="G683" s="43">
        <v>14</v>
      </c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spans="1:18" hidden="1" x14ac:dyDescent="0.25">
      <c r="A684" s="42" t="str">
        <f>TableData[Table Name]&amp;"-"&amp;TableData[Record No]</f>
        <v>Resource Action Method-16</v>
      </c>
      <c r="B684" s="43" t="s">
        <v>444</v>
      </c>
      <c r="C684" s="42">
        <f>COUNTIF($B$1:$B683,TableData[Table Name])</f>
        <v>16</v>
      </c>
      <c r="D684" s="43">
        <v>16</v>
      </c>
      <c r="E684" s="43" t="s">
        <v>349</v>
      </c>
      <c r="F684" s="43"/>
      <c r="G684" s="43">
        <v>15</v>
      </c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spans="1:18" hidden="1" x14ac:dyDescent="0.25">
      <c r="A685" s="42" t="str">
        <f>TableData[Table Name]&amp;"-"&amp;TableData[Record No]</f>
        <v>Resource Action Method-17</v>
      </c>
      <c r="B685" s="43" t="s">
        <v>444</v>
      </c>
      <c r="C685" s="42">
        <f>COUNTIF($B$1:$B684,TableData[Table Name])</f>
        <v>17</v>
      </c>
      <c r="D685" s="43">
        <v>17</v>
      </c>
      <c r="E685" s="43" t="s">
        <v>349</v>
      </c>
      <c r="F685" s="43"/>
      <c r="G685" s="43">
        <v>16</v>
      </c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spans="1:18" hidden="1" x14ac:dyDescent="0.25">
      <c r="A686" s="42" t="str">
        <f>TableData[Table Name]&amp;"-"&amp;TableData[Record No]</f>
        <v>Resource Action Method-18</v>
      </c>
      <c r="B686" s="43" t="s">
        <v>444</v>
      </c>
      <c r="C686" s="42">
        <f>COUNTIF($B$1:$B685,TableData[Table Name])</f>
        <v>18</v>
      </c>
      <c r="D686" s="43">
        <v>18</v>
      </c>
      <c r="E686" s="43" t="s">
        <v>349</v>
      </c>
      <c r="F686" s="43"/>
      <c r="G686" s="43">
        <v>17</v>
      </c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spans="1:18" hidden="1" x14ac:dyDescent="0.25">
      <c r="A687" s="42" t="str">
        <f>TableData[Table Name]&amp;"-"&amp;TableData[Record No]</f>
        <v>Resource Action Method-19</v>
      </c>
      <c r="B687" s="43" t="s">
        <v>444</v>
      </c>
      <c r="C687" s="42">
        <f>COUNTIF($B$1:$B686,TableData[Table Name])</f>
        <v>19</v>
      </c>
      <c r="D687" s="43">
        <v>19</v>
      </c>
      <c r="E687" s="43" t="s">
        <v>349</v>
      </c>
      <c r="F687" s="43"/>
      <c r="G687" s="43">
        <v>18</v>
      </c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spans="1:18" hidden="1" x14ac:dyDescent="0.25">
      <c r="A688" s="42" t="str">
        <f>TableData[Table Name]&amp;"-"&amp;TableData[Record No]</f>
        <v>Resource Action Method-20</v>
      </c>
      <c r="B688" s="43" t="s">
        <v>444</v>
      </c>
      <c r="C688" s="42">
        <f>COUNTIF($B$1:$B687,TableData[Table Name])</f>
        <v>20</v>
      </c>
      <c r="D688" s="43">
        <v>20</v>
      </c>
      <c r="E688" s="43" t="s">
        <v>349</v>
      </c>
      <c r="F688" s="43"/>
      <c r="G688" s="43">
        <v>19</v>
      </c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spans="1:18" hidden="1" x14ac:dyDescent="0.25">
      <c r="A689" s="42" t="str">
        <f>TableData[Table Name]&amp;"-"&amp;TableData[Record No]</f>
        <v>Resource Action Method-21</v>
      </c>
      <c r="B689" s="43" t="s">
        <v>444</v>
      </c>
      <c r="C689" s="42">
        <f>COUNTIF($B$1:$B688,TableData[Table Name])</f>
        <v>21</v>
      </c>
      <c r="D689" s="43">
        <v>21</v>
      </c>
      <c r="E689" s="43" t="s">
        <v>349</v>
      </c>
      <c r="F689" s="43"/>
      <c r="G689" s="43">
        <v>20</v>
      </c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spans="1:18" hidden="1" x14ac:dyDescent="0.25">
      <c r="A690" s="42" t="str">
        <f>TableData[Table Name]&amp;"-"&amp;TableData[Record No]</f>
        <v>Resource Action Method-22</v>
      </c>
      <c r="B690" s="43" t="s">
        <v>444</v>
      </c>
      <c r="C690" s="42">
        <f>COUNTIF($B$1:$B689,TableData[Table Name])</f>
        <v>22</v>
      </c>
      <c r="D690" s="43">
        <v>22</v>
      </c>
      <c r="E690" s="43" t="s">
        <v>349</v>
      </c>
      <c r="F690" s="43"/>
      <c r="G690" s="43">
        <v>21</v>
      </c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spans="1:18" hidden="1" x14ac:dyDescent="0.25">
      <c r="A691" s="42" t="str">
        <f>TableData[Table Name]&amp;"-"&amp;TableData[Record No]</f>
        <v>Resource Action Method-23</v>
      </c>
      <c r="B691" s="43" t="s">
        <v>444</v>
      </c>
      <c r="C691" s="42">
        <f>COUNTIF($B$1:$B690,TableData[Table Name])</f>
        <v>23</v>
      </c>
      <c r="D691" s="43">
        <v>23</v>
      </c>
      <c r="E691" s="43" t="s">
        <v>349</v>
      </c>
      <c r="F691" s="43"/>
      <c r="G691" s="43">
        <v>22</v>
      </c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spans="1:18" hidden="1" x14ac:dyDescent="0.25">
      <c r="A692" s="42" t="str">
        <f>TableData[Table Name]&amp;"-"&amp;TableData[Record No]</f>
        <v>Resource Action Method-24</v>
      </c>
      <c r="B692" s="43" t="s">
        <v>444</v>
      </c>
      <c r="C692" s="42">
        <f>COUNTIF($B$1:$B691,TableData[Table Name])</f>
        <v>24</v>
      </c>
      <c r="D692" s="43">
        <v>24</v>
      </c>
      <c r="E692" s="43" t="s">
        <v>349</v>
      </c>
      <c r="F692" s="43"/>
      <c r="G692" s="43">
        <v>23</v>
      </c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spans="1:18" hidden="1" x14ac:dyDescent="0.25">
      <c r="A693" s="42" t="str">
        <f>TableData[Table Name]&amp;"-"&amp;TableData[Record No]</f>
        <v>Resource Action Method-25</v>
      </c>
      <c r="B693" s="43" t="s">
        <v>444</v>
      </c>
      <c r="C693" s="42">
        <f>COUNTIF($B$1:$B692,TableData[Table Name])</f>
        <v>25</v>
      </c>
      <c r="D693" s="43">
        <v>25</v>
      </c>
      <c r="E693" s="43" t="s">
        <v>349</v>
      </c>
      <c r="F693" s="43"/>
      <c r="G693" s="43">
        <v>24</v>
      </c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spans="1:18" hidden="1" x14ac:dyDescent="0.25">
      <c r="A694" s="42" t="str">
        <f>TableData[Table Name]&amp;"-"&amp;TableData[Record No]</f>
        <v>Resource Action Method-26</v>
      </c>
      <c r="B694" s="43" t="s">
        <v>444</v>
      </c>
      <c r="C694" s="42">
        <f>COUNTIF($B$1:$B693,TableData[Table Name])</f>
        <v>26</v>
      </c>
      <c r="D694" s="43">
        <v>26</v>
      </c>
      <c r="E694" s="43" t="s">
        <v>349</v>
      </c>
      <c r="F694" s="43"/>
      <c r="G694" s="43">
        <v>25</v>
      </c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spans="1:18" hidden="1" x14ac:dyDescent="0.25">
      <c r="A695" s="42" t="str">
        <f>TableData[Table Name]&amp;"-"&amp;TableData[Record No]</f>
        <v>Resource Action Method-27</v>
      </c>
      <c r="B695" s="43" t="s">
        <v>444</v>
      </c>
      <c r="C695" s="42">
        <f>COUNTIF($B$1:$B694,TableData[Table Name])</f>
        <v>27</v>
      </c>
      <c r="D695" s="43">
        <v>27</v>
      </c>
      <c r="E695" s="43" t="s">
        <v>349</v>
      </c>
      <c r="F695" s="43"/>
      <c r="G695" s="43">
        <v>26</v>
      </c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spans="1:18" hidden="1" x14ac:dyDescent="0.25">
      <c r="A696" s="42" t="str">
        <f>TableData[Table Name]&amp;"-"&amp;TableData[Record No]</f>
        <v>Resource Action Method-28</v>
      </c>
      <c r="B696" s="43" t="s">
        <v>444</v>
      </c>
      <c r="C696" s="42">
        <f>COUNTIF($B$1:$B695,TableData[Table Name])</f>
        <v>28</v>
      </c>
      <c r="D696" s="43">
        <v>28</v>
      </c>
      <c r="E696" s="43" t="s">
        <v>349</v>
      </c>
      <c r="F696" s="43"/>
      <c r="G696" s="43">
        <v>27</v>
      </c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spans="1:18" hidden="1" x14ac:dyDescent="0.25">
      <c r="A697" s="42" t="str">
        <f>TableData[Table Name]&amp;"-"&amp;TableData[Record No]</f>
        <v>Resource Action Method-29</v>
      </c>
      <c r="B697" s="43" t="s">
        <v>444</v>
      </c>
      <c r="C697" s="42">
        <f>COUNTIF($B$1:$B696,TableData[Table Name])</f>
        <v>29</v>
      </c>
      <c r="D697" s="43">
        <v>29</v>
      </c>
      <c r="E697" s="43" t="s">
        <v>349</v>
      </c>
      <c r="F697" s="43"/>
      <c r="G697" s="43">
        <v>28</v>
      </c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spans="1:18" hidden="1" x14ac:dyDescent="0.25">
      <c r="A698" s="42" t="str">
        <f>TableData[Table Name]&amp;"-"&amp;TableData[Record No]</f>
        <v>Resource Action Method-30</v>
      </c>
      <c r="B698" s="43" t="s">
        <v>444</v>
      </c>
      <c r="C698" s="42">
        <f>COUNTIF($B$1:$B697,TableData[Table Name])</f>
        <v>30</v>
      </c>
      <c r="D698" s="43">
        <v>30</v>
      </c>
      <c r="E698" s="43" t="s">
        <v>349</v>
      </c>
      <c r="F698" s="43"/>
      <c r="G698" s="43">
        <v>29</v>
      </c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spans="1:18" hidden="1" x14ac:dyDescent="0.25">
      <c r="A699" s="42" t="str">
        <f>TableData[Table Name]&amp;"-"&amp;TableData[Record No]</f>
        <v>Resource Action Method-31</v>
      </c>
      <c r="B699" s="43" t="s">
        <v>444</v>
      </c>
      <c r="C699" s="42">
        <f>COUNTIF($B$1:$B698,TableData[Table Name])</f>
        <v>31</v>
      </c>
      <c r="D699" s="43">
        <v>31</v>
      </c>
      <c r="E699" s="43" t="s">
        <v>349</v>
      </c>
      <c r="F699" s="43"/>
      <c r="G699" s="43">
        <v>30</v>
      </c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spans="1:18" hidden="1" x14ac:dyDescent="0.25">
      <c r="A700" s="42" t="str">
        <f>TableData[Table Name]&amp;"-"&amp;TableData[Record No]</f>
        <v>Resource Action Method-32</v>
      </c>
      <c r="B700" s="43" t="s">
        <v>444</v>
      </c>
      <c r="C700" s="42">
        <f>COUNTIF($B$1:$B699,TableData[Table Name])</f>
        <v>32</v>
      </c>
      <c r="D700" s="43">
        <v>32</v>
      </c>
      <c r="E700" s="43" t="s">
        <v>349</v>
      </c>
      <c r="F700" s="43"/>
      <c r="G700" s="43">
        <v>31</v>
      </c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spans="1:18" hidden="1" x14ac:dyDescent="0.25">
      <c r="A701" s="42" t="str">
        <f>TableData[Table Name]&amp;"-"&amp;TableData[Record No]</f>
        <v>Resource Action Method-33</v>
      </c>
      <c r="B701" s="43" t="s">
        <v>444</v>
      </c>
      <c r="C701" s="42">
        <f>COUNTIF($B$1:$B700,TableData[Table Name])</f>
        <v>33</v>
      </c>
      <c r="D701" s="43">
        <v>33</v>
      </c>
      <c r="E701" s="43" t="s">
        <v>349</v>
      </c>
      <c r="F701" s="43"/>
      <c r="G701" s="43">
        <v>32</v>
      </c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spans="1:18" hidden="1" x14ac:dyDescent="0.25">
      <c r="A702" s="42" t="str">
        <f>TableData[Table Name]&amp;"-"&amp;TableData[Record No]</f>
        <v>Resource Action Method-34</v>
      </c>
      <c r="B702" s="43" t="s">
        <v>444</v>
      </c>
      <c r="C702" s="42">
        <f>COUNTIF($B$1:$B701,TableData[Table Name])</f>
        <v>34</v>
      </c>
      <c r="D702" s="43">
        <v>34</v>
      </c>
      <c r="E702" s="43" t="s">
        <v>349</v>
      </c>
      <c r="F702" s="43"/>
      <c r="G702" s="43">
        <v>33</v>
      </c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spans="1:18" x14ac:dyDescent="0.25">
      <c r="A703" s="42" t="str">
        <f>TableData[Table Name]&amp;"-"&amp;TableData[Record No]</f>
        <v>Field Options-1</v>
      </c>
      <c r="B703" s="43" t="s">
        <v>464</v>
      </c>
      <c r="C703" s="42">
        <f>COUNTIF($B$1:$B702,TableData[Table Name])</f>
        <v>1</v>
      </c>
      <c r="D703" s="43">
        <v>45</v>
      </c>
      <c r="E703" s="43" t="s">
        <v>964</v>
      </c>
      <c r="F703" s="43"/>
      <c r="G703" s="43" t="s">
        <v>21</v>
      </c>
      <c r="H703" s="43" t="s">
        <v>30</v>
      </c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spans="1:18" x14ac:dyDescent="0.25">
      <c r="A704" s="42" t="str">
        <f>TableData[Table Name]&amp;"-"&amp;TableData[Record No]</f>
        <v>Field Options-2</v>
      </c>
      <c r="B704" s="43" t="s">
        <v>464</v>
      </c>
      <c r="C704" s="42">
        <f>COUNTIF($B$1:$B703,TableData[Table Name])</f>
        <v>2</v>
      </c>
      <c r="D704" s="43">
        <v>49</v>
      </c>
      <c r="E704" s="43" t="s">
        <v>965</v>
      </c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spans="1:18" x14ac:dyDescent="0.25">
      <c r="A705" s="42" t="str">
        <f>TableData[Table Name]&amp;"-"&amp;TableData[Record No]</f>
        <v>Field Options-3</v>
      </c>
      <c r="B705" s="43" t="s">
        <v>464</v>
      </c>
      <c r="C705" s="42">
        <f>COUNTIF($B$1:$B704,TableData[Table Name])</f>
        <v>3</v>
      </c>
      <c r="D705" s="43">
        <v>53</v>
      </c>
      <c r="E705" s="43" t="s">
        <v>965</v>
      </c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spans="1:18" x14ac:dyDescent="0.25">
      <c r="A706" s="42" t="str">
        <f>TableData[Table Name]&amp;"-"&amp;TableData[Record No]</f>
        <v>Field Options-4</v>
      </c>
      <c r="B706" s="43" t="s">
        <v>464</v>
      </c>
      <c r="C706" s="42">
        <f>COUNTIF($B$1:$B705,TableData[Table Name])</f>
        <v>4</v>
      </c>
      <c r="D706" s="43">
        <v>56</v>
      </c>
      <c r="E706" s="43" t="s">
        <v>964</v>
      </c>
      <c r="F706" s="43"/>
      <c r="G706" s="43" t="s">
        <v>21</v>
      </c>
      <c r="H706" s="43" t="s">
        <v>30</v>
      </c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spans="1:18" x14ac:dyDescent="0.25">
      <c r="A707" s="42" t="str">
        <f>TableData[Table Name]&amp;"-"&amp;TableData[Record No]</f>
        <v>Field Options-5</v>
      </c>
      <c r="B707" s="43" t="s">
        <v>464</v>
      </c>
      <c r="C707" s="42">
        <f>COUNTIF($B$1:$B706,TableData[Table Name])</f>
        <v>5</v>
      </c>
      <c r="D707" s="43">
        <v>61</v>
      </c>
      <c r="E707" s="43" t="s">
        <v>964</v>
      </c>
      <c r="F707" s="43"/>
      <c r="G707" s="43" t="s">
        <v>21</v>
      </c>
      <c r="H707" s="43" t="s">
        <v>30</v>
      </c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spans="1:18" x14ac:dyDescent="0.25">
      <c r="A708" s="42" t="str">
        <f>TableData[Table Name]&amp;"-"&amp;TableData[Record No]</f>
        <v>Field Options-6</v>
      </c>
      <c r="B708" s="43" t="s">
        <v>464</v>
      </c>
      <c r="C708" s="42">
        <f>COUNTIF($B$1:$B707,TableData[Table Name])</f>
        <v>6</v>
      </c>
      <c r="D708" s="43">
        <v>65</v>
      </c>
      <c r="E708" s="43" t="s">
        <v>964</v>
      </c>
      <c r="F708" s="43"/>
      <c r="G708" s="43" t="s">
        <v>21</v>
      </c>
      <c r="H708" s="43" t="s">
        <v>36</v>
      </c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spans="1:18" x14ac:dyDescent="0.25">
      <c r="A709" s="42" t="str">
        <f>TableData[Table Name]&amp;"-"&amp;TableData[Record No]</f>
        <v>Field Options-7</v>
      </c>
      <c r="B709" s="43" t="s">
        <v>464</v>
      </c>
      <c r="C709" s="42">
        <f>COUNTIF($B$1:$B708,TableData[Table Name])</f>
        <v>7</v>
      </c>
      <c r="D709" s="43">
        <v>66</v>
      </c>
      <c r="E709" s="43" t="s">
        <v>964</v>
      </c>
      <c r="F709" s="43"/>
      <c r="G709" s="43" t="s">
        <v>21</v>
      </c>
      <c r="H709" s="43" t="s">
        <v>36</v>
      </c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spans="1:18" x14ac:dyDescent="0.25">
      <c r="A710" s="42" t="str">
        <f>TableData[Table Name]&amp;"-"&amp;TableData[Record No]</f>
        <v>Field Options-8</v>
      </c>
      <c r="B710" s="43" t="s">
        <v>464</v>
      </c>
      <c r="C710" s="42">
        <f>COUNTIF($B$1:$B709,TableData[Table Name])</f>
        <v>8</v>
      </c>
      <c r="D710" s="43">
        <v>68</v>
      </c>
      <c r="E710" s="43" t="s">
        <v>964</v>
      </c>
      <c r="F710" s="43"/>
      <c r="G710" s="43" t="s">
        <v>21</v>
      </c>
      <c r="H710" s="43" t="s">
        <v>268</v>
      </c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spans="1:18" x14ac:dyDescent="0.25">
      <c r="A711" s="42" t="str">
        <f>TableData[Table Name]&amp;"-"&amp;TableData[Record No]</f>
        <v>Field Options-9</v>
      </c>
      <c r="B711" s="43" t="s">
        <v>464</v>
      </c>
      <c r="C711" s="42">
        <f>COUNTIF($B$1:$B710,TableData[Table Name])</f>
        <v>9</v>
      </c>
      <c r="D711" s="43">
        <v>71</v>
      </c>
      <c r="E711" s="43" t="s">
        <v>964</v>
      </c>
      <c r="F711" s="43"/>
      <c r="G711" s="43" t="s">
        <v>21</v>
      </c>
      <c r="H711" s="43" t="s">
        <v>268</v>
      </c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spans="1:18" x14ac:dyDescent="0.25">
      <c r="A712" s="42" t="str">
        <f>TableData[Table Name]&amp;"-"&amp;TableData[Record No]</f>
        <v>Field Options-10</v>
      </c>
      <c r="B712" s="43" t="s">
        <v>464</v>
      </c>
      <c r="C712" s="42">
        <f>COUNTIF($B$1:$B711,TableData[Table Name])</f>
        <v>10</v>
      </c>
      <c r="D712" s="43">
        <v>72</v>
      </c>
      <c r="E712" s="43" t="s">
        <v>965</v>
      </c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spans="1:18" x14ac:dyDescent="0.25">
      <c r="A713" s="42" t="str">
        <f>TableData[Table Name]&amp;"-"&amp;TableData[Record No]</f>
        <v>Field Options-11</v>
      </c>
      <c r="B713" s="43" t="s">
        <v>464</v>
      </c>
      <c r="C713" s="42">
        <f>COUNTIF($B$1:$B712,TableData[Table Name])</f>
        <v>11</v>
      </c>
      <c r="D713" s="43">
        <v>76</v>
      </c>
      <c r="E713" s="43" t="s">
        <v>965</v>
      </c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spans="1:18" x14ac:dyDescent="0.25">
      <c r="A714" s="42" t="str">
        <f>TableData[Table Name]&amp;"-"&amp;TableData[Record No]</f>
        <v>Field Options-12</v>
      </c>
      <c r="B714" s="43" t="s">
        <v>464</v>
      </c>
      <c r="C714" s="42">
        <f>COUNTIF($B$1:$B713,TableData[Table Name])</f>
        <v>12</v>
      </c>
      <c r="D714" s="43">
        <v>77</v>
      </c>
      <c r="E714" s="43" t="s">
        <v>964</v>
      </c>
      <c r="F714" s="43"/>
      <c r="G714" s="43" t="s">
        <v>21</v>
      </c>
      <c r="H714" s="43" t="s">
        <v>268</v>
      </c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spans="1:18" x14ac:dyDescent="0.25">
      <c r="A715" s="42" t="str">
        <f>TableData[Table Name]&amp;"-"&amp;TableData[Record No]</f>
        <v>Field Options-13</v>
      </c>
      <c r="B715" s="43" t="s">
        <v>464</v>
      </c>
      <c r="C715" s="42">
        <f>COUNTIF($B$1:$B714,TableData[Table Name])</f>
        <v>13</v>
      </c>
      <c r="D715" s="43">
        <v>85</v>
      </c>
      <c r="E715" s="43" t="s">
        <v>964</v>
      </c>
      <c r="F715" s="43"/>
      <c r="G715" s="43" t="s">
        <v>21</v>
      </c>
      <c r="H715" s="43" t="s">
        <v>30</v>
      </c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spans="1:18" x14ac:dyDescent="0.25">
      <c r="A716" s="42" t="str">
        <f>TableData[Table Name]&amp;"-"&amp;TableData[Record No]</f>
        <v>Field Options-14</v>
      </c>
      <c r="B716" s="43" t="s">
        <v>464</v>
      </c>
      <c r="C716" s="42">
        <f>COUNTIF($B$1:$B715,TableData[Table Name])</f>
        <v>14</v>
      </c>
      <c r="D716" s="43">
        <v>90</v>
      </c>
      <c r="E716" s="43" t="s">
        <v>964</v>
      </c>
      <c r="F716" s="43"/>
      <c r="G716" s="43" t="s">
        <v>21</v>
      </c>
      <c r="H716" s="43" t="s">
        <v>26</v>
      </c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spans="1:18" x14ac:dyDescent="0.25">
      <c r="A717" s="42" t="str">
        <f>TableData[Table Name]&amp;"-"&amp;TableData[Record No]</f>
        <v>Field Options-15</v>
      </c>
      <c r="B717" s="43" t="s">
        <v>464</v>
      </c>
      <c r="C717" s="42">
        <f>COUNTIF($B$1:$B716,TableData[Table Name])</f>
        <v>15</v>
      </c>
      <c r="D717" s="43">
        <v>91</v>
      </c>
      <c r="E717" s="43" t="s">
        <v>964</v>
      </c>
      <c r="F717" s="43"/>
      <c r="G717" s="43" t="s">
        <v>21</v>
      </c>
      <c r="H717" s="43" t="s">
        <v>30</v>
      </c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spans="1:18" x14ac:dyDescent="0.25">
      <c r="A718" s="42" t="str">
        <f>TableData[Table Name]&amp;"-"&amp;TableData[Record No]</f>
        <v>Field Options-16</v>
      </c>
      <c r="B718" s="43" t="s">
        <v>464</v>
      </c>
      <c r="C718" s="42">
        <f>COUNTIF($B$1:$B717,TableData[Table Name])</f>
        <v>16</v>
      </c>
      <c r="D718" s="43">
        <v>175</v>
      </c>
      <c r="E718" s="43" t="s">
        <v>964</v>
      </c>
      <c r="F718" s="43"/>
      <c r="G718" s="43" t="s">
        <v>21</v>
      </c>
      <c r="H718" s="43" t="s">
        <v>30</v>
      </c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spans="1:18" x14ac:dyDescent="0.25">
      <c r="A719" s="42" t="str">
        <f>TableData[Table Name]&amp;"-"&amp;TableData[Record No]</f>
        <v>Field Options-17</v>
      </c>
      <c r="B719" s="43" t="s">
        <v>464</v>
      </c>
      <c r="C719" s="42">
        <f>COUNTIF($B$1:$B718,TableData[Table Name])</f>
        <v>17</v>
      </c>
      <c r="D719" s="43">
        <v>176</v>
      </c>
      <c r="E719" s="43" t="s">
        <v>964</v>
      </c>
      <c r="F719" s="43"/>
      <c r="G719" s="43" t="s">
        <v>21</v>
      </c>
      <c r="H719" s="43" t="s">
        <v>36</v>
      </c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spans="1:18" x14ac:dyDescent="0.25">
      <c r="A720" s="42" t="str">
        <f>TableData[Table Name]&amp;"-"&amp;TableData[Record No]</f>
        <v>Field Options-18</v>
      </c>
      <c r="B720" s="43" t="s">
        <v>464</v>
      </c>
      <c r="C720" s="42">
        <f>COUNTIF($B$1:$B719,TableData[Table Name])</f>
        <v>18</v>
      </c>
      <c r="D720" s="43">
        <v>177</v>
      </c>
      <c r="E720" s="43" t="s">
        <v>964</v>
      </c>
      <c r="F720" s="43"/>
      <c r="G720" s="43" t="s">
        <v>21</v>
      </c>
      <c r="H720" s="43" t="s">
        <v>36</v>
      </c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spans="1:18" x14ac:dyDescent="0.25">
      <c r="A721" s="42" t="str">
        <f>TableData[Table Name]&amp;"-"&amp;TableData[Record No]</f>
        <v>Field Options-19</v>
      </c>
      <c r="B721" s="43" t="s">
        <v>464</v>
      </c>
      <c r="C721" s="42">
        <f>COUNTIF($B$1:$B720,TableData[Table Name])</f>
        <v>19</v>
      </c>
      <c r="D721" s="43">
        <v>178</v>
      </c>
      <c r="E721" s="43" t="s">
        <v>964</v>
      </c>
      <c r="F721" s="43"/>
      <c r="G721" s="43" t="s">
        <v>21</v>
      </c>
      <c r="H721" s="43" t="s">
        <v>36</v>
      </c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spans="1:18" x14ac:dyDescent="0.25">
      <c r="A722" s="42" t="str">
        <f>TableData[Table Name]&amp;"-"&amp;TableData[Record No]</f>
        <v>Field Options-20</v>
      </c>
      <c r="B722" s="43" t="s">
        <v>464</v>
      </c>
      <c r="C722" s="42">
        <f>COUNTIF($B$1:$B721,TableData[Table Name])</f>
        <v>20</v>
      </c>
      <c r="D722" s="43">
        <v>179</v>
      </c>
      <c r="E722" s="43" t="s">
        <v>964</v>
      </c>
      <c r="F722" s="43"/>
      <c r="G722" s="43" t="s">
        <v>21</v>
      </c>
      <c r="H722" s="43" t="s">
        <v>36</v>
      </c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spans="1:18" x14ac:dyDescent="0.25">
      <c r="A723" s="42" t="str">
        <f>TableData[Table Name]&amp;"-"&amp;TableData[Record No]</f>
        <v>Field Options-21</v>
      </c>
      <c r="B723" s="43" t="s">
        <v>464</v>
      </c>
      <c r="C723" s="42">
        <f>COUNTIF($B$1:$B722,TableData[Table Name])</f>
        <v>21</v>
      </c>
      <c r="D723" s="43">
        <v>180</v>
      </c>
      <c r="E723" s="43" t="s">
        <v>964</v>
      </c>
      <c r="F723" s="43"/>
      <c r="G723" s="43" t="s">
        <v>21</v>
      </c>
      <c r="H723" s="43" t="s">
        <v>36</v>
      </c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spans="1:18" x14ac:dyDescent="0.25">
      <c r="A724" s="42" t="str">
        <f>TableData[Table Name]&amp;"-"&amp;TableData[Record No]</f>
        <v>Field Options-22</v>
      </c>
      <c r="B724" s="43" t="s">
        <v>464</v>
      </c>
      <c r="C724" s="42">
        <f>COUNTIF($B$1:$B723,TableData[Table Name])</f>
        <v>22</v>
      </c>
      <c r="D724" s="43">
        <v>181</v>
      </c>
      <c r="E724" s="43" t="s">
        <v>964</v>
      </c>
      <c r="F724" s="43"/>
      <c r="G724" s="43" t="s">
        <v>21</v>
      </c>
      <c r="H724" s="43" t="s">
        <v>36</v>
      </c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spans="1:18" x14ac:dyDescent="0.25">
      <c r="A725" s="42" t="str">
        <f>TableData[Table Name]&amp;"-"&amp;TableData[Record No]</f>
        <v>Field Options-23</v>
      </c>
      <c r="B725" s="43" t="s">
        <v>464</v>
      </c>
      <c r="C725" s="42">
        <f>COUNTIF($B$1:$B724,TableData[Table Name])</f>
        <v>23</v>
      </c>
      <c r="D725" s="43">
        <v>92</v>
      </c>
      <c r="E725" s="43" t="s">
        <v>964</v>
      </c>
      <c r="F725" s="43"/>
      <c r="G725" s="43" t="s">
        <v>21</v>
      </c>
      <c r="H725" s="43" t="s">
        <v>30</v>
      </c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spans="1:18" x14ac:dyDescent="0.25">
      <c r="A726" s="42" t="str">
        <f>TableData[Table Name]&amp;"-"&amp;TableData[Record No]</f>
        <v>Field Options-24</v>
      </c>
      <c r="B726" s="43" t="s">
        <v>464</v>
      </c>
      <c r="C726" s="42">
        <f>COUNTIF($B$1:$B725,TableData[Table Name])</f>
        <v>24</v>
      </c>
      <c r="D726" s="43">
        <v>99</v>
      </c>
      <c r="E726" s="43" t="s">
        <v>964</v>
      </c>
      <c r="F726" s="43"/>
      <c r="G726" s="43" t="s">
        <v>21</v>
      </c>
      <c r="H726" s="43" t="s">
        <v>30</v>
      </c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spans="1:18" x14ac:dyDescent="0.25">
      <c r="A727" s="42" t="str">
        <f>TableData[Table Name]&amp;"-"&amp;TableData[Record No]</f>
        <v>Field Options-25</v>
      </c>
      <c r="B727" s="43" t="s">
        <v>464</v>
      </c>
      <c r="C727" s="42">
        <f>COUNTIF($B$1:$B726,TableData[Table Name])</f>
        <v>25</v>
      </c>
      <c r="D727" s="43">
        <v>103</v>
      </c>
      <c r="E727" s="43" t="s">
        <v>964</v>
      </c>
      <c r="F727" s="43"/>
      <c r="G727" s="43" t="s">
        <v>21</v>
      </c>
      <c r="H727" s="43" t="s">
        <v>26</v>
      </c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spans="1:18" x14ac:dyDescent="0.25">
      <c r="A728" s="42" t="str">
        <f>TableData[Table Name]&amp;"-"&amp;TableData[Record No]</f>
        <v>Field Options-26</v>
      </c>
      <c r="B728" s="43" t="s">
        <v>464</v>
      </c>
      <c r="C728" s="42">
        <f>COUNTIF($B$1:$B727,TableData[Table Name])</f>
        <v>26</v>
      </c>
      <c r="D728" s="43">
        <v>104</v>
      </c>
      <c r="E728" s="43" t="s">
        <v>964</v>
      </c>
      <c r="F728" s="43"/>
      <c r="G728" s="43" t="s">
        <v>21</v>
      </c>
      <c r="H728" s="43" t="s">
        <v>30</v>
      </c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spans="1:18" x14ac:dyDescent="0.25">
      <c r="A729" s="42" t="str">
        <f>TableData[Table Name]&amp;"-"&amp;TableData[Record No]</f>
        <v>Field Options-27</v>
      </c>
      <c r="B729" s="43" t="s">
        <v>464</v>
      </c>
      <c r="C729" s="42">
        <f>COUNTIF($B$1:$B728,TableData[Table Name])</f>
        <v>27</v>
      </c>
      <c r="D729" s="43">
        <v>182</v>
      </c>
      <c r="E729" s="43" t="s">
        <v>964</v>
      </c>
      <c r="F729" s="43"/>
      <c r="G729" s="43" t="s">
        <v>21</v>
      </c>
      <c r="H729" s="43" t="s">
        <v>26</v>
      </c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spans="1:18" x14ac:dyDescent="0.25">
      <c r="A730" s="42" t="str">
        <f>TableData[Table Name]&amp;"-"&amp;TableData[Record No]</f>
        <v>Field Options-28</v>
      </c>
      <c r="B730" s="43" t="s">
        <v>464</v>
      </c>
      <c r="C730" s="42">
        <f>COUNTIF($B$1:$B729,TableData[Table Name])</f>
        <v>28</v>
      </c>
      <c r="D730" s="43">
        <v>183</v>
      </c>
      <c r="E730" s="43" t="s">
        <v>964</v>
      </c>
      <c r="F730" s="43"/>
      <c r="G730" s="43" t="s">
        <v>21</v>
      </c>
      <c r="H730" s="43" t="s">
        <v>36</v>
      </c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spans="1:18" x14ac:dyDescent="0.25">
      <c r="A731" s="42" t="str">
        <f>TableData[Table Name]&amp;"-"&amp;TableData[Record No]</f>
        <v>Field Options-29</v>
      </c>
      <c r="B731" s="43" t="s">
        <v>464</v>
      </c>
      <c r="C731" s="42">
        <f>COUNTIF($B$1:$B730,TableData[Table Name])</f>
        <v>29</v>
      </c>
      <c r="D731" s="43">
        <v>184</v>
      </c>
      <c r="E731" s="43" t="s">
        <v>964</v>
      </c>
      <c r="F731" s="43"/>
      <c r="G731" s="43" t="s">
        <v>21</v>
      </c>
      <c r="H731" s="43" t="s">
        <v>36</v>
      </c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spans="1:18" x14ac:dyDescent="0.25">
      <c r="A732" s="42" t="str">
        <f>TableData[Table Name]&amp;"-"&amp;TableData[Record No]</f>
        <v>Field Options-30</v>
      </c>
      <c r="B732" s="43" t="s">
        <v>464</v>
      </c>
      <c r="C732" s="42">
        <f>COUNTIF($B$1:$B731,TableData[Table Name])</f>
        <v>30</v>
      </c>
      <c r="D732" s="43">
        <v>185</v>
      </c>
      <c r="E732" s="43" t="s">
        <v>964</v>
      </c>
      <c r="F732" s="43"/>
      <c r="G732" s="43" t="s">
        <v>21</v>
      </c>
      <c r="H732" s="43" t="s">
        <v>36</v>
      </c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spans="1:18" x14ac:dyDescent="0.25">
      <c r="A733" s="42" t="str">
        <f>TableData[Table Name]&amp;"-"&amp;TableData[Record No]</f>
        <v>Field Options-31</v>
      </c>
      <c r="B733" s="43" t="s">
        <v>464</v>
      </c>
      <c r="C733" s="42">
        <f>COUNTIF($B$1:$B732,TableData[Table Name])</f>
        <v>31</v>
      </c>
      <c r="D733" s="43">
        <v>186</v>
      </c>
      <c r="E733" s="43" t="s">
        <v>964</v>
      </c>
      <c r="F733" s="43"/>
      <c r="G733" s="43" t="s">
        <v>21</v>
      </c>
      <c r="H733" s="43" t="s">
        <v>36</v>
      </c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spans="1:18" x14ac:dyDescent="0.25">
      <c r="A734" s="42" t="str">
        <f>TableData[Table Name]&amp;"-"&amp;TableData[Record No]</f>
        <v>Field Options-32</v>
      </c>
      <c r="B734" s="43" t="s">
        <v>464</v>
      </c>
      <c r="C734" s="42">
        <f>COUNTIF($B$1:$B733,TableData[Table Name])</f>
        <v>32</v>
      </c>
      <c r="D734" s="43">
        <v>187</v>
      </c>
      <c r="E734" s="43" t="s">
        <v>964</v>
      </c>
      <c r="F734" s="43"/>
      <c r="G734" s="43" t="s">
        <v>21</v>
      </c>
      <c r="H734" s="43" t="s">
        <v>36</v>
      </c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spans="1:18" x14ac:dyDescent="0.25">
      <c r="A735" s="42" t="str">
        <f>TableData[Table Name]&amp;"-"&amp;TableData[Record No]</f>
        <v>Field Options-33</v>
      </c>
      <c r="B735" s="43" t="s">
        <v>464</v>
      </c>
      <c r="C735" s="42">
        <f>COUNTIF($B$1:$B734,TableData[Table Name])</f>
        <v>33</v>
      </c>
      <c r="D735" s="43">
        <v>188</v>
      </c>
      <c r="E735" s="43" t="s">
        <v>964</v>
      </c>
      <c r="F735" s="43"/>
      <c r="G735" s="43" t="s">
        <v>21</v>
      </c>
      <c r="H735" s="43" t="s">
        <v>36</v>
      </c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spans="1:18" x14ac:dyDescent="0.25">
      <c r="A736" s="42" t="str">
        <f>TableData[Table Name]&amp;"-"&amp;TableData[Record No]</f>
        <v>Field Options-34</v>
      </c>
      <c r="B736" s="43" t="s">
        <v>464</v>
      </c>
      <c r="C736" s="42">
        <f>COUNTIF($B$1:$B735,TableData[Table Name])</f>
        <v>34</v>
      </c>
      <c r="D736" s="43">
        <v>105</v>
      </c>
      <c r="E736" s="43" t="s">
        <v>964</v>
      </c>
      <c r="F736" s="43"/>
      <c r="G736" s="43" t="s">
        <v>21</v>
      </c>
      <c r="H736" s="43" t="s">
        <v>30</v>
      </c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spans="1:18" x14ac:dyDescent="0.25">
      <c r="A737" s="42" t="str">
        <f>TableData[Table Name]&amp;"-"&amp;TableData[Record No]</f>
        <v>Field Options-35</v>
      </c>
      <c r="B737" s="43" t="s">
        <v>464</v>
      </c>
      <c r="C737" s="42">
        <f>COUNTIF($B$1:$B736,TableData[Table Name])</f>
        <v>35</v>
      </c>
      <c r="D737" s="43">
        <v>108</v>
      </c>
      <c r="E737" s="43" t="s">
        <v>964</v>
      </c>
      <c r="F737" s="43"/>
      <c r="G737" s="43" t="s">
        <v>21</v>
      </c>
      <c r="H737" s="43" t="s">
        <v>36</v>
      </c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spans="1:18" x14ac:dyDescent="0.25">
      <c r="A738" s="42" t="str">
        <f>TableData[Table Name]&amp;"-"&amp;TableData[Record No]</f>
        <v>Field Options-36</v>
      </c>
      <c r="B738" s="43" t="s">
        <v>464</v>
      </c>
      <c r="C738" s="42">
        <f>COUNTIF($B$1:$B737,TableData[Table Name])</f>
        <v>36</v>
      </c>
      <c r="D738" s="43">
        <v>109</v>
      </c>
      <c r="E738" s="43" t="s">
        <v>964</v>
      </c>
      <c r="F738" s="43"/>
      <c r="G738" s="43" t="s">
        <v>21</v>
      </c>
      <c r="H738" s="43" t="s">
        <v>36</v>
      </c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spans="1:18" x14ac:dyDescent="0.25">
      <c r="A739" s="42" t="str">
        <f>TableData[Table Name]&amp;"-"&amp;TableData[Record No]</f>
        <v>Field Options-37</v>
      </c>
      <c r="B739" s="43" t="s">
        <v>464</v>
      </c>
      <c r="C739" s="42">
        <f>COUNTIF($B$1:$B738,TableData[Table Name])</f>
        <v>37</v>
      </c>
      <c r="D739" s="43">
        <v>110</v>
      </c>
      <c r="E739" s="43" t="s">
        <v>964</v>
      </c>
      <c r="F739" s="43"/>
      <c r="G739" s="43" t="s">
        <v>21</v>
      </c>
      <c r="H739" s="43" t="s">
        <v>30</v>
      </c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spans="1:18" x14ac:dyDescent="0.25">
      <c r="A740" s="42" t="str">
        <f>TableData[Table Name]&amp;"-"&amp;TableData[Record No]</f>
        <v>Field Options-38</v>
      </c>
      <c r="B740" s="43" t="s">
        <v>464</v>
      </c>
      <c r="C740" s="42">
        <f>COUNTIF($B$1:$B739,TableData[Table Name])</f>
        <v>38</v>
      </c>
      <c r="D740" s="43">
        <v>111</v>
      </c>
      <c r="E740" s="43" t="s">
        <v>964</v>
      </c>
      <c r="F740" s="43"/>
      <c r="G740" s="43" t="s">
        <v>21</v>
      </c>
      <c r="H740" s="43" t="s">
        <v>30</v>
      </c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spans="1:18" x14ac:dyDescent="0.25">
      <c r="A741" s="42" t="str">
        <f>TableData[Table Name]&amp;"-"&amp;TableData[Record No]</f>
        <v>Field Options-39</v>
      </c>
      <c r="B741" s="43" t="s">
        <v>464</v>
      </c>
      <c r="C741" s="42">
        <f>COUNTIF($B$1:$B740,TableData[Table Name])</f>
        <v>39</v>
      </c>
      <c r="D741" s="43">
        <v>116</v>
      </c>
      <c r="E741" s="43" t="s">
        <v>964</v>
      </c>
      <c r="F741" s="43"/>
      <c r="G741" s="43" t="s">
        <v>21</v>
      </c>
      <c r="H741" s="43" t="s">
        <v>26</v>
      </c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spans="1:18" x14ac:dyDescent="0.25">
      <c r="A742" s="42" t="str">
        <f>TableData[Table Name]&amp;"-"&amp;TableData[Record No]</f>
        <v>Field Options-40</v>
      </c>
      <c r="B742" s="43" t="s">
        <v>464</v>
      </c>
      <c r="C742" s="42">
        <f>COUNTIF($B$1:$B741,TableData[Table Name])</f>
        <v>40</v>
      </c>
      <c r="D742" s="43">
        <v>119</v>
      </c>
      <c r="E742" s="43" t="s">
        <v>964</v>
      </c>
      <c r="F742" s="43"/>
      <c r="G742" s="43" t="s">
        <v>21</v>
      </c>
      <c r="H742" s="43" t="s">
        <v>36</v>
      </c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spans="1:18" x14ac:dyDescent="0.25">
      <c r="A743" s="42" t="str">
        <f>TableData[Table Name]&amp;"-"&amp;TableData[Record No]</f>
        <v>Field Options-41</v>
      </c>
      <c r="B743" s="43" t="s">
        <v>464</v>
      </c>
      <c r="C743" s="42">
        <f>COUNTIF($B$1:$B742,TableData[Table Name])</f>
        <v>41</v>
      </c>
      <c r="D743" s="43">
        <v>121</v>
      </c>
      <c r="E743" s="43" t="s">
        <v>964</v>
      </c>
      <c r="F743" s="43"/>
      <c r="G743" s="43" t="s">
        <v>21</v>
      </c>
      <c r="H743" s="43" t="s">
        <v>30</v>
      </c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spans="1:18" x14ac:dyDescent="0.25">
      <c r="A744" s="42" t="str">
        <f>TableData[Table Name]&amp;"-"&amp;TableData[Record No]</f>
        <v>Field Options-42</v>
      </c>
      <c r="B744" s="43" t="s">
        <v>464</v>
      </c>
      <c r="C744" s="42">
        <f>COUNTIF($B$1:$B743,TableData[Table Name])</f>
        <v>42</v>
      </c>
      <c r="D744" s="43">
        <v>124</v>
      </c>
      <c r="E744" s="43" t="s">
        <v>964</v>
      </c>
      <c r="F744" s="43"/>
      <c r="G744" s="43" t="s">
        <v>21</v>
      </c>
      <c r="H744" s="43" t="s">
        <v>36</v>
      </c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spans="1:18" x14ac:dyDescent="0.25">
      <c r="A745" s="42" t="str">
        <f>TableData[Table Name]&amp;"-"&amp;TableData[Record No]</f>
        <v>Field Options-43</v>
      </c>
      <c r="B745" s="43" t="s">
        <v>464</v>
      </c>
      <c r="C745" s="42">
        <f>COUNTIF($B$1:$B744,TableData[Table Name])</f>
        <v>43</v>
      </c>
      <c r="D745" s="43">
        <v>125</v>
      </c>
      <c r="E745" s="43" t="s">
        <v>964</v>
      </c>
      <c r="F745" s="43"/>
      <c r="G745" s="43" t="s">
        <v>21</v>
      </c>
      <c r="H745" s="43" t="s">
        <v>30</v>
      </c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spans="1:18" x14ac:dyDescent="0.25">
      <c r="A746" s="42" t="str">
        <f>TableData[Table Name]&amp;"-"&amp;TableData[Record No]</f>
        <v>Field Options-44</v>
      </c>
      <c r="B746" s="43" t="s">
        <v>464</v>
      </c>
      <c r="C746" s="42">
        <f>COUNTIF($B$1:$B745,TableData[Table Name])</f>
        <v>44</v>
      </c>
      <c r="D746" s="43">
        <v>126</v>
      </c>
      <c r="E746" s="43" t="s">
        <v>964</v>
      </c>
      <c r="F746" s="43"/>
      <c r="G746" s="43" t="s">
        <v>21</v>
      </c>
      <c r="H746" s="43" t="s">
        <v>30</v>
      </c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spans="1:18" x14ac:dyDescent="0.25">
      <c r="A747" s="42" t="str">
        <f>TableData[Table Name]&amp;"-"&amp;TableData[Record No]</f>
        <v>Field Options-45</v>
      </c>
      <c r="B747" s="43" t="s">
        <v>464</v>
      </c>
      <c r="C747" s="42">
        <f>COUNTIF($B$1:$B746,TableData[Table Name])</f>
        <v>45</v>
      </c>
      <c r="D747" s="43">
        <v>127</v>
      </c>
      <c r="E747" s="43" t="s">
        <v>964</v>
      </c>
      <c r="F747" s="43"/>
      <c r="G747" s="43" t="s">
        <v>21</v>
      </c>
      <c r="H747" s="43" t="s">
        <v>36</v>
      </c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spans="1:18" x14ac:dyDescent="0.25">
      <c r="A748" s="42" t="str">
        <f>TableData[Table Name]&amp;"-"&amp;TableData[Record No]</f>
        <v>Field Options-46</v>
      </c>
      <c r="B748" s="43" t="s">
        <v>464</v>
      </c>
      <c r="C748" s="42">
        <f>COUNTIF($B$1:$B747,TableData[Table Name])</f>
        <v>46</v>
      </c>
      <c r="D748" s="43">
        <v>128</v>
      </c>
      <c r="E748" s="43" t="s">
        <v>964</v>
      </c>
      <c r="F748" s="43"/>
      <c r="G748" s="43" t="s">
        <v>21</v>
      </c>
      <c r="H748" s="43" t="s">
        <v>268</v>
      </c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spans="1:18" x14ac:dyDescent="0.25">
      <c r="A749" s="42" t="str">
        <f>TableData[Table Name]&amp;"-"&amp;TableData[Record No]</f>
        <v>Field Options-47</v>
      </c>
      <c r="B749" s="43" t="s">
        <v>464</v>
      </c>
      <c r="C749" s="42">
        <f>COUNTIF($B$1:$B748,TableData[Table Name])</f>
        <v>47</v>
      </c>
      <c r="D749" s="43">
        <v>115</v>
      </c>
      <c r="E749" s="43" t="s">
        <v>965</v>
      </c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spans="1:18" hidden="1" x14ac:dyDescent="0.25">
      <c r="A750" s="42" t="str">
        <f>TableData[Table Name]&amp;"-"&amp;TableData[Record No]</f>
        <v>Resource Roles-31</v>
      </c>
      <c r="B750" s="40" t="s">
        <v>227</v>
      </c>
      <c r="C750" s="42">
        <f>COUNTIF($B$1:$B749,TableData[Table Name])</f>
        <v>31</v>
      </c>
      <c r="D750" s="43">
        <v>31</v>
      </c>
      <c r="E750" s="43">
        <v>2</v>
      </c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spans="1:18" hidden="1" x14ac:dyDescent="0.25">
      <c r="A751" s="42" t="str">
        <f>TableData[Table Name]&amp;"-"&amp;TableData[Record No]</f>
        <v>Resource Roles-32</v>
      </c>
      <c r="B751" s="40" t="s">
        <v>227</v>
      </c>
      <c r="C751" s="42">
        <f>COUNTIF($B$1:$B750,TableData[Table Name])</f>
        <v>32</v>
      </c>
      <c r="D751" s="43">
        <v>32</v>
      </c>
      <c r="E751" s="43">
        <v>2</v>
      </c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spans="1:18" hidden="1" x14ac:dyDescent="0.25">
      <c r="A752" s="42" t="str">
        <f>TableData[Table Name]&amp;"-"&amp;TableData[Record No]</f>
        <v>Resource Roles-33</v>
      </c>
      <c r="B752" s="40" t="s">
        <v>227</v>
      </c>
      <c r="C752" s="42">
        <f>COUNTIF($B$1:$B751,TableData[Table Name])</f>
        <v>33</v>
      </c>
      <c r="D752" s="43">
        <v>33</v>
      </c>
      <c r="E752" s="43">
        <v>2</v>
      </c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spans="1:18" hidden="1" x14ac:dyDescent="0.25">
      <c r="A753" s="42" t="str">
        <f>TableData[Table Name]&amp;"-"&amp;TableData[Record No]</f>
        <v>Resource Roles-34</v>
      </c>
      <c r="B753" s="40" t="s">
        <v>227</v>
      </c>
      <c r="C753" s="42">
        <f>COUNTIF($B$1:$B752,TableData[Table Name])</f>
        <v>34</v>
      </c>
      <c r="D753" s="43">
        <v>34</v>
      </c>
      <c r="E753" s="43">
        <v>2</v>
      </c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spans="1:18" hidden="1" x14ac:dyDescent="0.25">
      <c r="A754" s="42" t="str">
        <f>TableData[Table Name]&amp;"-"&amp;TableData[Record No]</f>
        <v>Resource Roles-35</v>
      </c>
      <c r="B754" s="40" t="s">
        <v>227</v>
      </c>
      <c r="C754" s="42">
        <f>COUNTIF($B$1:$B753,TableData[Table Name])</f>
        <v>35</v>
      </c>
      <c r="D754" s="43">
        <v>35</v>
      </c>
      <c r="E754" s="43">
        <v>2</v>
      </c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spans="1:18" hidden="1" x14ac:dyDescent="0.25">
      <c r="A755" s="42" t="str">
        <f>TableData[Table Name]&amp;"-"&amp;TableData[Record No]</f>
        <v>Resource Roles-36</v>
      </c>
      <c r="B755" s="40" t="s">
        <v>227</v>
      </c>
      <c r="C755" s="42">
        <f>COUNTIF($B$1:$B754,TableData[Table Name])</f>
        <v>36</v>
      </c>
      <c r="D755" s="43">
        <v>36</v>
      </c>
      <c r="E755" s="43">
        <v>2</v>
      </c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spans="1:18" hidden="1" x14ac:dyDescent="0.25">
      <c r="A756" s="42" t="str">
        <f>TableData[Table Name]&amp;"-"&amp;TableData[Record No]</f>
        <v>Resource Roles-37</v>
      </c>
      <c r="B756" s="40" t="s">
        <v>227</v>
      </c>
      <c r="C756" s="42">
        <f>COUNTIF($B$1:$B755,TableData[Table Name])</f>
        <v>37</v>
      </c>
      <c r="D756" s="43">
        <v>37</v>
      </c>
      <c r="E756" s="43">
        <v>2</v>
      </c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spans="1:18" x14ac:dyDescent="0.25">
      <c r="A757" s="42" t="str">
        <f>TableData[Table Name]&amp;"-"&amp;TableData[Record No]</f>
        <v>Field Options-48</v>
      </c>
      <c r="B757" s="43" t="s">
        <v>464</v>
      </c>
      <c r="C757" s="42">
        <f>COUNTIF($B$1:$B756,TableData[Table Name])</f>
        <v>48</v>
      </c>
      <c r="D757" s="43">
        <v>129</v>
      </c>
      <c r="E757" s="43" t="s">
        <v>964</v>
      </c>
      <c r="F757" s="43"/>
      <c r="G757" s="43" t="s">
        <v>21</v>
      </c>
      <c r="H757" s="43" t="s">
        <v>30</v>
      </c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spans="1:18" x14ac:dyDescent="0.25">
      <c r="A758" s="42" t="str">
        <f>TableData[Table Name]&amp;"-"&amp;TableData[Record No]</f>
        <v>Field Options-49</v>
      </c>
      <c r="B758" s="43" t="s">
        <v>464</v>
      </c>
      <c r="C758" s="42">
        <f>COUNTIF($B$1:$B757,TableData[Table Name])</f>
        <v>49</v>
      </c>
      <c r="D758" s="43">
        <v>131</v>
      </c>
      <c r="E758" s="43" t="s">
        <v>964</v>
      </c>
      <c r="F758" s="43"/>
      <c r="G758" s="43" t="s">
        <v>21</v>
      </c>
      <c r="H758" s="43" t="s">
        <v>36</v>
      </c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spans="1:18" x14ac:dyDescent="0.25">
      <c r="A759" s="42" t="str">
        <f>TableData[Table Name]&amp;"-"&amp;TableData[Record No]</f>
        <v>Field Options-50</v>
      </c>
      <c r="B759" s="43" t="s">
        <v>464</v>
      </c>
      <c r="C759" s="42">
        <f>COUNTIF($B$1:$B758,TableData[Table Name])</f>
        <v>50</v>
      </c>
      <c r="D759" s="43">
        <v>132</v>
      </c>
      <c r="E759" s="43" t="s">
        <v>964</v>
      </c>
      <c r="F759" s="43"/>
      <c r="G759" s="43" t="s">
        <v>21</v>
      </c>
      <c r="H759" s="43" t="s">
        <v>36</v>
      </c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spans="1:18" x14ac:dyDescent="0.25">
      <c r="A760" s="42" t="str">
        <f>TableData[Table Name]&amp;"-"&amp;TableData[Record No]</f>
        <v>Field Options-51</v>
      </c>
      <c r="B760" s="43" t="s">
        <v>464</v>
      </c>
      <c r="C760" s="42">
        <f>COUNTIF($B$1:$B759,TableData[Table Name])</f>
        <v>51</v>
      </c>
      <c r="D760" s="43">
        <v>133</v>
      </c>
      <c r="E760" s="43" t="s">
        <v>964</v>
      </c>
      <c r="F760" s="43"/>
      <c r="G760" s="43" t="s">
        <v>21</v>
      </c>
      <c r="H760" s="43" t="s">
        <v>36</v>
      </c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spans="1:18" x14ac:dyDescent="0.25">
      <c r="A761" s="42" t="str">
        <f>TableData[Table Name]&amp;"-"&amp;TableData[Record No]</f>
        <v>Field Options-52</v>
      </c>
      <c r="B761" s="43" t="s">
        <v>464</v>
      </c>
      <c r="C761" s="42">
        <f>COUNTIF($B$1:$B760,TableData[Table Name])</f>
        <v>52</v>
      </c>
      <c r="D761" s="43">
        <v>134</v>
      </c>
      <c r="E761" s="43" t="s">
        <v>964</v>
      </c>
      <c r="F761" s="43"/>
      <c r="G761" s="43" t="s">
        <v>21</v>
      </c>
      <c r="H761" s="43" t="s">
        <v>268</v>
      </c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spans="1:18" x14ac:dyDescent="0.25">
      <c r="A762" s="42" t="str">
        <f>TableData[Table Name]&amp;"-"&amp;TableData[Record No]</f>
        <v>Field Options-53</v>
      </c>
      <c r="B762" s="43" t="s">
        <v>464</v>
      </c>
      <c r="C762" s="42">
        <f>COUNTIF($B$1:$B761,TableData[Table Name])</f>
        <v>53</v>
      </c>
      <c r="D762" s="43">
        <v>137</v>
      </c>
      <c r="E762" s="43" t="s">
        <v>965</v>
      </c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spans="1:18" x14ac:dyDescent="0.25">
      <c r="A763" s="42" t="str">
        <f>TableData[Table Name]&amp;"-"&amp;TableData[Record No]</f>
        <v>Field Options-54</v>
      </c>
      <c r="B763" s="43" t="s">
        <v>464</v>
      </c>
      <c r="C763" s="42">
        <f>COUNTIF($B$1:$B762,TableData[Table Name])</f>
        <v>54</v>
      </c>
      <c r="D763" s="43">
        <v>141</v>
      </c>
      <c r="E763" s="43" t="s">
        <v>965</v>
      </c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spans="1:18" x14ac:dyDescent="0.25">
      <c r="A764" s="42" t="str">
        <f>TableData[Table Name]&amp;"-"&amp;TableData[Record No]</f>
        <v>Field Options-55</v>
      </c>
      <c r="B764" s="43" t="s">
        <v>464</v>
      </c>
      <c r="C764" s="42">
        <f>COUNTIF($B$1:$B763,TableData[Table Name])</f>
        <v>55</v>
      </c>
      <c r="D764" s="43">
        <v>142</v>
      </c>
      <c r="E764" s="43" t="s">
        <v>964</v>
      </c>
      <c r="F764" s="43"/>
      <c r="G764" s="43" t="s">
        <v>21</v>
      </c>
      <c r="H764" s="43" t="s">
        <v>30</v>
      </c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spans="1:18" x14ac:dyDescent="0.25">
      <c r="A765" s="42" t="str">
        <f>TableData[Table Name]&amp;"-"&amp;TableData[Record No]</f>
        <v>Field Options-56</v>
      </c>
      <c r="B765" s="43" t="s">
        <v>464</v>
      </c>
      <c r="C765" s="42">
        <f>COUNTIF($B$1:$B764,TableData[Table Name])</f>
        <v>56</v>
      </c>
      <c r="D765" s="43">
        <v>147</v>
      </c>
      <c r="E765" s="43" t="s">
        <v>964</v>
      </c>
      <c r="F765" s="43"/>
      <c r="G765" s="43" t="s">
        <v>21</v>
      </c>
      <c r="H765" s="43" t="s">
        <v>30</v>
      </c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spans="1:18" x14ac:dyDescent="0.25">
      <c r="A766" s="42" t="str">
        <f>TableData[Table Name]&amp;"-"&amp;TableData[Record No]</f>
        <v>Field Options-57</v>
      </c>
      <c r="B766" s="43" t="s">
        <v>464</v>
      </c>
      <c r="C766" s="42">
        <f>COUNTIF($B$1:$B765,TableData[Table Name])</f>
        <v>57</v>
      </c>
      <c r="D766" s="43">
        <v>151</v>
      </c>
      <c r="E766" s="43" t="s">
        <v>964</v>
      </c>
      <c r="F766" s="43"/>
      <c r="G766" s="43" t="s">
        <v>21</v>
      </c>
      <c r="H766" s="43" t="s">
        <v>26</v>
      </c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spans="1:18" x14ac:dyDescent="0.25">
      <c r="A767" s="42" t="str">
        <f>TableData[Table Name]&amp;"-"&amp;TableData[Record No]</f>
        <v>Field Options-58</v>
      </c>
      <c r="B767" s="43" t="s">
        <v>464</v>
      </c>
      <c r="C767" s="42">
        <f>COUNTIF($B$1:$B766,TableData[Table Name])</f>
        <v>58</v>
      </c>
      <c r="D767" s="43">
        <v>154</v>
      </c>
      <c r="E767" s="43" t="s">
        <v>965</v>
      </c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spans="1:18" x14ac:dyDescent="0.25">
      <c r="A768" s="42" t="str">
        <f>TableData[Table Name]&amp;"-"&amp;TableData[Record No]</f>
        <v>Field Options-59</v>
      </c>
      <c r="B768" s="43" t="s">
        <v>464</v>
      </c>
      <c r="C768" s="42">
        <f>COUNTIF($B$1:$B767,TableData[Table Name])</f>
        <v>59</v>
      </c>
      <c r="D768" s="43">
        <v>157</v>
      </c>
      <c r="E768" s="43" t="s">
        <v>964</v>
      </c>
      <c r="F768" s="43"/>
      <c r="G768" s="43" t="s">
        <v>21</v>
      </c>
      <c r="H768" s="43" t="s">
        <v>30</v>
      </c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spans="1:18" x14ac:dyDescent="0.25">
      <c r="A769" s="42" t="str">
        <f>TableData[Table Name]&amp;"-"&amp;TableData[Record No]</f>
        <v>Field Options-60</v>
      </c>
      <c r="B769" s="43" t="s">
        <v>464</v>
      </c>
      <c r="C769" s="42">
        <f>COUNTIF($B$1:$B768,TableData[Table Name])</f>
        <v>60</v>
      </c>
      <c r="D769" s="43">
        <v>159</v>
      </c>
      <c r="E769" s="43" t="s">
        <v>965</v>
      </c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spans="1:18" x14ac:dyDescent="0.25">
      <c r="A770" s="42" t="str">
        <f>TableData[Table Name]&amp;"-"&amp;TableData[Record No]</f>
        <v>Field Options-61</v>
      </c>
      <c r="B770" s="43" t="s">
        <v>464</v>
      </c>
      <c r="C770" s="42">
        <f>COUNTIF($B$1:$B769,TableData[Table Name])</f>
        <v>61</v>
      </c>
      <c r="D770" s="43">
        <v>160</v>
      </c>
      <c r="E770" s="43" t="s">
        <v>964</v>
      </c>
      <c r="F770" s="43"/>
      <c r="G770" s="43" t="s">
        <v>21</v>
      </c>
      <c r="H770" s="43" t="s">
        <v>30</v>
      </c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spans="1:18" x14ac:dyDescent="0.25">
      <c r="A771" s="42" t="str">
        <f>TableData[Table Name]&amp;"-"&amp;TableData[Record No]</f>
        <v>Field Options-62</v>
      </c>
      <c r="B771" s="43" t="s">
        <v>464</v>
      </c>
      <c r="C771" s="42">
        <f>COUNTIF($B$1:$B770,TableData[Table Name])</f>
        <v>62</v>
      </c>
      <c r="D771" s="43">
        <v>161</v>
      </c>
      <c r="E771" s="43" t="s">
        <v>965</v>
      </c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spans="1:18" x14ac:dyDescent="0.25">
      <c r="A772" s="42" t="str">
        <f>TableData[Table Name]&amp;"-"&amp;TableData[Record No]</f>
        <v>Field Options-63</v>
      </c>
      <c r="B772" s="43" t="s">
        <v>464</v>
      </c>
      <c r="C772" s="42">
        <f>COUNTIF($B$1:$B771,TableData[Table Name])</f>
        <v>63</v>
      </c>
      <c r="D772" s="43">
        <v>163</v>
      </c>
      <c r="E772" s="43" t="s">
        <v>965</v>
      </c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spans="1:18" x14ac:dyDescent="0.25">
      <c r="A773" s="42" t="str">
        <f>TableData[Table Name]&amp;"-"&amp;TableData[Record No]</f>
        <v>Field Options-64</v>
      </c>
      <c r="B773" s="43" t="s">
        <v>464</v>
      </c>
      <c r="C773" s="42">
        <f>COUNTIF($B$1:$B772,TableData[Table Name])</f>
        <v>64</v>
      </c>
      <c r="D773" s="43">
        <v>168</v>
      </c>
      <c r="E773" s="43" t="s">
        <v>964</v>
      </c>
      <c r="F773" s="43"/>
      <c r="G773" s="43" t="s">
        <v>21</v>
      </c>
      <c r="H773" s="43" t="s">
        <v>268</v>
      </c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spans="1:18" x14ac:dyDescent="0.25">
      <c r="A774" s="42" t="str">
        <f>TableData[Table Name]&amp;"-"&amp;TableData[Record No]</f>
        <v>Field Options-65</v>
      </c>
      <c r="B774" s="43" t="s">
        <v>464</v>
      </c>
      <c r="C774" s="42">
        <f>COUNTIF($B$1:$B773,TableData[Table Name])</f>
        <v>65</v>
      </c>
      <c r="D774" s="43">
        <v>169</v>
      </c>
      <c r="E774" s="43" t="s">
        <v>965</v>
      </c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spans="1:18" x14ac:dyDescent="0.25">
      <c r="A775" s="42" t="str">
        <f>TableData[Table Name]&amp;"-"&amp;TableData[Record No]</f>
        <v>Field Options-66</v>
      </c>
      <c r="B775" s="43" t="s">
        <v>464</v>
      </c>
      <c r="C775" s="42">
        <f>COUNTIF($B$1:$B774,TableData[Table Name])</f>
        <v>66</v>
      </c>
      <c r="D775" s="43">
        <v>171</v>
      </c>
      <c r="E775" s="43" t="s">
        <v>965</v>
      </c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spans="1:18" x14ac:dyDescent="0.25">
      <c r="A776" s="42" t="str">
        <f>TableData[Table Name]&amp;"-"&amp;TableData[Record No]</f>
        <v>Field Options-67</v>
      </c>
      <c r="B776" s="43" t="s">
        <v>464</v>
      </c>
      <c r="C776" s="42">
        <f>COUNTIF($B$1:$B775,TableData[Table Name])</f>
        <v>67</v>
      </c>
      <c r="D776" s="43">
        <v>174</v>
      </c>
      <c r="E776" s="43" t="s">
        <v>965</v>
      </c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spans="1:18" hidden="1" x14ac:dyDescent="0.25">
      <c r="A777" s="42" t="str">
        <f>TableData[Table Name]&amp;"-"&amp;TableData[Record No]</f>
        <v>Field Dynamic-1</v>
      </c>
      <c r="B777" s="43" t="s">
        <v>792</v>
      </c>
      <c r="C777" s="42">
        <f>COUNTIF($B$1:$B776,TableData[Table Name])</f>
        <v>1</v>
      </c>
      <c r="D777" s="43">
        <v>55</v>
      </c>
      <c r="E777" s="43" t="s">
        <v>968</v>
      </c>
      <c r="F777" s="43" t="s">
        <v>869</v>
      </c>
      <c r="G777" s="43" t="s">
        <v>96</v>
      </c>
      <c r="H777" s="43"/>
      <c r="I777" s="43" t="s">
        <v>967</v>
      </c>
      <c r="J777" s="43"/>
      <c r="K777" s="43"/>
      <c r="L777" s="43"/>
      <c r="M777" s="43"/>
      <c r="N777" s="43"/>
      <c r="O777" s="43"/>
      <c r="P777" s="43"/>
      <c r="Q777" s="43"/>
      <c r="R777" s="43"/>
    </row>
    <row r="778" spans="1:18" hidden="1" x14ac:dyDescent="0.25">
      <c r="A778" s="42" t="str">
        <f>TableData[Table Name]&amp;"-"&amp;TableData[Record No]</f>
        <v>Field Depends-1</v>
      </c>
      <c r="B778" s="43" t="s">
        <v>689</v>
      </c>
      <c r="C778" s="42">
        <f>COUNTIF($B$1:$B777,TableData[Table Name])</f>
        <v>1</v>
      </c>
      <c r="D778" s="43">
        <v>176</v>
      </c>
      <c r="E778" s="43" t="s">
        <v>94</v>
      </c>
      <c r="F778" s="43" t="s">
        <v>23</v>
      </c>
      <c r="G778" s="43" t="s">
        <v>969</v>
      </c>
      <c r="H778" s="43"/>
      <c r="I778" s="43"/>
      <c r="J778" s="43"/>
      <c r="K778" s="43" t="s">
        <v>970</v>
      </c>
      <c r="L778" s="43"/>
      <c r="M778" s="43"/>
      <c r="N778" s="43"/>
      <c r="O778" s="43"/>
      <c r="P778" s="43"/>
      <c r="Q778" s="43"/>
      <c r="R778" s="4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5" workbookViewId="0">
      <selection activeCell="C45" sqref="C45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 x14ac:dyDescent="0.2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 x14ac:dyDescent="0.25">
      <c r="A2" s="1" t="s">
        <v>180</v>
      </c>
      <c r="B2" s="1" t="s">
        <v>137</v>
      </c>
      <c r="C2" s="1" t="str">
        <f>VLOOKUP(SeedMap[FW Table Name],Tables[],4,0)</f>
        <v>Milestone\Appframe\Model</v>
      </c>
      <c r="D2" s="1" t="str">
        <f>VLOOKUP(SeedMap[FW Table Name],Tables[],5,0)</f>
        <v>Group</v>
      </c>
      <c r="E2" s="9" t="str">
        <f t="shared" ref="E2:E17" si="0">"truncate"</f>
        <v>truncate</v>
      </c>
    </row>
    <row r="3" spans="1:5" x14ac:dyDescent="0.25">
      <c r="A3" s="1" t="s">
        <v>185</v>
      </c>
      <c r="B3" s="1" t="s">
        <v>139</v>
      </c>
      <c r="C3" s="1" t="str">
        <f>VLOOKUP(SeedMap[FW Table Name],Tables[],4,0)</f>
        <v>Milestone\Appframe\Model</v>
      </c>
      <c r="D3" s="1" t="str">
        <f>VLOOKUP(SeedMap[FW Table Name],Tables[],5,0)</f>
        <v>Role</v>
      </c>
      <c r="E3" s="9" t="str">
        <f t="shared" si="0"/>
        <v>truncate</v>
      </c>
    </row>
    <row r="4" spans="1:5" x14ac:dyDescent="0.25">
      <c r="A4" s="1" t="s">
        <v>224</v>
      </c>
      <c r="B4" s="1" t="s">
        <v>140</v>
      </c>
      <c r="C4" s="1" t="str">
        <f>VLOOKUP(SeedMap[FW Table Name],Tables[],4,0)</f>
        <v>Milestone\Appframe\Model</v>
      </c>
      <c r="D4" s="1" t="str">
        <f>VLOOKUP(SeedMap[FW Table Name],Tables[],5,0)</f>
        <v>GroupRole</v>
      </c>
      <c r="E4" s="9" t="str">
        <f t="shared" si="0"/>
        <v>truncate</v>
      </c>
    </row>
    <row r="5" spans="1:5" x14ac:dyDescent="0.25">
      <c r="A5" s="1" t="s">
        <v>220</v>
      </c>
      <c r="B5" s="1" t="s">
        <v>2</v>
      </c>
      <c r="C5" s="1" t="str">
        <f>VLOOKUP(SeedMap[FW Table Name],Tables[],4,0)</f>
        <v>Milestone\Appframe\Model</v>
      </c>
      <c r="D5" s="1" t="str">
        <f>VLOOKUP(SeedMap[FW Table Name],Tables[],5,0)</f>
        <v>Resource</v>
      </c>
      <c r="E5" s="9" t="str">
        <f t="shared" si="0"/>
        <v>truncate</v>
      </c>
    </row>
    <row r="6" spans="1:5" x14ac:dyDescent="0.25">
      <c r="A6" s="1" t="s">
        <v>227</v>
      </c>
      <c r="B6" s="1" t="s">
        <v>212</v>
      </c>
      <c r="C6" s="1" t="str">
        <f>VLOOKUP(SeedMap[FW Table Name],Tables[],4,0)</f>
        <v>Milestone\Appframe\Model</v>
      </c>
      <c r="D6" s="1" t="str">
        <f>VLOOKUP(SeedMap[FW Table Name],Tables[],5,0)</f>
        <v>ResourceRole</v>
      </c>
      <c r="E6" s="9" t="str">
        <f t="shared" si="0"/>
        <v>truncate</v>
      </c>
    </row>
    <row r="7" spans="1:5" x14ac:dyDescent="0.25">
      <c r="A7" s="1" t="s">
        <v>441</v>
      </c>
      <c r="B7" s="1" t="s">
        <v>3</v>
      </c>
      <c r="C7" s="1" t="str">
        <f>VLOOKUP(SeedMap[FW Table Name],Tables[],4,0)</f>
        <v>Milestone\Appframe\Model</v>
      </c>
      <c r="D7" s="1" t="str">
        <f>VLOOKUP(SeedMap[FW Table Name],Tables[],5,0)</f>
        <v>ResourceRelation</v>
      </c>
      <c r="E7" s="9" t="str">
        <f t="shared" si="0"/>
        <v>truncate</v>
      </c>
    </row>
    <row r="8" spans="1:5" x14ac:dyDescent="0.25">
      <c r="A8" s="2" t="s">
        <v>438</v>
      </c>
      <c r="B8" s="2" t="s">
        <v>0</v>
      </c>
      <c r="C8" s="2" t="str">
        <f>VLOOKUP(SeedMap[FW Table Name],Tables[],4,0)</f>
        <v>Milestone\Appframe\Model</v>
      </c>
      <c r="D8" s="2" t="str">
        <f>VLOOKUP(SeedMap[FW Table Name],Tables[],5,0)</f>
        <v>ResourceScope</v>
      </c>
      <c r="E8" s="9" t="str">
        <f t="shared" si="0"/>
        <v>truncate</v>
      </c>
    </row>
    <row r="9" spans="1:5" x14ac:dyDescent="0.25">
      <c r="A9" s="2" t="s">
        <v>439</v>
      </c>
      <c r="B9" s="2" t="s">
        <v>5</v>
      </c>
      <c r="C9" s="2" t="str">
        <f>VLOOKUP(SeedMap[FW Table Name],Tables[],4,0)</f>
        <v>Milestone\Appframe\Model</v>
      </c>
      <c r="D9" s="2" t="str">
        <f>VLOOKUP(SeedMap[FW Table Name],Tables[],5,0)</f>
        <v>ResourceList</v>
      </c>
      <c r="E9" s="9" t="str">
        <f t="shared" si="0"/>
        <v>truncate</v>
      </c>
    </row>
    <row r="10" spans="1:5" x14ac:dyDescent="0.25">
      <c r="A10" s="2" t="s">
        <v>440</v>
      </c>
      <c r="B10" s="2" t="s">
        <v>11</v>
      </c>
      <c r="C10" s="2" t="str">
        <f>VLOOKUP(SeedMap[FW Table Name],Tables[],4,0)</f>
        <v>Milestone\Appframe\Model</v>
      </c>
      <c r="D10" s="2" t="str">
        <f>VLOOKUP(SeedMap[FW Table Name],Tables[],5,0)</f>
        <v>ResourceListScope</v>
      </c>
      <c r="E10" s="9" t="str">
        <f t="shared" si="0"/>
        <v>truncate</v>
      </c>
    </row>
    <row r="11" spans="1:5" x14ac:dyDescent="0.25">
      <c r="A11" s="2" t="s">
        <v>431</v>
      </c>
      <c r="B11" s="2" t="s">
        <v>6</v>
      </c>
      <c r="C11" s="2" t="str">
        <f>VLOOKUP(SeedMap[FW Table Name],Tables[],4,0)</f>
        <v>Milestone\Appframe\Model</v>
      </c>
      <c r="D11" s="2" t="str">
        <f>VLOOKUP(SeedMap[FW Table Name],Tables[],5,0)</f>
        <v>ResourceForm</v>
      </c>
      <c r="E11" s="9" t="str">
        <f t="shared" si="0"/>
        <v>truncate</v>
      </c>
    </row>
    <row r="12" spans="1:5" x14ac:dyDescent="0.25">
      <c r="A12" s="2" t="s">
        <v>442</v>
      </c>
      <c r="B12" s="2" t="s">
        <v>102</v>
      </c>
      <c r="C12" s="2" t="str">
        <f>VLOOKUP(SeedMap[FW Table Name],Tables[],4,0)</f>
        <v>Milestone\Appframe\Model</v>
      </c>
      <c r="D12" s="2" t="str">
        <f>VLOOKUP(SeedMap[FW Table Name],Tables[],5,0)</f>
        <v>ResourceFormField</v>
      </c>
      <c r="E12" s="9" t="str">
        <f t="shared" si="0"/>
        <v>truncate</v>
      </c>
    </row>
    <row r="13" spans="1:5" x14ac:dyDescent="0.25">
      <c r="A13" s="2" t="s">
        <v>443</v>
      </c>
      <c r="B13" s="2" t="s">
        <v>104</v>
      </c>
      <c r="C13" s="2" t="str">
        <f>VLOOKUP(SeedMap[FW Table Name],Tables[],4,0)</f>
        <v>Milestone\Appframe\Model</v>
      </c>
      <c r="D13" s="2" t="str">
        <f>VLOOKUP(SeedMap[FW Table Name],Tables[],5,0)</f>
        <v>ResourceFormFieldData</v>
      </c>
      <c r="E13" s="9" t="str">
        <f t="shared" si="0"/>
        <v>truncate</v>
      </c>
    </row>
    <row r="14" spans="1:5" x14ac:dyDescent="0.25">
      <c r="A14" s="2" t="s">
        <v>315</v>
      </c>
      <c r="B14" s="2" t="s">
        <v>8</v>
      </c>
      <c r="C14" s="2" t="str">
        <f>VLOOKUP(SeedMap[FW Table Name],Tables[],4,0)</f>
        <v>Milestone\Appframe\Model</v>
      </c>
      <c r="D14" s="2" t="str">
        <f>VLOOKUP(SeedMap[FW Table Name],Tables[],5,0)</f>
        <v>ResourceAction</v>
      </c>
      <c r="E14" s="9" t="str">
        <f t="shared" si="0"/>
        <v>truncate</v>
      </c>
    </row>
    <row r="15" spans="1:5" x14ac:dyDescent="0.25">
      <c r="A15" s="2" t="s">
        <v>444</v>
      </c>
      <c r="B15" s="2" t="s">
        <v>101</v>
      </c>
      <c r="C15" s="2" t="str">
        <f>VLOOKUP(SeedMap[FW Table Name],Tables[],4,0)</f>
        <v>Milestone\Appframe\Model</v>
      </c>
      <c r="D15" s="2" t="str">
        <f>VLOOKUP(SeedMap[FW Table Name],Tables[],5,0)</f>
        <v>ResourceActionMethod</v>
      </c>
      <c r="E15" s="9" t="str">
        <f t="shared" si="0"/>
        <v>truncate</v>
      </c>
    </row>
    <row r="16" spans="1:5" x14ac:dyDescent="0.25">
      <c r="A16" s="4" t="s">
        <v>445</v>
      </c>
      <c r="B16" s="4" t="s">
        <v>103</v>
      </c>
      <c r="C16" s="4" t="str">
        <f>VLOOKUP(SeedMap[FW Table Name],Tables[],4,0)</f>
        <v>Milestone\Appframe\Model</v>
      </c>
      <c r="D16" s="4" t="str">
        <f>VLOOKUP(SeedMap[FW Table Name],Tables[],5,0)</f>
        <v>ResourceFormFieldAttr</v>
      </c>
      <c r="E16" s="9" t="str">
        <f t="shared" si="0"/>
        <v>truncate</v>
      </c>
    </row>
    <row r="17" spans="1:5" x14ac:dyDescent="0.25">
      <c r="A17" s="4" t="s">
        <v>475</v>
      </c>
      <c r="B17" s="4" t="s">
        <v>105</v>
      </c>
      <c r="C17" s="4" t="str">
        <f>VLOOKUP(SeedMap[FW Table Name],Tables[],4,0)</f>
        <v>Milestone\Appframe\Model</v>
      </c>
      <c r="D17" s="4" t="str">
        <f>VLOOKUP(SeedMap[FW Table Name],Tables[],5,0)</f>
        <v>ResourceFormFieldValidation</v>
      </c>
      <c r="E17" s="7" t="str">
        <f t="shared" si="0"/>
        <v>truncate</v>
      </c>
    </row>
    <row r="18" spans="1:5" x14ac:dyDescent="0.25">
      <c r="A18" s="4" t="s">
        <v>486</v>
      </c>
      <c r="B18" s="4" t="s">
        <v>150</v>
      </c>
      <c r="C18" s="4" t="str">
        <f>VLOOKUP(SeedMap[FW Table Name],Tables[],4,0)</f>
        <v>Milestone\Appframe\Model</v>
      </c>
      <c r="D18" s="4" t="str">
        <f>VLOOKUP(SeedMap[FW Table Name],Tables[],5,0)</f>
        <v>ResourceFormDefault</v>
      </c>
      <c r="E18" s="7" t="str">
        <f t="shared" ref="E18:E24" si="1">"truncate"</f>
        <v>truncate</v>
      </c>
    </row>
    <row r="19" spans="1:5" x14ac:dyDescent="0.25">
      <c r="A19" s="4" t="s">
        <v>552</v>
      </c>
      <c r="B19" s="4" t="s">
        <v>135</v>
      </c>
      <c r="C19" s="4" t="str">
        <f>VLOOKUP(SeedMap[FW Table Name],Tables[],4,0)</f>
        <v>Milestone\Appframe\Model</v>
      </c>
      <c r="D19" s="4" t="str">
        <f>VLOOKUP(SeedMap[FW Table Name],Tables[],5,0)</f>
        <v>ResourceActionList</v>
      </c>
      <c r="E19" s="7" t="str">
        <f t="shared" si="1"/>
        <v>truncate</v>
      </c>
    </row>
    <row r="20" spans="1:5" x14ac:dyDescent="0.25">
      <c r="A20" s="4" t="s">
        <v>553</v>
      </c>
      <c r="B20" s="4" t="s">
        <v>4</v>
      </c>
      <c r="C20" s="4" t="str">
        <f>VLOOKUP(SeedMap[FW Table Name],Tables[],4,0)</f>
        <v>Milestone\Appframe\Model</v>
      </c>
      <c r="D20" s="4" t="str">
        <f>VLOOKUP(SeedMap[FW Table Name],Tables[],5,0)</f>
        <v>ResourceData</v>
      </c>
      <c r="E20" s="7" t="str">
        <f t="shared" si="1"/>
        <v>truncate</v>
      </c>
    </row>
    <row r="21" spans="1:5" x14ac:dyDescent="0.25">
      <c r="A21" s="4" t="s">
        <v>561</v>
      </c>
      <c r="B21" s="4" t="s">
        <v>559</v>
      </c>
      <c r="C21" s="4" t="str">
        <f>VLOOKUP(SeedMap[FW Table Name],Tables[],4,0)</f>
        <v>Milestone\Appframe\Model</v>
      </c>
      <c r="D21" s="4" t="str">
        <f>VLOOKUP(SeedMap[FW Table Name],Tables[],5,0)</f>
        <v>ResourceListLayout</v>
      </c>
      <c r="E21" s="7" t="str">
        <f t="shared" si="1"/>
        <v>truncate</v>
      </c>
    </row>
    <row r="22" spans="1:5" x14ac:dyDescent="0.25">
      <c r="A22" s="4" t="s">
        <v>595</v>
      </c>
      <c r="B22" s="4" t="s">
        <v>589</v>
      </c>
      <c r="C22" s="4" t="str">
        <f>VLOOKUP(SeedMap[FW Table Name],Tables[],4,0)</f>
        <v>Milestone\Appframe\Model</v>
      </c>
      <c r="D22" s="4" t="str">
        <f>VLOOKUP(SeedMap[FW Table Name],Tables[],5,0)</f>
        <v>ResourceFormLayout</v>
      </c>
      <c r="E22" s="7" t="str">
        <f t="shared" si="1"/>
        <v>truncate</v>
      </c>
    </row>
    <row r="23" spans="1:5" x14ac:dyDescent="0.25">
      <c r="A23" s="4" t="s">
        <v>607</v>
      </c>
      <c r="B23" s="4" t="s">
        <v>599</v>
      </c>
      <c r="C23" s="4" t="str">
        <f>VLOOKUP(SeedMap[FW Table Name],Tables[],4,0)</f>
        <v>Milestone\Appframe\Model</v>
      </c>
      <c r="D23" s="4" t="str">
        <f>VLOOKUP(SeedMap[FW Table Name],Tables[],5,0)</f>
        <v>ResourceDataViewSection</v>
      </c>
      <c r="E23" s="7" t="str">
        <f t="shared" si="1"/>
        <v>truncate</v>
      </c>
    </row>
    <row r="24" spans="1:5" x14ac:dyDescent="0.25">
      <c r="A24" s="4" t="s">
        <v>614</v>
      </c>
      <c r="B24" s="4" t="s">
        <v>600</v>
      </c>
      <c r="C24" s="4" t="str">
        <f>VLOOKUP(SeedMap[FW Table Name],Tables[],4,0)</f>
        <v>Milestone\Appframe\Model</v>
      </c>
      <c r="D24" s="4" t="str">
        <f>VLOOKUP(SeedMap[FW Table Name],Tables[],5,0)</f>
        <v>ResourceDataViewSectionItem</v>
      </c>
      <c r="E24" s="7" t="str">
        <f t="shared" si="1"/>
        <v>truncate</v>
      </c>
    </row>
    <row r="25" spans="1:5" x14ac:dyDescent="0.25">
      <c r="A25" s="4" t="s">
        <v>387</v>
      </c>
      <c r="B25" s="4" t="s">
        <v>136</v>
      </c>
      <c r="C25" s="4" t="str">
        <f>VLOOKUP(SeedMap[FW Table Name],Tables[],4,0)</f>
        <v>Milestone\Appframe\Model</v>
      </c>
      <c r="D25" s="4" t="str">
        <f>VLOOKUP(SeedMap[FW Table Name],Tables[],5,0)</f>
        <v>ResourceActionData</v>
      </c>
      <c r="E25" s="7" t="str">
        <f t="shared" ref="E25:E30" si="2">"truncate"</f>
        <v>truncate</v>
      </c>
    </row>
    <row r="26" spans="1:5" x14ac:dyDescent="0.25">
      <c r="A26" s="4" t="s">
        <v>638</v>
      </c>
      <c r="B26" s="4" t="s">
        <v>10</v>
      </c>
      <c r="C26" s="4" t="str">
        <f>VLOOKUP(SeedMap[FW Table Name],Tables[],4,0)</f>
        <v>Milestone\Appframe\Model</v>
      </c>
      <c r="D26" s="4" t="str">
        <f>VLOOKUP(SeedMap[FW Table Name],Tables[],5,0)</f>
        <v>ResourceListRelation</v>
      </c>
      <c r="E26" s="7" t="str">
        <f t="shared" si="2"/>
        <v>truncate</v>
      </c>
    </row>
    <row r="27" spans="1:5" x14ac:dyDescent="0.25">
      <c r="A27" s="4" t="s">
        <v>655</v>
      </c>
      <c r="B27" s="4" t="s">
        <v>646</v>
      </c>
      <c r="C27" s="4" t="str">
        <f>VLOOKUP(SeedMap[FW Table Name],Tables[],4,0)</f>
        <v>Milestone\Appframe\Model</v>
      </c>
      <c r="D27" s="4" t="str">
        <f>VLOOKUP(SeedMap[FW Table Name],Tables[],5,0)</f>
        <v>ResourceFormCollection</v>
      </c>
      <c r="E27" s="7" t="str">
        <f t="shared" si="2"/>
        <v>truncate</v>
      </c>
    </row>
    <row r="28" spans="1:5" x14ac:dyDescent="0.25">
      <c r="A28" s="4" t="s">
        <v>184</v>
      </c>
      <c r="B28" s="4" t="s">
        <v>178</v>
      </c>
      <c r="C28" s="4" t="str">
        <f>VLOOKUP(SeedMap[FW Table Name],Tables[],4,0)</f>
        <v>Milestone\Appframe\Model</v>
      </c>
      <c r="D28" s="4" t="str">
        <f>VLOOKUP(SeedMap[FW Table Name],Tables[],5,0)</f>
        <v>User</v>
      </c>
      <c r="E28" s="7" t="str">
        <f t="shared" si="2"/>
        <v>truncate</v>
      </c>
    </row>
    <row r="29" spans="1:5" x14ac:dyDescent="0.25">
      <c r="A29" s="4" t="s">
        <v>464</v>
      </c>
      <c r="B29" s="4" t="s">
        <v>453</v>
      </c>
      <c r="C29" s="4" t="str">
        <f>VLOOKUP(SeedMap[FW Table Name],Tables[],4,0)</f>
        <v>Milestone\Appframe\Model</v>
      </c>
      <c r="D29" s="4" t="str">
        <f>VLOOKUP(SeedMap[FW Table Name],Tables[],5,0)</f>
        <v>ResourceFormFieldOption</v>
      </c>
      <c r="E29" s="7" t="str">
        <f t="shared" si="2"/>
        <v>truncate</v>
      </c>
    </row>
    <row r="30" spans="1:5" x14ac:dyDescent="0.25">
      <c r="A30" s="4" t="s">
        <v>669</v>
      </c>
      <c r="B30" s="4" t="s">
        <v>567</v>
      </c>
      <c r="C30" s="4" t="str">
        <f>VLOOKUP(SeedMap[FW Table Name],Tables[],4,0)</f>
        <v>Milestone\Appframe\Model</v>
      </c>
      <c r="D30" s="4" t="str">
        <f>VLOOKUP(SeedMap[FW Table Name],Tables[],5,0)</f>
        <v>ResourceDataScope</v>
      </c>
      <c r="E30" s="7" t="str">
        <f t="shared" si="2"/>
        <v>truncate</v>
      </c>
    </row>
    <row r="31" spans="1:5" x14ac:dyDescent="0.25">
      <c r="A31" s="4" t="s">
        <v>671</v>
      </c>
      <c r="B31" s="4" t="s">
        <v>670</v>
      </c>
      <c r="C31" s="4" t="str">
        <f>VLOOKUP(SeedMap[FW Table Name],Tables[],4,0)</f>
        <v>Milestone\Appframe\Model</v>
      </c>
      <c r="D31" s="4" t="str">
        <f>VLOOKUP(SeedMap[FW Table Name],Tables[],5,0)</f>
        <v>ResourceListSearch</v>
      </c>
      <c r="E31" s="7" t="str">
        <f t="shared" ref="E31:E36" si="3">"truncate"</f>
        <v>truncate</v>
      </c>
    </row>
    <row r="32" spans="1:5" x14ac:dyDescent="0.25">
      <c r="A32" s="4" t="s">
        <v>689</v>
      </c>
      <c r="B32" s="4" t="s">
        <v>678</v>
      </c>
      <c r="C32" s="4" t="str">
        <f>VLOOKUP(SeedMap[FW Table Name],Tables[],4,0)</f>
        <v>Milestone\Appframe\Model</v>
      </c>
      <c r="D32" s="4" t="str">
        <f>VLOOKUP(SeedMap[FW Table Name],Tables[],5,0)</f>
        <v>ResourceFormFieldDepend</v>
      </c>
      <c r="E32" s="7" t="str">
        <f t="shared" si="3"/>
        <v>truncate</v>
      </c>
    </row>
    <row r="33" spans="1:5" x14ac:dyDescent="0.25">
      <c r="A33" s="5" t="s">
        <v>742</v>
      </c>
      <c r="B33" s="5" t="s">
        <v>723</v>
      </c>
      <c r="C33" s="5" t="str">
        <f>VLOOKUP(SeedMap[FW Table Name],Tables[],4,0)</f>
        <v>Milestone\Appframe\Model</v>
      </c>
      <c r="D33" s="5" t="str">
        <f>VLOOKUP(SeedMap[FW Table Name],Tables[],5,0)</f>
        <v>ResourceDashboard</v>
      </c>
      <c r="E33" s="8" t="str">
        <f t="shared" si="3"/>
        <v>truncate</v>
      </c>
    </row>
    <row r="34" spans="1:5" x14ac:dyDescent="0.25">
      <c r="A34" s="5" t="s">
        <v>743</v>
      </c>
      <c r="B34" s="5" t="s">
        <v>724</v>
      </c>
      <c r="C34" s="5" t="str">
        <f>VLOOKUP(SeedMap[FW Table Name],Tables[],4,0)</f>
        <v>Milestone\Appframe\Model</v>
      </c>
      <c r="D34" s="5" t="str">
        <f>VLOOKUP(SeedMap[FW Table Name],Tables[],5,0)</f>
        <v>ResourceDashboardSection</v>
      </c>
      <c r="E34" s="8" t="str">
        <f t="shared" si="3"/>
        <v>truncate</v>
      </c>
    </row>
    <row r="35" spans="1:5" x14ac:dyDescent="0.25">
      <c r="A35" s="5" t="s">
        <v>744</v>
      </c>
      <c r="B35" s="5" t="s">
        <v>730</v>
      </c>
      <c r="C35" s="5" t="str">
        <f>VLOOKUP(SeedMap[FW Table Name],Tables[],4,0)</f>
        <v>Milestone\Appframe\Model</v>
      </c>
      <c r="D35" s="5" t="str">
        <f>VLOOKUP(SeedMap[FW Table Name],Tables[],5,0)</f>
        <v>ResourceDashboardSectionItem</v>
      </c>
      <c r="E35" s="8" t="str">
        <f t="shared" si="3"/>
        <v>truncate</v>
      </c>
    </row>
    <row r="36" spans="1:5" x14ac:dyDescent="0.25">
      <c r="A36" s="4" t="s">
        <v>745</v>
      </c>
      <c r="B36" s="4" t="s">
        <v>701</v>
      </c>
      <c r="C36" s="4" t="str">
        <f>VLOOKUP(SeedMap[FW Table Name],Tables[],4,0)</f>
        <v>Milestone\Appframe\Model</v>
      </c>
      <c r="D36" s="4" t="str">
        <f>VLOOKUP(SeedMap[FW Table Name],Tables[],5,0)</f>
        <v>ResourceMetric</v>
      </c>
      <c r="E36" s="7" t="str">
        <f t="shared" si="3"/>
        <v>truncate</v>
      </c>
    </row>
    <row r="37" spans="1:5" x14ac:dyDescent="0.25">
      <c r="A37" s="4" t="s">
        <v>792</v>
      </c>
      <c r="B37" s="4" t="s">
        <v>778</v>
      </c>
      <c r="C37" s="4" t="str">
        <f>VLOOKUP(SeedMap[FW Table Name],Tables[],4,0)</f>
        <v>Milestone\Appframe\Model</v>
      </c>
      <c r="D37" s="4" t="str">
        <f>VLOOKUP(SeedMap[FW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8" workbookViewId="0">
      <selection activeCell="D48" sqref="D48"/>
    </sheetView>
  </sheetViews>
  <sheetFormatPr defaultRowHeight="15" x14ac:dyDescent="0.2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 x14ac:dyDescent="0.25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 x14ac:dyDescent="0.25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 x14ac:dyDescent="0.25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 x14ac:dyDescent="0.25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 x14ac:dyDescent="0.25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 x14ac:dyDescent="0.25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 x14ac:dyDescent="0.25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 x14ac:dyDescent="0.25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 x14ac:dyDescent="0.25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 x14ac:dyDescent="0.25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 x14ac:dyDescent="0.25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 x14ac:dyDescent="0.25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 x14ac:dyDescent="0.25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 x14ac:dyDescent="0.25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 x14ac:dyDescent="0.25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 x14ac:dyDescent="0.25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 x14ac:dyDescent="0.25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 x14ac:dyDescent="0.25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 x14ac:dyDescent="0.25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 x14ac:dyDescent="0.25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 x14ac:dyDescent="0.25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 x14ac:dyDescent="0.25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 x14ac:dyDescent="0.25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 x14ac:dyDescent="0.25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 x14ac:dyDescent="0.25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 x14ac:dyDescent="0.25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 x14ac:dyDescent="0.25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 x14ac:dyDescent="0.25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 x14ac:dyDescent="0.25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 x14ac:dyDescent="0.25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 x14ac:dyDescent="0.25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 x14ac:dyDescent="0.25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 x14ac:dyDescent="0.25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 t="shared" ref="E33:E38" si="12">"Milestone\Appframe\Model"</f>
        <v>Milestone\Appframe\Model</v>
      </c>
      <c r="F33" s="4" t="s">
        <v>693</v>
      </c>
      <c r="G33" s="21" t="str">
        <f t="shared" ref="G33:G38" si="13">"id"</f>
        <v>id</v>
      </c>
      <c r="H33" s="4"/>
      <c r="I33" s="4"/>
    </row>
    <row r="34" spans="1:9" x14ac:dyDescent="0.25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 t="shared" si="12"/>
        <v>Milestone\Appframe\Model</v>
      </c>
      <c r="F34" s="5" t="s">
        <v>754</v>
      </c>
      <c r="G34" s="46" t="str">
        <f t="shared" si="13"/>
        <v>id</v>
      </c>
      <c r="H34" s="5"/>
      <c r="I34" s="5"/>
    </row>
    <row r="35" spans="1:9" x14ac:dyDescent="0.25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 t="shared" si="12"/>
        <v>Milestone\Appframe\Model</v>
      </c>
      <c r="F35" s="5" t="s">
        <v>755</v>
      </c>
      <c r="G35" s="46" t="str">
        <f t="shared" si="13"/>
        <v>id</v>
      </c>
      <c r="H35" s="5"/>
      <c r="I35" s="5"/>
    </row>
    <row r="36" spans="1:9" x14ac:dyDescent="0.25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 t="shared" si="12"/>
        <v>Milestone\Appframe\Model</v>
      </c>
      <c r="F36" s="5" t="s">
        <v>756</v>
      </c>
      <c r="G36" s="46" t="str">
        <f t="shared" si="13"/>
        <v>id</v>
      </c>
      <c r="H36" s="5"/>
      <c r="I36" s="5"/>
    </row>
    <row r="37" spans="1:9" x14ac:dyDescent="0.25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 t="shared" si="12"/>
        <v>Milestone\Appframe\Model</v>
      </c>
      <c r="F37" s="4" t="s">
        <v>757</v>
      </c>
      <c r="G37" s="21" t="str">
        <f t="shared" si="13"/>
        <v>id</v>
      </c>
      <c r="H37" s="4"/>
      <c r="I37" s="4"/>
    </row>
    <row r="38" spans="1:9" x14ac:dyDescent="0.25">
      <c r="A38" s="20">
        <f>IFERROR($A37+1,1)</f>
        <v>37</v>
      </c>
      <c r="B38" s="4" t="s">
        <v>793</v>
      </c>
      <c r="C38" s="4" t="s">
        <v>794</v>
      </c>
      <c r="D38" s="4" t="s">
        <v>795</v>
      </c>
      <c r="E38" s="7" t="str">
        <f t="shared" si="12"/>
        <v>Milestone\Appframe\Model</v>
      </c>
      <c r="F38" s="4" t="s">
        <v>796</v>
      </c>
      <c r="G38" s="21" t="str">
        <f t="shared" si="13"/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8" workbookViewId="0">
      <selection activeCell="D52" sqref="D52:I54"/>
    </sheetView>
  </sheetViews>
  <sheetFormatPr defaultRowHeight="15" x14ac:dyDescent="0.2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 x14ac:dyDescent="0.25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 x14ac:dyDescent="0.25">
      <c r="A2" s="11">
        <f t="shared" ref="A2:A9" si="0">IFERROR($A1+1,1)</f>
        <v>1</v>
      </c>
      <c r="B2" s="6" t="s">
        <v>177</v>
      </c>
      <c r="C2" s="6" t="s">
        <v>273</v>
      </c>
      <c r="D2" s="6">
        <f>VLOOKUP(RelationTable[Resource],CHOOSE({1,2},ResourceTable[Name],ResourceTable[No]),2,0)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VLOOKUP(RelationTable[Relate Resource],CHOOSE({1,2},ResourceTable[Name],ResourceTable[No]),2,0)</f>
        <v>2</v>
      </c>
    </row>
    <row r="3" spans="1:9" x14ac:dyDescent="0.25">
      <c r="A3" s="12">
        <f t="shared" si="0"/>
        <v>2</v>
      </c>
      <c r="B3" s="9" t="s">
        <v>273</v>
      </c>
      <c r="C3" s="9" t="s">
        <v>177</v>
      </c>
      <c r="D3" s="9">
        <f>VLOOKUP(RelationTable[Resource],CHOOSE({1,2},ResourceTable[Name],ResourceTable[No]),2,0)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VLOOKUP(RelationTable[Relate Resource],CHOOSE({1,2},ResourceTable[Name],ResourceTable[No]),2,0)</f>
        <v>1</v>
      </c>
    </row>
    <row r="4" spans="1:9" x14ac:dyDescent="0.25">
      <c r="A4" s="12">
        <f t="shared" si="0"/>
        <v>3</v>
      </c>
      <c r="B4" s="9" t="s">
        <v>273</v>
      </c>
      <c r="C4" s="9" t="s">
        <v>318</v>
      </c>
      <c r="D4" s="9">
        <f>VLOOKUP(RelationTable[Resource],CHOOSE({1,2},ResourceTable[Name],ResourceTable[No]),2,0)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VLOOKUP(RelationTable[Relate Resource],CHOOSE({1,2},ResourceTable[Name],ResourceTable[No]),2,0)</f>
        <v>3</v>
      </c>
    </row>
    <row r="5" spans="1:9" x14ac:dyDescent="0.25">
      <c r="A5" s="12">
        <f t="shared" si="0"/>
        <v>4</v>
      </c>
      <c r="B5" s="9" t="s">
        <v>318</v>
      </c>
      <c r="C5" s="9" t="s">
        <v>273</v>
      </c>
      <c r="D5" s="9">
        <f>VLOOKUP(RelationTable[Resource],CHOOSE({1,2},ResourceTable[Name],ResourceTable[No]),2,0)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VLOOKUP(RelationTable[Relate Resource],CHOOSE({1,2},ResourceTable[Name],ResourceTable[No]),2,0)</f>
        <v>2</v>
      </c>
    </row>
    <row r="6" spans="1:9" x14ac:dyDescent="0.25">
      <c r="A6" s="12">
        <f t="shared" si="0"/>
        <v>5</v>
      </c>
      <c r="B6" s="9" t="s">
        <v>318</v>
      </c>
      <c r="C6" s="9" t="s">
        <v>395</v>
      </c>
      <c r="D6" s="9">
        <f>VLOOKUP(RelationTable[Resource],CHOOSE({1,2},ResourceTable[Name],ResourceTable[No]),2,0)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VLOOKUP(RelationTable[Relate Resource],CHOOSE({1,2},ResourceTable[Name],ResourceTable[No]),2,0)</f>
        <v>11</v>
      </c>
    </row>
    <row r="7" spans="1:9" x14ac:dyDescent="0.25">
      <c r="A7" s="12">
        <f t="shared" si="0"/>
        <v>6</v>
      </c>
      <c r="B7" s="9" t="s">
        <v>208</v>
      </c>
      <c r="C7" s="9" t="s">
        <v>318</v>
      </c>
      <c r="D7" s="9">
        <f>VLOOKUP(RelationTable[Resource],CHOOSE({1,2},ResourceTable[Name],ResourceTable[No]),2,0)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VLOOKUP(RelationTable[Relate Resource],CHOOSE({1,2},ResourceTable[Name],ResourceTable[No]),2,0)</f>
        <v>3</v>
      </c>
    </row>
    <row r="8" spans="1:9" x14ac:dyDescent="0.25">
      <c r="A8" s="12">
        <f t="shared" si="0"/>
        <v>7</v>
      </c>
      <c r="B8" s="9" t="s">
        <v>208</v>
      </c>
      <c r="C8" s="9" t="s">
        <v>316</v>
      </c>
      <c r="D8" s="9">
        <f>VLOOKUP(RelationTable[Resource],CHOOSE({1,2},ResourceTable[Name],ResourceTable[No]),2,0)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VLOOKUP(RelationTable[Relate Resource],CHOOSE({1,2},ResourceTable[Name],ResourceTable[No]),2,0)</f>
        <v>7</v>
      </c>
    </row>
    <row r="9" spans="1:9" x14ac:dyDescent="0.25">
      <c r="A9" s="12">
        <f t="shared" si="0"/>
        <v>8</v>
      </c>
      <c r="B9" s="9" t="s">
        <v>316</v>
      </c>
      <c r="C9" s="9" t="s">
        <v>369</v>
      </c>
      <c r="D9" s="9">
        <f>VLOOKUP(RelationTable[Resource],CHOOSE({1,2},ResourceTable[Name],ResourceTable[No]),2,0)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VLOOKUP(RelationTable[Relate Resource],CHOOSE({1,2},ResourceTable[Name],ResourceTable[No]),2,0)</f>
        <v>8</v>
      </c>
    </row>
    <row r="10" spans="1:9" x14ac:dyDescent="0.25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VLOOKUP(RelationTable[Resource],CHOOSE({1,2},ResourceTable[Name],ResourceTable[No]),2,0)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VLOOKUP(RelationTable[Relate Resource],CHOOSE({1,2},ResourceTable[Name],ResourceTable[No]),2,0)</f>
        <v>9</v>
      </c>
    </row>
    <row r="11" spans="1:9" x14ac:dyDescent="0.25">
      <c r="A11" s="20">
        <f t="shared" si="1"/>
        <v>10</v>
      </c>
      <c r="B11" s="7" t="s">
        <v>316</v>
      </c>
      <c r="C11" s="7" t="s">
        <v>389</v>
      </c>
      <c r="D11" s="7">
        <f>VLOOKUP(RelationTable[Resource],CHOOSE({1,2},ResourceTable[Name],ResourceTable[No]),2,0)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VLOOKUP(RelationTable[Relate Resource],CHOOSE({1,2},ResourceTable[Name],ResourceTable[No]),2,0)</f>
        <v>10</v>
      </c>
    </row>
    <row r="12" spans="1:9" x14ac:dyDescent="0.25">
      <c r="A12" s="20">
        <f t="shared" si="1"/>
        <v>11</v>
      </c>
      <c r="B12" s="7" t="s">
        <v>205</v>
      </c>
      <c r="C12" s="7" t="s">
        <v>319</v>
      </c>
      <c r="D12" s="7">
        <f>VLOOKUP(RelationTable[Resource],CHOOSE({1,2},ResourceTable[Name],ResourceTable[No]),2,0)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VLOOKUP(RelationTable[Relate Resource],CHOOSE({1,2},ResourceTable[Name],ResourceTable[No]),2,0)</f>
        <v>6</v>
      </c>
    </row>
    <row r="13" spans="1:9" x14ac:dyDescent="0.25">
      <c r="A13" s="20">
        <f t="shared" si="1"/>
        <v>12</v>
      </c>
      <c r="B13" s="7" t="s">
        <v>395</v>
      </c>
      <c r="C13" s="7" t="s">
        <v>208</v>
      </c>
      <c r="D13" s="7">
        <f>VLOOKUP(RelationTable[Resource],CHOOSE({1,2},ResourceTable[Name],ResourceTable[No]),2,0)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VLOOKUP(RelationTable[Relate Resource],CHOOSE({1,2},ResourceTable[Name],ResourceTable[No]),2,0)</f>
        <v>4</v>
      </c>
    </row>
    <row r="14" spans="1:9" x14ac:dyDescent="0.25">
      <c r="A14" s="12">
        <f t="shared" si="1"/>
        <v>13</v>
      </c>
      <c r="B14" s="9" t="s">
        <v>208</v>
      </c>
      <c r="C14" s="9" t="s">
        <v>402</v>
      </c>
      <c r="D14" s="9">
        <f>VLOOKUP(RelationTable[Resource],CHOOSE({1,2},ResourceTable[Name],ResourceTable[No]),2,0)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VLOOKUP(RelationTable[Relate Resource],CHOOSE({1,2},ResourceTable[Name],ResourceTable[No]),2,0)</f>
        <v>12</v>
      </c>
    </row>
    <row r="15" spans="1:9" x14ac:dyDescent="0.25">
      <c r="A15" s="12">
        <f t="shared" si="1"/>
        <v>14</v>
      </c>
      <c r="B15" s="9" t="s">
        <v>402</v>
      </c>
      <c r="C15" s="9" t="s">
        <v>406</v>
      </c>
      <c r="D15" s="9">
        <f>VLOOKUP(RelationTable[Resource],CHOOSE({1,2},ResourceTable[Name],ResourceTable[No]),2,0)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VLOOKUP(RelationTable[Relate Resource],CHOOSE({1,2},ResourceTable[Name],ResourceTable[No]),2,0)</f>
        <v>13</v>
      </c>
    </row>
    <row r="16" spans="1:9" x14ac:dyDescent="0.25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VLOOKUP(RelationTable[Resource],CHOOSE({1,2},ResourceTable[Name],ResourceTable[No]),2,0)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VLOOKUP(RelationTable[Relate Resource],CHOOSE({1,2},ResourceTable[Name],ResourceTable[No]),2,0)</f>
        <v>14</v>
      </c>
    </row>
    <row r="17" spans="1:9" x14ac:dyDescent="0.25">
      <c r="A17" s="20">
        <f t="shared" si="2"/>
        <v>16</v>
      </c>
      <c r="B17" s="9" t="s">
        <v>406</v>
      </c>
      <c r="C17" s="7" t="s">
        <v>462</v>
      </c>
      <c r="D17" s="7">
        <f>VLOOKUP(RelationTable[Resource],CHOOSE({1,2},ResourceTable[Name],ResourceTable[No]),2,0)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VLOOKUP(RelationTable[Relate Resource],CHOOSE({1,2},ResourceTable[Name],ResourceTable[No]),2,0)</f>
        <v>15</v>
      </c>
    </row>
    <row r="18" spans="1:9" x14ac:dyDescent="0.25">
      <c r="A18" s="20">
        <f t="shared" si="2"/>
        <v>17</v>
      </c>
      <c r="B18" s="9" t="s">
        <v>406</v>
      </c>
      <c r="C18" s="7" t="s">
        <v>468</v>
      </c>
      <c r="D18" s="7">
        <f>VLOOKUP(RelationTable[Resource],CHOOSE({1,2},ResourceTable[Name],ResourceTable[No]),2,0)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VLOOKUP(RelationTable[Relate Resource],CHOOSE({1,2},ResourceTable[Name],ResourceTable[No]),2,0)</f>
        <v>16</v>
      </c>
    </row>
    <row r="19" spans="1:9" x14ac:dyDescent="0.25">
      <c r="A19" s="20">
        <f t="shared" si="2"/>
        <v>18</v>
      </c>
      <c r="B19" s="7" t="s">
        <v>402</v>
      </c>
      <c r="C19" s="7" t="s">
        <v>208</v>
      </c>
      <c r="D19" s="7">
        <f>VLOOKUP(RelationTable[Resource],CHOOSE({1,2},ResourceTable[Name],ResourceTable[No]),2,0)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VLOOKUP(RelationTable[Relate Resource],CHOOSE({1,2},ResourceTable[Name],ResourceTable[No]),2,0)</f>
        <v>4</v>
      </c>
    </row>
    <row r="20" spans="1:9" x14ac:dyDescent="0.25">
      <c r="A20" s="20">
        <f t="shared" si="2"/>
        <v>19</v>
      </c>
      <c r="B20" s="7" t="s">
        <v>402</v>
      </c>
      <c r="C20" s="7" t="s">
        <v>484</v>
      </c>
      <c r="D20" s="7">
        <f>VLOOKUP(RelationTable[Resource],CHOOSE({1,2},ResourceTable[Name],ResourceTable[No]),2,0)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VLOOKUP(RelationTable[Relate Resource],CHOOSE({1,2},ResourceTable[Name],ResourceTable[No]),2,0)</f>
        <v>17</v>
      </c>
    </row>
    <row r="21" spans="1:9" x14ac:dyDescent="0.25">
      <c r="A21" s="20">
        <f t="shared" si="2"/>
        <v>20</v>
      </c>
      <c r="B21" s="7" t="s">
        <v>406</v>
      </c>
      <c r="C21" s="7" t="s">
        <v>490</v>
      </c>
      <c r="D21" s="7">
        <f>VLOOKUP(RelationTable[Resource],CHOOSE({1,2},ResourceTable[Name],ResourceTable[No]),2,0)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VLOOKUP(RelationTable[Relate Resource],CHOOSE({1,2},ResourceTable[Name],ResourceTable[No]),2,0)</f>
        <v>18</v>
      </c>
    </row>
    <row r="22" spans="1:9" x14ac:dyDescent="0.25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VLOOKUP(RelationTable[Resource],CHOOSE({1,2},ResourceTable[Name],ResourceTable[No]),2,0)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VLOOKUP(RelationTable[Relate Resource],CHOOSE({1,2},ResourceTable[Name],ResourceTable[No]),2,0)</f>
        <v>26</v>
      </c>
    </row>
    <row r="23" spans="1:9" x14ac:dyDescent="0.25">
      <c r="A23" s="20">
        <f t="shared" si="3"/>
        <v>22</v>
      </c>
      <c r="B23" s="7" t="s">
        <v>490</v>
      </c>
      <c r="C23" s="7" t="s">
        <v>568</v>
      </c>
      <c r="D23" s="7">
        <f>VLOOKUP(RelationTable[Resource],CHOOSE({1,2},ResourceTable[Name],ResourceTable[No]),2,0)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VLOOKUP(RelationTable[Relate Resource],CHOOSE({1,2},ResourceTable[Name],ResourceTable[No]),2,0)</f>
        <v>26</v>
      </c>
    </row>
    <row r="24" spans="1:9" x14ac:dyDescent="0.25">
      <c r="A24" s="20">
        <f t="shared" si="3"/>
        <v>23</v>
      </c>
      <c r="B24" s="7" t="s">
        <v>484</v>
      </c>
      <c r="C24" s="7" t="s">
        <v>208</v>
      </c>
      <c r="D24" s="7">
        <f>VLOOKUP(RelationTable[Resource],CHOOSE({1,2},ResourceTable[Name],ResourceTable[No]),2,0)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VLOOKUP(RelationTable[Relate Resource],CHOOSE({1,2},ResourceTable[Name],ResourceTable[No]),2,0)</f>
        <v>4</v>
      </c>
    </row>
    <row r="25" spans="1:9" x14ac:dyDescent="0.25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VLOOKUP(RelationTable[Resource],CHOOSE({1,2},ResourceTable[Name],ResourceTable[No]),2,0)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VLOOKUP(RelationTable[Relate Resource],CHOOSE({1,2},ResourceTable[Name],ResourceTable[No]),2,0)</f>
        <v>4</v>
      </c>
    </row>
    <row r="26" spans="1:9" x14ac:dyDescent="0.25">
      <c r="A26" s="20">
        <f t="shared" si="4"/>
        <v>25</v>
      </c>
      <c r="B26" s="7" t="s">
        <v>515</v>
      </c>
      <c r="C26" s="7" t="s">
        <v>519</v>
      </c>
      <c r="D26" s="7">
        <f>VLOOKUP(RelationTable[Resource],CHOOSE({1,2},ResourceTable[Name],ResourceTable[No]),2,0)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VLOOKUP(RelationTable[Relate Resource],CHOOSE({1,2},ResourceTable[Name],ResourceTable[No]),2,0)</f>
        <v>20</v>
      </c>
    </row>
    <row r="27" spans="1:9" x14ac:dyDescent="0.25">
      <c r="A27" s="20">
        <f t="shared" si="4"/>
        <v>26</v>
      </c>
      <c r="B27" s="7" t="s">
        <v>208</v>
      </c>
      <c r="C27" s="7" t="s">
        <v>523</v>
      </c>
      <c r="D27" s="7">
        <f>VLOOKUP(RelationTable[Resource],CHOOSE({1,2},ResourceTable[Name],ResourceTable[No]),2,0)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VLOOKUP(RelationTable[Relate Resource],CHOOSE({1,2},ResourceTable[Name],ResourceTable[No]),2,0)</f>
        <v>21</v>
      </c>
    </row>
    <row r="28" spans="1:9" x14ac:dyDescent="0.25">
      <c r="A28" s="20">
        <f t="shared" si="4"/>
        <v>27</v>
      </c>
      <c r="B28" s="7" t="s">
        <v>515</v>
      </c>
      <c r="C28" s="7" t="s">
        <v>523</v>
      </c>
      <c r="D28" s="7">
        <f>VLOOKUP(RelationTable[Resource],CHOOSE({1,2},ResourceTable[Name],ResourceTable[No]),2,0)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VLOOKUP(RelationTable[Relate Resource],CHOOSE({1,2},ResourceTable[Name],ResourceTable[No]),2,0)</f>
        <v>21</v>
      </c>
    </row>
    <row r="29" spans="1:9" x14ac:dyDescent="0.25">
      <c r="A29" s="20">
        <f t="shared" si="4"/>
        <v>28</v>
      </c>
      <c r="B29" s="7" t="s">
        <v>543</v>
      </c>
      <c r="C29" s="7" t="s">
        <v>545</v>
      </c>
      <c r="D29" s="7">
        <f>VLOOKUP(RelationTable[Resource],CHOOSE({1,2},ResourceTable[Name],ResourceTable[No]),2,0)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VLOOKUP(RelationTable[Relate Resource],CHOOSE({1,2},ResourceTable[Name],ResourceTable[No]),2,0)</f>
        <v>24</v>
      </c>
    </row>
    <row r="30" spans="1:9" x14ac:dyDescent="0.25">
      <c r="A30" s="20">
        <f t="shared" si="4"/>
        <v>29</v>
      </c>
      <c r="B30" s="7" t="s">
        <v>543</v>
      </c>
      <c r="C30" s="7" t="s">
        <v>208</v>
      </c>
      <c r="D30" s="7">
        <f>VLOOKUP(RelationTable[Resource],CHOOSE({1,2},ResourceTable[Name],ResourceTable[No]),2,0)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VLOOKUP(RelationTable[Relate Resource],CHOOSE({1,2},ResourceTable[Name],ResourceTable[No]),2,0)</f>
        <v>4</v>
      </c>
    </row>
    <row r="31" spans="1:9" x14ac:dyDescent="0.25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VLOOKUP(RelationTable[Resource],CHOOSE({1,2},ResourceTable[Name],ResourceTable[No]),2,0)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VLOOKUP(RelationTable[Relate Resource],CHOOSE({1,2},ResourceTable[Name],ResourceTable[No]),2,0)</f>
        <v>25</v>
      </c>
    </row>
    <row r="32" spans="1:9" x14ac:dyDescent="0.25">
      <c r="A32" s="20">
        <f t="shared" si="5"/>
        <v>31</v>
      </c>
      <c r="B32" s="7" t="s">
        <v>568</v>
      </c>
      <c r="C32" s="7" t="s">
        <v>568</v>
      </c>
      <c r="D32" s="7">
        <f>VLOOKUP(RelationTable[Resource],CHOOSE({1,2},ResourceTable[Name],ResourceTable[No]),2,0)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VLOOKUP(RelationTable[Relate Resource],CHOOSE({1,2},ResourceTable[Name],ResourceTable[No]),2,0)</f>
        <v>26</v>
      </c>
    </row>
    <row r="33" spans="1:9" x14ac:dyDescent="0.25">
      <c r="A33" s="20">
        <f t="shared" si="5"/>
        <v>32</v>
      </c>
      <c r="B33" s="7" t="s">
        <v>568</v>
      </c>
      <c r="C33" s="7" t="s">
        <v>208</v>
      </c>
      <c r="D33" s="7">
        <f>VLOOKUP(RelationTable[Resource],CHOOSE({1,2},ResourceTable[Name],ResourceTable[No]),2,0)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VLOOKUP(RelationTable[Relate Resource],CHOOSE({1,2},ResourceTable[Name],ResourceTable[No]),2,0)</f>
        <v>4</v>
      </c>
    </row>
    <row r="34" spans="1:9" x14ac:dyDescent="0.25">
      <c r="A34" s="20">
        <f t="shared" si="5"/>
        <v>33</v>
      </c>
      <c r="B34" s="7" t="s">
        <v>568</v>
      </c>
      <c r="C34" s="7" t="s">
        <v>593</v>
      </c>
      <c r="D34" s="7">
        <f>VLOOKUP(RelationTable[Resource],CHOOSE({1,2},ResourceTable[Name],ResourceTable[No]),2,0)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VLOOKUP(RelationTable[Relate Resource],CHOOSE({1,2},ResourceTable[Name],ResourceTable[No]),2,0)</f>
        <v>27</v>
      </c>
    </row>
    <row r="35" spans="1:9" x14ac:dyDescent="0.25">
      <c r="A35" s="20">
        <f t="shared" si="5"/>
        <v>34</v>
      </c>
      <c r="B35" s="7" t="s">
        <v>543</v>
      </c>
      <c r="C35" s="7" t="s">
        <v>605</v>
      </c>
      <c r="D35" s="7">
        <f>VLOOKUP(RelationTable[Resource],CHOOSE({1,2},ResourceTable[Name],ResourceTable[No]),2,0)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VLOOKUP(RelationTable[Relate Resource],CHOOSE({1,2},ResourceTable[Name],ResourceTable[No]),2,0)</f>
        <v>28</v>
      </c>
    </row>
    <row r="36" spans="1:9" x14ac:dyDescent="0.25">
      <c r="A36" s="20">
        <f t="shared" si="5"/>
        <v>35</v>
      </c>
      <c r="B36" s="7" t="s">
        <v>568</v>
      </c>
      <c r="C36" s="7" t="s">
        <v>612</v>
      </c>
      <c r="D36" s="7">
        <f>VLOOKUP(RelationTable[Resource],CHOOSE({1,2},ResourceTable[Name],ResourceTable[No]),2,0)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VLOOKUP(RelationTable[Relate Resource],CHOOSE({1,2},ResourceTable[Name],ResourceTable[No]),2,0)</f>
        <v>29</v>
      </c>
    </row>
    <row r="37" spans="1:9" x14ac:dyDescent="0.25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VLOOKUP(RelationTable[Resource],CHOOSE({1,2},ResourceTable[Name],ResourceTable[No]),2,0)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VLOOKUP(RelationTable[Relate Resource],CHOOSE({1,2},ResourceTable[Name],ResourceTable[No]),2,0)</f>
        <v>26</v>
      </c>
    </row>
    <row r="38" spans="1:9" x14ac:dyDescent="0.25">
      <c r="A38" s="20">
        <f t="shared" si="6"/>
        <v>37</v>
      </c>
      <c r="B38" s="7" t="s">
        <v>612</v>
      </c>
      <c r="C38" s="7" t="s">
        <v>568</v>
      </c>
      <c r="D38" s="7">
        <f>VLOOKUP(RelationTable[Resource],CHOOSE({1,2},ResourceTable[Name],ResourceTable[No]),2,0)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VLOOKUP(RelationTable[Relate Resource],CHOOSE({1,2},ResourceTable[Name],ResourceTable[No]),2,0)</f>
        <v>26</v>
      </c>
    </row>
    <row r="39" spans="1:9" x14ac:dyDescent="0.25">
      <c r="A39" s="20">
        <f t="shared" si="6"/>
        <v>38</v>
      </c>
      <c r="B39" s="7" t="s">
        <v>568</v>
      </c>
      <c r="C39" s="7" t="s">
        <v>208</v>
      </c>
      <c r="D39" s="7">
        <f>VLOOKUP(RelationTable[Resource],CHOOSE({1,2},ResourceTable[Name],ResourceTable[No]),2,0)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VLOOKUP(RelationTable[Relate Resource],CHOOSE({1,2},ResourceTable[Name],ResourceTable[No]),2,0)</f>
        <v>4</v>
      </c>
    </row>
    <row r="40" spans="1:9" x14ac:dyDescent="0.25">
      <c r="A40" s="20">
        <f t="shared" si="6"/>
        <v>39</v>
      </c>
      <c r="B40" s="7" t="s">
        <v>402</v>
      </c>
      <c r="C40" s="7" t="s">
        <v>649</v>
      </c>
      <c r="D40" s="7">
        <f>VLOOKUP(RelationTable[Resource],CHOOSE({1,2},ResourceTable[Name],ResourceTable[No]),2,0)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VLOOKUP(RelationTable[Relate Resource],CHOOSE({1,2},ResourceTable[Name],ResourceTable[No]),2,0)</f>
        <v>30</v>
      </c>
    </row>
    <row r="41" spans="1:9" x14ac:dyDescent="0.25">
      <c r="A41" s="20">
        <f t="shared" si="6"/>
        <v>40</v>
      </c>
      <c r="B41" s="7" t="s">
        <v>649</v>
      </c>
      <c r="C41" s="7" t="s">
        <v>402</v>
      </c>
      <c r="D41" s="7">
        <f>VLOOKUP(RelationTable[Resource],CHOOSE({1,2},ResourceTable[Name],ResourceTable[No]),2,0)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VLOOKUP(RelationTable[Relate Resource],CHOOSE({1,2},ResourceTable[Name],ResourceTable[No]),2,0)</f>
        <v>12</v>
      </c>
    </row>
    <row r="42" spans="1:9" x14ac:dyDescent="0.25">
      <c r="A42" s="20">
        <f t="shared" si="6"/>
        <v>41</v>
      </c>
      <c r="B42" s="7" t="s">
        <v>649</v>
      </c>
      <c r="C42" s="7" t="s">
        <v>568</v>
      </c>
      <c r="D42" s="7">
        <f>VLOOKUP(RelationTable[Resource],CHOOSE({1,2},ResourceTable[Name],ResourceTable[No]),2,0)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VLOOKUP(RelationTable[Relate Resource],CHOOSE({1,2},ResourceTable[Name],ResourceTable[No]),2,0)</f>
        <v>26</v>
      </c>
    </row>
    <row r="43" spans="1:9" x14ac:dyDescent="0.25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VLOOKUP(RelationTable[Resource],CHOOSE({1,2},ResourceTable[Name],ResourceTable[No]),2,0)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VLOOKUP(RelationTable[Relate Resource],CHOOSE({1,2},ResourceTable[Name],ResourceTable[No]),2,0)</f>
        <v>13</v>
      </c>
    </row>
    <row r="44" spans="1:9" x14ac:dyDescent="0.25">
      <c r="A44" s="20">
        <f t="shared" si="7"/>
        <v>43</v>
      </c>
      <c r="B44" s="7" t="s">
        <v>406</v>
      </c>
      <c r="C44" s="7" t="s">
        <v>402</v>
      </c>
      <c r="D44" s="7">
        <f>VLOOKUP(RelationTable[Resource],CHOOSE({1,2},ResourceTable[Name],ResourceTable[No]),2,0)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VLOOKUP(RelationTable[Relate Resource],CHOOSE({1,2},ResourceTable[Name],ResourceTable[No]),2,0)</f>
        <v>12</v>
      </c>
    </row>
    <row r="45" spans="1:9" x14ac:dyDescent="0.25">
      <c r="A45" s="20">
        <f t="shared" si="7"/>
        <v>44</v>
      </c>
      <c r="B45" s="7" t="s">
        <v>515</v>
      </c>
      <c r="C45" s="7" t="s">
        <v>672</v>
      </c>
      <c r="D45" s="7">
        <f>VLOOKUP(RelationTable[Resource],CHOOSE({1,2},ResourceTable[Name],ResourceTable[No]),2,0)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VLOOKUP(RelationTable[Relate Resource],CHOOSE({1,2},ResourceTable[Name],ResourceTable[No]),2,0)</f>
        <v>31</v>
      </c>
    </row>
    <row r="46" spans="1:9" x14ac:dyDescent="0.25">
      <c r="A46" s="20">
        <f t="shared" si="7"/>
        <v>45</v>
      </c>
      <c r="B46" s="7" t="s">
        <v>406</v>
      </c>
      <c r="C46" s="7" t="s">
        <v>690</v>
      </c>
      <c r="D46" s="7">
        <f>VLOOKUP(RelationTable[Resource],CHOOSE({1,2},ResourceTable[Name],ResourceTable[No]),2,0)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VLOOKUP(RelationTable[Relate Resource],CHOOSE({1,2},ResourceTable[Name],ResourceTable[No]),2,0)</f>
        <v>32</v>
      </c>
    </row>
    <row r="47" spans="1:9" x14ac:dyDescent="0.25">
      <c r="A47" s="20">
        <f t="shared" si="7"/>
        <v>46</v>
      </c>
      <c r="B47" s="7" t="s">
        <v>208</v>
      </c>
      <c r="C47" s="7" t="s">
        <v>746</v>
      </c>
      <c r="D47" s="7">
        <f>VLOOKUP(RelationTable[Resource],CHOOSE({1,2},ResourceTable[Name],ResourceTable[No]),2,0)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VLOOKUP(RelationTable[Relate Resource],CHOOSE({1,2},ResourceTable[Name],ResourceTable[No]),2,0)</f>
        <v>33</v>
      </c>
    </row>
    <row r="48" spans="1:9" x14ac:dyDescent="0.25">
      <c r="A48" s="20">
        <f t="shared" si="7"/>
        <v>47</v>
      </c>
      <c r="B48" s="7" t="s">
        <v>746</v>
      </c>
      <c r="C48" s="7" t="s">
        <v>747</v>
      </c>
      <c r="D48" s="7">
        <f>VLOOKUP(RelationTable[Resource],CHOOSE({1,2},ResourceTable[Name],ResourceTable[No]),2,0)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VLOOKUP(RelationTable[Relate Resource],CHOOSE({1,2},ResourceTable[Name],ResourceTable[No]),2,0)</f>
        <v>34</v>
      </c>
    </row>
    <row r="49" spans="1:9" x14ac:dyDescent="0.25">
      <c r="A49" s="20">
        <f t="shared" si="7"/>
        <v>48</v>
      </c>
      <c r="B49" s="7" t="s">
        <v>747</v>
      </c>
      <c r="C49" s="7" t="s">
        <v>748</v>
      </c>
      <c r="D49" s="7">
        <f>VLOOKUP(RelationTable[Resource],CHOOSE({1,2},ResourceTable[Name],ResourceTable[No]),2,0)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VLOOKUP(RelationTable[Relate Resource],CHOOSE({1,2},ResourceTable[Name],ResourceTable[No]),2,0)</f>
        <v>35</v>
      </c>
    </row>
    <row r="50" spans="1:9" x14ac:dyDescent="0.25">
      <c r="A50" s="20">
        <f t="shared" si="7"/>
        <v>49</v>
      </c>
      <c r="B50" s="7" t="s">
        <v>746</v>
      </c>
      <c r="C50" s="7" t="s">
        <v>208</v>
      </c>
      <c r="D50" s="7">
        <f>VLOOKUP(RelationTable[Resource],CHOOSE({1,2},ResourceTable[Name],ResourceTable[No]),2,0)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VLOOKUP(RelationTable[Relate Resource],CHOOSE({1,2},ResourceTable[Name],ResourceTable[No]),2,0)</f>
        <v>4</v>
      </c>
    </row>
    <row r="51" spans="1:9" x14ac:dyDescent="0.25">
      <c r="A51" s="20">
        <f>IFERROR($A50+1,1)</f>
        <v>50</v>
      </c>
      <c r="B51" s="7" t="s">
        <v>406</v>
      </c>
      <c r="C51" s="7" t="s">
        <v>793</v>
      </c>
      <c r="D51" s="7">
        <f>VLOOKUP(RelationTable[Resource],CHOOSE({1,2},ResourceTable[Name],ResourceTable[No]),2,0)</f>
        <v>13</v>
      </c>
      <c r="E51" s="7" t="s">
        <v>798</v>
      </c>
      <c r="F51" s="7" t="s">
        <v>794</v>
      </c>
      <c r="G51" s="22" t="s">
        <v>797</v>
      </c>
      <c r="H51" s="7" t="s">
        <v>401</v>
      </c>
      <c r="I51" s="41">
        <f>VLOOKUP(RelationTable[Relate Resource],CHOOSE({1,2},ResourceTable[Name],ResourceTable[No]),2,0)</f>
        <v>37</v>
      </c>
    </row>
    <row r="52" spans="1:9" x14ac:dyDescent="0.25">
      <c r="A52" s="45">
        <f>IFERROR($A51+1,1)</f>
        <v>51</v>
      </c>
      <c r="B52" s="7" t="s">
        <v>543</v>
      </c>
      <c r="C52" s="8" t="s">
        <v>523</v>
      </c>
      <c r="D52" s="8">
        <f>VLOOKUP(RelationTable[Resource],CHOOSE({1,2},ResourceTable[Name],ResourceTable[No]),2,0)</f>
        <v>23</v>
      </c>
      <c r="E52" s="8" t="s">
        <v>925</v>
      </c>
      <c r="F52" s="8" t="s">
        <v>926</v>
      </c>
      <c r="G52" s="42" t="s">
        <v>531</v>
      </c>
      <c r="H52" s="8" t="s">
        <v>216</v>
      </c>
      <c r="I52" s="27">
        <f>VLOOKUP(RelationTable[Relate Resource],CHOOSE({1,2},ResourceTable[Name],ResourceTable[No]),2,0)</f>
        <v>21</v>
      </c>
    </row>
    <row r="53" spans="1:9" x14ac:dyDescent="0.25">
      <c r="A53" s="45">
        <f>IFERROR($A52+1,1)</f>
        <v>52</v>
      </c>
      <c r="B53" s="7" t="s">
        <v>515</v>
      </c>
      <c r="C53" s="8" t="s">
        <v>316</v>
      </c>
      <c r="D53" s="8">
        <f>VLOOKUP(RelationTable[Resource],CHOOSE({1,2},ResourceTable[Name],ResourceTable[No]),2,0)</f>
        <v>19</v>
      </c>
      <c r="E53" s="8" t="s">
        <v>927</v>
      </c>
      <c r="F53" s="8" t="s">
        <v>928</v>
      </c>
      <c r="G53" s="42" t="s">
        <v>313</v>
      </c>
      <c r="H53" s="8" t="s">
        <v>216</v>
      </c>
      <c r="I53" s="27">
        <f>VLOOKUP(RelationTable[Relate Resource],CHOOSE({1,2},ResourceTable[Name],ResourceTable[No]),2,0)</f>
        <v>7</v>
      </c>
    </row>
    <row r="54" spans="1:9" x14ac:dyDescent="0.25">
      <c r="A54" s="45">
        <f>IFERROR($A53+1,1)</f>
        <v>53</v>
      </c>
      <c r="B54" s="8" t="s">
        <v>543</v>
      </c>
      <c r="C54" s="8" t="s">
        <v>316</v>
      </c>
      <c r="D54" s="8">
        <f>VLOOKUP(RelationTable[Resource],CHOOSE({1,2},ResourceTable[Name],ResourceTable[No]),2,0)</f>
        <v>23</v>
      </c>
      <c r="E54" s="8" t="s">
        <v>929</v>
      </c>
      <c r="F54" s="8" t="s">
        <v>930</v>
      </c>
      <c r="G54" s="42" t="s">
        <v>313</v>
      </c>
      <c r="H54" s="8" t="s">
        <v>216</v>
      </c>
      <c r="I54" s="27">
        <f>VLOOKUP(RelationTable[Relate Resource],CHOOSE({1,2},ResourceTable[Name],ResourceTable[No]),2,0)</f>
        <v>7</v>
      </c>
    </row>
  </sheetData>
  <dataValidations count="1">
    <dataValidation type="list" allowBlank="1" showInputMessage="1" showErrorMessage="1" sqref="B2:C54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72" workbookViewId="0">
      <selection activeCell="B6" sqref="B6:R77"/>
    </sheetView>
  </sheetViews>
  <sheetFormatPr defaultRowHeight="15" x14ac:dyDescent="0.25"/>
  <cols>
    <col min="1" max="16384" width="9.140625" style="26"/>
  </cols>
  <sheetData>
    <row r="1" spans="1:20" s="38" customFormat="1" ht="15" customHeight="1" x14ac:dyDescent="0.25">
      <c r="A1" s="51" t="s">
        <v>464</v>
      </c>
      <c r="B1" s="51"/>
      <c r="C1" s="51"/>
      <c r="D1" s="51"/>
      <c r="E1" s="52" t="str">
        <f>"\"&amp;VLOOKUP($A$1,SeedMap[],3,0)&amp;"\"&amp;VLOOKUP($A$1,SeedMap[],4,0)&amp;"::"&amp;VLOOKUP($A$1,SeedMap[],5,0)&amp;"()"</f>
        <v>\Milestone\Appframe\Model\ResourceFormFieldOption::truncate()</v>
      </c>
      <c r="F1" s="52"/>
      <c r="G1" s="52"/>
      <c r="H1" s="52"/>
      <c r="I1" s="53" t="s">
        <v>176</v>
      </c>
      <c r="J1" s="53"/>
      <c r="K1" s="53"/>
      <c r="L1" s="53"/>
      <c r="M1" s="53"/>
      <c r="N1" s="53"/>
      <c r="O1" s="53"/>
      <c r="P1" s="53"/>
      <c r="Q1" s="53"/>
      <c r="R1" s="53"/>
      <c r="S1" s="31" t="str">
        <f>""</f>
        <v/>
      </c>
      <c r="T1" s="10"/>
    </row>
    <row r="2" spans="1:20" s="38" customFormat="1" ht="15" customHeight="1" x14ac:dyDescent="0.25">
      <c r="A2" s="51"/>
      <c r="B2" s="51"/>
      <c r="C2" s="51"/>
      <c r="D2" s="51"/>
      <c r="E2" s="52" t="s">
        <v>436</v>
      </c>
      <c r="F2" s="52"/>
      <c r="G2" s="52"/>
      <c r="H2" s="52"/>
      <c r="I2" s="53" t="s">
        <v>175</v>
      </c>
      <c r="J2" s="53"/>
      <c r="K2" s="53"/>
      <c r="L2" s="53"/>
      <c r="M2" s="53"/>
      <c r="N2" s="53"/>
      <c r="O2" s="53"/>
      <c r="P2" s="53"/>
      <c r="Q2" s="53"/>
      <c r="R2" s="53"/>
      <c r="S2" s="31" t="str">
        <f>";"</f>
        <v>;</v>
      </c>
      <c r="T2" s="10"/>
    </row>
    <row r="3" spans="1:20" s="38" customFormat="1" ht="15" customHeight="1" x14ac:dyDescent="0.25">
      <c r="A3" s="51"/>
      <c r="B3" s="51"/>
      <c r="C3" s="51"/>
      <c r="D3" s="51"/>
      <c r="E3" s="52"/>
      <c r="F3" s="52"/>
      <c r="G3" s="52"/>
      <c r="H3" s="52"/>
      <c r="I3" s="53" t="s">
        <v>430</v>
      </c>
      <c r="J3" s="53"/>
      <c r="K3" s="53"/>
      <c r="L3" s="53"/>
      <c r="M3" s="53"/>
      <c r="N3" s="53"/>
      <c r="O3" s="53"/>
      <c r="P3" s="53"/>
      <c r="Q3" s="53"/>
      <c r="R3" s="53"/>
      <c r="S3" s="31" t="str">
        <f>$I$3</f>
        <v>\DB::statement('set foreign_key_checks = ' . $_);</v>
      </c>
      <c r="T3" s="10"/>
    </row>
    <row r="4" spans="1:20" s="38" customFormat="1" hidden="1" x14ac:dyDescent="0.25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 x14ac:dyDescent="0.25">
      <c r="A5" s="32"/>
      <c r="B5" s="28"/>
      <c r="C5" s="34" t="str">
        <f>IF(VLOOKUP($A$1&amp;"-0",TableData[[TRCode]:[15]],C$4+$B$4,0)=0,"",VLOOKUP($A$1&amp;"-0",TableData[[TRCode]:[15]],C$4+$B$4,0))</f>
        <v>form_field</v>
      </c>
      <c r="D5" s="34" t="str">
        <f>IF(VLOOKUP($A$1&amp;"-0",TableData[[TRCode]:[15]],D$4+$B$4,0)=0,"",VLOOKUP($A$1&amp;"-0",TableData[[TRCode]:[15]],D$4+$B$4,0))</f>
        <v>type</v>
      </c>
      <c r="E5" s="34" t="str">
        <f>IF(VLOOKUP($A$1&amp;"-0",TableData[[TRCode]:[15]],E$4+$B$4,0)=0,"",VLOOKUP($A$1&amp;"-0",TableData[[TRCode]:[15]],E$4+$B$4,0))</f>
        <v>detail</v>
      </c>
      <c r="F5" s="34" t="str">
        <f>IF(VLOOKUP($A$1&amp;"-0",TableData[[TRCode]:[15]],F$4+$B$4,0)=0,"",VLOOKUP($A$1&amp;"-0",TableData[[TRCode]:[15]],F$4+$B$4,0))</f>
        <v>value_attr</v>
      </c>
      <c r="G5" s="34" t="str">
        <f>IF(VLOOKUP($A$1&amp;"-0",TableData[[TRCode]:[15]],G$4+$B$4,0)=0,"",VLOOKUP($A$1&amp;"-0",TableData[[TRCode]:[15]],G$4+$B$4,0))</f>
        <v>label_attr</v>
      </c>
      <c r="H5" s="34" t="str">
        <f>IF(VLOOKUP($A$1&amp;"-0",TableData[[TRCode]:[15]],H$4+$B$4,0)=0,"",VLOOKUP($A$1&amp;"-0",TableData[[TRCode]:[15]],H$4+$B$4,0))</f>
        <v>preload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 x14ac:dyDescent="0.25">
      <c r="A6" s="32"/>
      <c r="B6" s="48" t="str">
        <f>$I$1</f>
        <v>$_ = \DB::statement('SELECT @@GLOBAL.foreign_key_checks');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10"/>
      <c r="T6" s="10"/>
    </row>
    <row r="7" spans="1:20" x14ac:dyDescent="0.25">
      <c r="A7" s="32"/>
      <c r="B7" s="49" t="str">
        <f>$I$2</f>
        <v>\DB::statement('set foreign_key_checks = 0');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20" x14ac:dyDescent="0.25">
      <c r="A8" s="32"/>
      <c r="B8" s="50" t="str">
        <f>$E$1</f>
        <v>\Milestone\Appframe\Model\ResourceFormFieldOption::truncate()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20" x14ac:dyDescent="0.25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'form_field' =&gt; '45',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'type' =&gt; 'Foreign', </v>
      </c>
      <c r="E9" s="33" t="str">
        <f t="shared" ca="1" si="0"/>
        <v/>
      </c>
      <c r="F9" s="33" t="str">
        <f t="shared" ca="1" si="0"/>
        <v xml:space="preserve">'value_attr' =&gt; 'id', </v>
      </c>
      <c r="G9" s="33" t="str">
        <f t="shared" ca="1" si="0"/>
        <v xml:space="preserve">'label_attr' =&gt; 'title', </v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 x14ac:dyDescent="0.25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'form_field' =&gt; '49', </v>
      </c>
      <c r="D10" s="33" t="str">
        <f t="shared" ca="1" si="0"/>
        <v xml:space="preserve">'type' =&gt; 'Enum', </v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 x14ac:dyDescent="0.25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'form_field' =&gt; '53', </v>
      </c>
      <c r="D11" s="33" t="str">
        <f t="shared" ca="1" si="0"/>
        <v xml:space="preserve">'type' =&gt; 'Enum', </v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 x14ac:dyDescent="0.25">
      <c r="A12" s="29">
        <v>4</v>
      </c>
      <c r="B12" s="30" t="str">
        <f t="shared" ca="1" si="1"/>
        <v>-&gt;create([</v>
      </c>
      <c r="C12" s="33" t="str">
        <f t="shared" ca="1" si="3"/>
        <v xml:space="preserve">'form_field' =&gt; '56', </v>
      </c>
      <c r="D12" s="33" t="str">
        <f t="shared" ca="1" si="0"/>
        <v xml:space="preserve">'type' =&gt; 'Foreign', </v>
      </c>
      <c r="E12" s="33" t="str">
        <f t="shared" ca="1" si="0"/>
        <v/>
      </c>
      <c r="F12" s="33" t="str">
        <f t="shared" ca="1" si="0"/>
        <v xml:space="preserve">'value_attr' =&gt; 'id', </v>
      </c>
      <c r="G12" s="33" t="str">
        <f t="shared" ca="1" si="0"/>
        <v xml:space="preserve">'label_attr' =&gt; 'title', </v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 x14ac:dyDescent="0.25">
      <c r="A13" s="29">
        <v>5</v>
      </c>
      <c r="B13" s="30" t="str">
        <f t="shared" ca="1" si="1"/>
        <v>-&gt;create([</v>
      </c>
      <c r="C13" s="33" t="str">
        <f t="shared" ca="1" si="3"/>
        <v xml:space="preserve">'form_field' =&gt; '61', </v>
      </c>
      <c r="D13" s="33" t="str">
        <f t="shared" ca="1" si="0"/>
        <v xml:space="preserve">'type' =&gt; 'Foreign', </v>
      </c>
      <c r="E13" s="33" t="str">
        <f t="shared" ca="1" si="0"/>
        <v/>
      </c>
      <c r="F13" s="33" t="str">
        <f t="shared" ca="1" si="0"/>
        <v xml:space="preserve">'value_attr' =&gt; 'id', </v>
      </c>
      <c r="G13" s="33" t="str">
        <f t="shared" ca="1" si="0"/>
        <v xml:space="preserve">'label_attr' =&gt; 'title', </v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 x14ac:dyDescent="0.25">
      <c r="A14" s="29">
        <v>6</v>
      </c>
      <c r="B14" s="30" t="str">
        <f t="shared" ca="1" si="1"/>
        <v>-&gt;create([</v>
      </c>
      <c r="C14" s="33" t="str">
        <f t="shared" ca="1" si="3"/>
        <v xml:space="preserve">'form_field' =&gt; '65', </v>
      </c>
      <c r="D14" s="33" t="str">
        <f t="shared" ca="1" si="0"/>
        <v xml:space="preserve">'type' =&gt; 'Foreign', </v>
      </c>
      <c r="E14" s="33" t="str">
        <f t="shared" ca="1" si="0"/>
        <v/>
      </c>
      <c r="F14" s="33" t="str">
        <f t="shared" ca="1" si="0"/>
        <v xml:space="preserve">'value_attr' =&gt; 'id', </v>
      </c>
      <c r="G14" s="33" t="str">
        <f t="shared" ca="1" si="0"/>
        <v xml:space="preserve">'label_attr' =&gt; 'method', </v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 x14ac:dyDescent="0.25">
      <c r="A15" s="29">
        <v>7</v>
      </c>
      <c r="B15" s="30" t="str">
        <f t="shared" ca="1" si="1"/>
        <v>-&gt;create([</v>
      </c>
      <c r="C15" s="33" t="str">
        <f t="shared" ca="1" si="3"/>
        <v xml:space="preserve">'form_field' =&gt; '66', </v>
      </c>
      <c r="D15" s="33" t="str">
        <f t="shared" ca="1" si="0"/>
        <v xml:space="preserve">'type' =&gt; 'Foreign', </v>
      </c>
      <c r="E15" s="33" t="str">
        <f t="shared" ca="1" si="0"/>
        <v/>
      </c>
      <c r="F15" s="33" t="str">
        <f t="shared" ca="1" si="0"/>
        <v xml:space="preserve">'value_attr' =&gt; 'id', </v>
      </c>
      <c r="G15" s="33" t="str">
        <f t="shared" ca="1" si="0"/>
        <v xml:space="preserve">'label_attr' =&gt; 'method', </v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 x14ac:dyDescent="0.25">
      <c r="A16" s="29">
        <v>8</v>
      </c>
      <c r="B16" s="30" t="str">
        <f t="shared" ca="1" si="1"/>
        <v>-&gt;create([</v>
      </c>
      <c r="C16" s="33" t="str">
        <f t="shared" ca="1" si="3"/>
        <v xml:space="preserve">'form_field' =&gt; '68', </v>
      </c>
      <c r="D16" s="33" t="str">
        <f t="shared" ca="1" si="0"/>
        <v xml:space="preserve">'type' =&gt; 'Foreign', </v>
      </c>
      <c r="E16" s="33" t="str">
        <f t="shared" ca="1" si="0"/>
        <v/>
      </c>
      <c r="F16" s="33" t="str">
        <f t="shared" ca="1" si="0"/>
        <v xml:space="preserve">'value_attr' =&gt; 'id', </v>
      </c>
      <c r="G16" s="33" t="str">
        <f t="shared" ca="1" si="0"/>
        <v xml:space="preserve">'label_attr' =&gt; 'label', </v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 x14ac:dyDescent="0.25">
      <c r="A17" s="29">
        <v>9</v>
      </c>
      <c r="B17" s="30" t="str">
        <f t="shared" ca="1" si="1"/>
        <v>-&gt;create([</v>
      </c>
      <c r="C17" s="33" t="str">
        <f t="shared" ca="1" si="3"/>
        <v xml:space="preserve">'form_field' =&gt; '71', </v>
      </c>
      <c r="D17" s="33" t="str">
        <f t="shared" ca="1" si="0"/>
        <v xml:space="preserve">'type' =&gt; 'Foreign', </v>
      </c>
      <c r="E17" s="33" t="str">
        <f t="shared" ca="1" si="0"/>
        <v/>
      </c>
      <c r="F17" s="33" t="str">
        <f t="shared" ca="1" si="0"/>
        <v xml:space="preserve">'value_attr' =&gt; 'id', </v>
      </c>
      <c r="G17" s="33" t="str">
        <f t="shared" ca="1" si="0"/>
        <v xml:space="preserve">'label_attr' =&gt; 'label', </v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 x14ac:dyDescent="0.25">
      <c r="A18" s="29">
        <v>10</v>
      </c>
      <c r="B18" s="30" t="str">
        <f t="shared" ca="1" si="1"/>
        <v>-&gt;create([</v>
      </c>
      <c r="C18" s="33" t="str">
        <f t="shared" ca="1" si="3"/>
        <v xml:space="preserve">'form_field' =&gt; '72', </v>
      </c>
      <c r="D18" s="33" t="str">
        <f t="shared" ca="1" si="0"/>
        <v xml:space="preserve">'type' =&gt; 'Enum', </v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 x14ac:dyDescent="0.25">
      <c r="A19" s="29">
        <v>11</v>
      </c>
      <c r="B19" s="30" t="str">
        <f t="shared" ca="1" si="1"/>
        <v>-&gt;create([</v>
      </c>
      <c r="C19" s="33" t="str">
        <f t="shared" ca="1" si="3"/>
        <v xml:space="preserve">'form_field' =&gt; '76', </v>
      </c>
      <c r="D19" s="33" t="str">
        <f t="shared" ca="1" si="0"/>
        <v xml:space="preserve">'type' =&gt; 'Enum', </v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 x14ac:dyDescent="0.25">
      <c r="A20" s="29">
        <v>12</v>
      </c>
      <c r="B20" s="30" t="str">
        <f t="shared" ca="1" si="1"/>
        <v>-&gt;create([</v>
      </c>
      <c r="C20" s="33" t="str">
        <f t="shared" ca="1" si="3"/>
        <v xml:space="preserve">'form_field' =&gt; '77', </v>
      </c>
      <c r="D20" s="33" t="str">
        <f t="shared" ca="1" si="0"/>
        <v xml:space="preserve">'type' =&gt; 'Foreign', </v>
      </c>
      <c r="E20" s="33" t="str">
        <f t="shared" ca="1" si="0"/>
        <v/>
      </c>
      <c r="F20" s="33" t="str">
        <f t="shared" ca="1" si="0"/>
        <v xml:space="preserve">'value_attr' =&gt; 'id', </v>
      </c>
      <c r="G20" s="33" t="str">
        <f t="shared" ca="1" si="0"/>
        <v xml:space="preserve">'label_attr' =&gt; 'label', </v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 x14ac:dyDescent="0.25">
      <c r="A21" s="29">
        <v>13</v>
      </c>
      <c r="B21" s="30" t="str">
        <f t="shared" ca="1" si="1"/>
        <v>-&gt;create([</v>
      </c>
      <c r="C21" s="33" t="str">
        <f t="shared" ca="1" si="3"/>
        <v xml:space="preserve">'form_field' =&gt; '85', </v>
      </c>
      <c r="D21" s="33" t="str">
        <f t="shared" ca="1" si="0"/>
        <v xml:space="preserve">'type' =&gt; 'Foreign', </v>
      </c>
      <c r="E21" s="33" t="str">
        <f t="shared" ca="1" si="0"/>
        <v/>
      </c>
      <c r="F21" s="33" t="str">
        <f t="shared" ca="1" si="0"/>
        <v xml:space="preserve">'value_attr' =&gt; 'id', </v>
      </c>
      <c r="G21" s="33" t="str">
        <f t="shared" ca="1" si="0"/>
        <v xml:space="preserve">'label_attr' =&gt; 'title', </v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 x14ac:dyDescent="0.25">
      <c r="A22" s="29">
        <v>14</v>
      </c>
      <c r="B22" s="30" t="str">
        <f t="shared" ca="1" si="1"/>
        <v>-&gt;create([</v>
      </c>
      <c r="C22" s="33" t="str">
        <f t="shared" ca="1" si="3"/>
        <v xml:space="preserve">'form_field' =&gt; '90', </v>
      </c>
      <c r="D22" s="33" t="str">
        <f t="shared" ca="1" si="0"/>
        <v xml:space="preserve">'type' =&gt; 'Foreign', </v>
      </c>
      <c r="E22" s="33" t="str">
        <f t="shared" ca="1" si="0"/>
        <v/>
      </c>
      <c r="F22" s="33" t="str">
        <f t="shared" ca="1" si="0"/>
        <v xml:space="preserve">'value_attr' =&gt; 'id', </v>
      </c>
      <c r="G22" s="33" t="str">
        <f t="shared" ca="1" si="0"/>
        <v xml:space="preserve">'label_attr' =&gt; 'name', </v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 x14ac:dyDescent="0.25">
      <c r="A23" s="29">
        <v>15</v>
      </c>
      <c r="B23" s="30" t="str">
        <f t="shared" ca="1" si="1"/>
        <v>-&gt;create([</v>
      </c>
      <c r="C23" s="33" t="str">
        <f t="shared" ca="1" si="3"/>
        <v xml:space="preserve">'form_field' =&gt; '91', </v>
      </c>
      <c r="D23" s="33" t="str">
        <f t="shared" ca="1" si="0"/>
        <v xml:space="preserve">'type' =&gt; 'Foreign', </v>
      </c>
      <c r="E23" s="33" t="str">
        <f t="shared" ca="1" si="0"/>
        <v/>
      </c>
      <c r="F23" s="33" t="str">
        <f t="shared" ca="1" si="0"/>
        <v xml:space="preserve">'value_attr' =&gt; 'id', </v>
      </c>
      <c r="G23" s="33" t="str">
        <f t="shared" ca="1" si="0"/>
        <v xml:space="preserve">'label_attr' =&gt; 'title', </v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 x14ac:dyDescent="0.25">
      <c r="A24" s="29">
        <v>16</v>
      </c>
      <c r="B24" s="30" t="str">
        <f t="shared" ca="1" si="1"/>
        <v>-&gt;create([</v>
      </c>
      <c r="C24" s="33" t="str">
        <f t="shared" ca="1" si="3"/>
        <v xml:space="preserve">'form_field' =&gt; '175', </v>
      </c>
      <c r="D24" s="33" t="str">
        <f t="shared" ca="1" si="0"/>
        <v xml:space="preserve">'type' =&gt; 'Foreign', </v>
      </c>
      <c r="E24" s="33" t="str">
        <f t="shared" ca="1" si="0"/>
        <v/>
      </c>
      <c r="F24" s="33" t="str">
        <f t="shared" ca="1" si="0"/>
        <v xml:space="preserve">'value_attr' =&gt; 'id', </v>
      </c>
      <c r="G24" s="33" t="str">
        <f t="shared" ca="1" si="0"/>
        <v xml:space="preserve">'label_attr' =&gt; 'title', </v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 x14ac:dyDescent="0.25">
      <c r="A25" s="29">
        <v>17</v>
      </c>
      <c r="B25" s="30" t="str">
        <f t="shared" ca="1" si="1"/>
        <v>-&gt;create([</v>
      </c>
      <c r="C25" s="33" t="str">
        <f t="shared" ca="1" si="3"/>
        <v xml:space="preserve">'form_field' =&gt; '176', </v>
      </c>
      <c r="D25" s="33" t="str">
        <f t="shared" ca="1" si="3"/>
        <v xml:space="preserve">'type' =&gt; 'Foreign', </v>
      </c>
      <c r="E25" s="33" t="str">
        <f t="shared" ca="1" si="3"/>
        <v/>
      </c>
      <c r="F25" s="33" t="str">
        <f t="shared" ca="1" si="3"/>
        <v xml:space="preserve">'value_attr' =&gt; 'id', </v>
      </c>
      <c r="G25" s="33" t="str">
        <f t="shared" ca="1" si="3"/>
        <v xml:space="preserve">'label_attr' =&gt; 'method',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 x14ac:dyDescent="0.25">
      <c r="A26" s="29">
        <v>18</v>
      </c>
      <c r="B26" s="30" t="str">
        <f t="shared" ca="1" si="1"/>
        <v>-&gt;create([</v>
      </c>
      <c r="C26" s="33" t="str">
        <f t="shared" ca="1" si="3"/>
        <v xml:space="preserve">'form_field' =&gt; '177', </v>
      </c>
      <c r="D26" s="33" t="str">
        <f t="shared" ca="1" si="3"/>
        <v xml:space="preserve">'type' =&gt; 'Foreign', </v>
      </c>
      <c r="E26" s="33" t="str">
        <f t="shared" ca="1" si="3"/>
        <v/>
      </c>
      <c r="F26" s="33" t="str">
        <f t="shared" ca="1" si="3"/>
        <v xml:space="preserve">'value_attr' =&gt; 'id', </v>
      </c>
      <c r="G26" s="33" t="str">
        <f t="shared" ca="1" si="3"/>
        <v xml:space="preserve">'label_attr' =&gt; 'method', </v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 x14ac:dyDescent="0.25">
      <c r="A27" s="29">
        <v>19</v>
      </c>
      <c r="B27" s="30" t="str">
        <f t="shared" ca="1" si="1"/>
        <v>-&gt;create([</v>
      </c>
      <c r="C27" s="33" t="str">
        <f t="shared" ca="1" si="3"/>
        <v xml:space="preserve">'form_field' =&gt; '178', </v>
      </c>
      <c r="D27" s="33" t="str">
        <f t="shared" ca="1" si="3"/>
        <v xml:space="preserve">'type' =&gt; 'Foreign', </v>
      </c>
      <c r="E27" s="33" t="str">
        <f t="shared" ca="1" si="3"/>
        <v/>
      </c>
      <c r="F27" s="33" t="str">
        <f t="shared" ca="1" si="3"/>
        <v xml:space="preserve">'value_attr' =&gt; 'id', </v>
      </c>
      <c r="G27" s="33" t="str">
        <f t="shared" ca="1" si="3"/>
        <v xml:space="preserve">'label_attr' =&gt; 'method', </v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 x14ac:dyDescent="0.25">
      <c r="A28" s="29">
        <v>20</v>
      </c>
      <c r="B28" s="30" t="str">
        <f t="shared" ca="1" si="1"/>
        <v>-&gt;create([</v>
      </c>
      <c r="C28" s="33" t="str">
        <f t="shared" ca="1" si="3"/>
        <v xml:space="preserve">'form_field' =&gt; '179', </v>
      </c>
      <c r="D28" s="33" t="str">
        <f t="shared" ca="1" si="3"/>
        <v xml:space="preserve">'type' =&gt; 'Foreign', </v>
      </c>
      <c r="E28" s="33" t="str">
        <f t="shared" ca="1" si="3"/>
        <v/>
      </c>
      <c r="F28" s="33" t="str">
        <f t="shared" ca="1" si="3"/>
        <v xml:space="preserve">'value_attr' =&gt; 'id', </v>
      </c>
      <c r="G28" s="33" t="str">
        <f t="shared" ca="1" si="3"/>
        <v xml:space="preserve">'label_attr' =&gt; 'method', </v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 x14ac:dyDescent="0.25">
      <c r="A29" s="29">
        <v>21</v>
      </c>
      <c r="B29" s="30" t="str">
        <f t="shared" ca="1" si="1"/>
        <v>-&gt;create([</v>
      </c>
      <c r="C29" s="33" t="str">
        <f t="shared" ca="1" si="3"/>
        <v xml:space="preserve">'form_field' =&gt; '180', </v>
      </c>
      <c r="D29" s="33" t="str">
        <f t="shared" ca="1" si="3"/>
        <v xml:space="preserve">'type' =&gt; 'Foreign', </v>
      </c>
      <c r="E29" s="33" t="str">
        <f t="shared" ca="1" si="3"/>
        <v/>
      </c>
      <c r="F29" s="33" t="str">
        <f t="shared" ca="1" si="3"/>
        <v xml:space="preserve">'value_attr' =&gt; 'id', </v>
      </c>
      <c r="G29" s="33" t="str">
        <f t="shared" ca="1" si="3"/>
        <v xml:space="preserve">'label_attr' =&gt; 'method', </v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 x14ac:dyDescent="0.25">
      <c r="A30" s="29">
        <v>22</v>
      </c>
      <c r="B30" s="30" t="str">
        <f t="shared" ca="1" si="1"/>
        <v>-&gt;create([</v>
      </c>
      <c r="C30" s="33" t="str">
        <f t="shared" ca="1" si="3"/>
        <v xml:space="preserve">'form_field' =&gt; '181', </v>
      </c>
      <c r="D30" s="33" t="str">
        <f t="shared" ca="1" si="3"/>
        <v xml:space="preserve">'type' =&gt; 'Foreign', </v>
      </c>
      <c r="E30" s="33" t="str">
        <f t="shared" ca="1" si="3"/>
        <v/>
      </c>
      <c r="F30" s="33" t="str">
        <f t="shared" ca="1" si="3"/>
        <v xml:space="preserve">'value_attr' =&gt; 'id', </v>
      </c>
      <c r="G30" s="33" t="str">
        <f t="shared" ca="1" si="3"/>
        <v xml:space="preserve">'label_attr' =&gt; 'method', </v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 x14ac:dyDescent="0.25">
      <c r="A31" s="29">
        <v>23</v>
      </c>
      <c r="B31" s="30" t="str">
        <f t="shared" ca="1" si="1"/>
        <v>-&gt;create([</v>
      </c>
      <c r="C31" s="33" t="str">
        <f t="shared" ca="1" si="3"/>
        <v xml:space="preserve">'form_field' =&gt; '92', </v>
      </c>
      <c r="D31" s="33" t="str">
        <f t="shared" ca="1" si="3"/>
        <v xml:space="preserve">'type' =&gt; 'Foreign', </v>
      </c>
      <c r="E31" s="33" t="str">
        <f t="shared" ca="1" si="3"/>
        <v/>
      </c>
      <c r="F31" s="33" t="str">
        <f t="shared" ca="1" si="3"/>
        <v xml:space="preserve">'value_attr' =&gt; 'id', </v>
      </c>
      <c r="G31" s="33" t="str">
        <f t="shared" ca="1" si="3"/>
        <v xml:space="preserve">'label_attr' =&gt; 'title', </v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 x14ac:dyDescent="0.25">
      <c r="A32" s="29">
        <v>24</v>
      </c>
      <c r="B32" s="30" t="str">
        <f t="shared" ca="1" si="1"/>
        <v>-&gt;create([</v>
      </c>
      <c r="C32" s="33" t="str">
        <f t="shared" ca="1" si="3"/>
        <v xml:space="preserve">'form_field' =&gt; '99', </v>
      </c>
      <c r="D32" s="33" t="str">
        <f t="shared" ca="1" si="3"/>
        <v xml:space="preserve">'type' =&gt; 'Foreign', </v>
      </c>
      <c r="E32" s="33" t="str">
        <f t="shared" ca="1" si="3"/>
        <v/>
      </c>
      <c r="F32" s="33" t="str">
        <f t="shared" ca="1" si="3"/>
        <v xml:space="preserve">'value_attr' =&gt; 'id', </v>
      </c>
      <c r="G32" s="33" t="str">
        <f t="shared" ca="1" si="3"/>
        <v xml:space="preserve">'label_attr' =&gt; 'title', </v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 x14ac:dyDescent="0.25">
      <c r="A33" s="29">
        <v>25</v>
      </c>
      <c r="B33" s="30" t="str">
        <f t="shared" ca="1" si="1"/>
        <v>-&gt;create([</v>
      </c>
      <c r="C33" s="33" t="str">
        <f t="shared" ca="1" si="3"/>
        <v xml:space="preserve">'form_field' =&gt; '103', </v>
      </c>
      <c r="D33" s="33" t="str">
        <f t="shared" ca="1" si="3"/>
        <v xml:space="preserve">'type' =&gt; 'Foreign', </v>
      </c>
      <c r="E33" s="33" t="str">
        <f t="shared" ca="1" si="3"/>
        <v/>
      </c>
      <c r="F33" s="33" t="str">
        <f t="shared" ca="1" si="3"/>
        <v xml:space="preserve">'value_attr' =&gt; 'id', </v>
      </c>
      <c r="G33" s="33" t="str">
        <f t="shared" ca="1" si="3"/>
        <v xml:space="preserve">'label_attr' =&gt; 'name', </v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 x14ac:dyDescent="0.25">
      <c r="A34" s="29">
        <v>26</v>
      </c>
      <c r="B34" s="30" t="str">
        <f t="shared" ca="1" si="1"/>
        <v>-&gt;create([</v>
      </c>
      <c r="C34" s="33" t="str">
        <f t="shared" ca="1" si="3"/>
        <v xml:space="preserve">'form_field' =&gt; '104', </v>
      </c>
      <c r="D34" s="33" t="str">
        <f t="shared" ca="1" si="3"/>
        <v xml:space="preserve">'type' =&gt; 'Foreign', </v>
      </c>
      <c r="E34" s="33" t="str">
        <f t="shared" ca="1" si="3"/>
        <v/>
      </c>
      <c r="F34" s="33" t="str">
        <f t="shared" ca="1" si="3"/>
        <v xml:space="preserve">'value_attr' =&gt; 'id', </v>
      </c>
      <c r="G34" s="33" t="str">
        <f t="shared" ca="1" si="3"/>
        <v xml:space="preserve">'label_attr' =&gt; 'title', </v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 x14ac:dyDescent="0.25">
      <c r="A35" s="29">
        <v>27</v>
      </c>
      <c r="B35" s="30" t="str">
        <f t="shared" ca="1" si="1"/>
        <v>-&gt;create([</v>
      </c>
      <c r="C35" s="33" t="str">
        <f t="shared" ca="1" si="3"/>
        <v xml:space="preserve">'form_field' =&gt; '182', </v>
      </c>
      <c r="D35" s="33" t="str">
        <f t="shared" ca="1" si="3"/>
        <v xml:space="preserve">'type' =&gt; 'Foreign', </v>
      </c>
      <c r="E35" s="33" t="str">
        <f t="shared" ca="1" si="3"/>
        <v/>
      </c>
      <c r="F35" s="33" t="str">
        <f t="shared" ca="1" si="3"/>
        <v xml:space="preserve">'value_attr' =&gt; 'id', </v>
      </c>
      <c r="G35" s="33" t="str">
        <f t="shared" ca="1" si="3"/>
        <v xml:space="preserve">'label_attr' =&gt; 'name', </v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 x14ac:dyDescent="0.25">
      <c r="A36" s="29">
        <v>28</v>
      </c>
      <c r="B36" s="30" t="str">
        <f t="shared" ca="1" si="1"/>
        <v>-&gt;create([</v>
      </c>
      <c r="C36" s="33" t="str">
        <f t="shared" ca="1" si="3"/>
        <v xml:space="preserve">'form_field' =&gt; '183', </v>
      </c>
      <c r="D36" s="33" t="str">
        <f t="shared" ca="1" si="3"/>
        <v xml:space="preserve">'type' =&gt; 'Foreign', </v>
      </c>
      <c r="E36" s="33" t="str">
        <f t="shared" ca="1" si="3"/>
        <v/>
      </c>
      <c r="F36" s="33" t="str">
        <f t="shared" ca="1" si="3"/>
        <v xml:space="preserve">'value_attr' =&gt; 'id', </v>
      </c>
      <c r="G36" s="33" t="str">
        <f t="shared" ca="1" si="3"/>
        <v xml:space="preserve">'label_attr' =&gt; 'method', </v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 x14ac:dyDescent="0.25">
      <c r="A37" s="29">
        <v>29</v>
      </c>
      <c r="B37" s="30" t="str">
        <f t="shared" ca="1" si="1"/>
        <v>-&gt;create([</v>
      </c>
      <c r="C37" s="33" t="str">
        <f t="shared" ca="1" si="3"/>
        <v xml:space="preserve">'form_field' =&gt; '184', </v>
      </c>
      <c r="D37" s="33" t="str">
        <f t="shared" ca="1" si="3"/>
        <v xml:space="preserve">'type' =&gt; 'Foreign', </v>
      </c>
      <c r="E37" s="33" t="str">
        <f t="shared" ca="1" si="3"/>
        <v/>
      </c>
      <c r="F37" s="33" t="str">
        <f t="shared" ca="1" si="3"/>
        <v xml:space="preserve">'value_attr' =&gt; 'id', </v>
      </c>
      <c r="G37" s="33" t="str">
        <f t="shared" ca="1" si="3"/>
        <v xml:space="preserve">'label_attr' =&gt; 'method', </v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 x14ac:dyDescent="0.25">
      <c r="A38" s="29">
        <v>30</v>
      </c>
      <c r="B38" s="30" t="str">
        <f t="shared" ca="1" si="1"/>
        <v>-&gt;create([</v>
      </c>
      <c r="C38" s="33" t="str">
        <f t="shared" ca="1" si="3"/>
        <v xml:space="preserve">'form_field' =&gt; '185', </v>
      </c>
      <c r="D38" s="33" t="str">
        <f t="shared" ca="1" si="3"/>
        <v xml:space="preserve">'type' =&gt; 'Foreign', </v>
      </c>
      <c r="E38" s="33" t="str">
        <f t="shared" ca="1" si="3"/>
        <v/>
      </c>
      <c r="F38" s="33" t="str">
        <f t="shared" ca="1" si="3"/>
        <v xml:space="preserve">'value_attr' =&gt; 'id', </v>
      </c>
      <c r="G38" s="33" t="str">
        <f t="shared" ca="1" si="3"/>
        <v xml:space="preserve">'label_attr' =&gt; 'method', </v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 x14ac:dyDescent="0.25">
      <c r="A39" s="29">
        <v>31</v>
      </c>
      <c r="B39" s="30" t="str">
        <f t="shared" ca="1" si="1"/>
        <v>-&gt;create([</v>
      </c>
      <c r="C39" s="33" t="str">
        <f t="shared" ca="1" si="3"/>
        <v xml:space="preserve">'form_field' =&gt; '186', </v>
      </c>
      <c r="D39" s="33" t="str">
        <f t="shared" ca="1" si="3"/>
        <v xml:space="preserve">'type' =&gt; 'Foreign', </v>
      </c>
      <c r="E39" s="33" t="str">
        <f t="shared" ca="1" si="3"/>
        <v/>
      </c>
      <c r="F39" s="33" t="str">
        <f t="shared" ca="1" si="3"/>
        <v xml:space="preserve">'value_attr' =&gt; 'id', </v>
      </c>
      <c r="G39" s="33" t="str">
        <f t="shared" ca="1" si="3"/>
        <v xml:space="preserve">'label_attr' =&gt; 'method', </v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 x14ac:dyDescent="0.25">
      <c r="A40" s="29">
        <v>32</v>
      </c>
      <c r="B40" s="30" t="str">
        <f t="shared" ca="1" si="1"/>
        <v>-&gt;create([</v>
      </c>
      <c r="C40" s="33" t="str">
        <f t="shared" ca="1" si="3"/>
        <v xml:space="preserve">'form_field' =&gt; '187', </v>
      </c>
      <c r="D40" s="33" t="str">
        <f t="shared" ca="1" si="3"/>
        <v xml:space="preserve">'type' =&gt; 'Foreign', </v>
      </c>
      <c r="E40" s="33" t="str">
        <f t="shared" ca="1" si="3"/>
        <v/>
      </c>
      <c r="F40" s="33" t="str">
        <f t="shared" ca="1" si="3"/>
        <v xml:space="preserve">'value_attr' =&gt; 'id', </v>
      </c>
      <c r="G40" s="33" t="str">
        <f t="shared" ca="1" si="3"/>
        <v xml:space="preserve">'label_attr' =&gt; 'method', </v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 x14ac:dyDescent="0.25">
      <c r="A41" s="29">
        <v>33</v>
      </c>
      <c r="B41" s="30" t="str">
        <f t="shared" ca="1" si="1"/>
        <v>-&gt;create([</v>
      </c>
      <c r="C41" s="33" t="str">
        <f t="shared" ca="1" si="3"/>
        <v xml:space="preserve">'form_field' =&gt; '188', </v>
      </c>
      <c r="D41" s="33" t="str">
        <f t="shared" ca="1" si="3"/>
        <v xml:space="preserve">'type' =&gt; 'Foreign', </v>
      </c>
      <c r="E41" s="33" t="str">
        <f t="shared" ca="1" si="3"/>
        <v/>
      </c>
      <c r="F41" s="33" t="str">
        <f t="shared" ca="1" si="3"/>
        <v xml:space="preserve">'value_attr' =&gt; 'id', </v>
      </c>
      <c r="G41" s="33" t="str">
        <f t="shared" ca="1" si="3"/>
        <v xml:space="preserve">'label_attr' =&gt; 'method', </v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 x14ac:dyDescent="0.25">
      <c r="A42" s="29">
        <v>34</v>
      </c>
      <c r="B42" s="30" t="str">
        <f t="shared" ca="1" si="1"/>
        <v>-&gt;create([</v>
      </c>
      <c r="C42" s="33" t="str">
        <f t="shared" ca="1" si="3"/>
        <v xml:space="preserve">'form_field' =&gt; '105', </v>
      </c>
      <c r="D42" s="33" t="str">
        <f t="shared" ca="1" si="3"/>
        <v xml:space="preserve">'type' =&gt; 'Foreign', </v>
      </c>
      <c r="E42" s="33" t="str">
        <f t="shared" ca="1" si="3"/>
        <v/>
      </c>
      <c r="F42" s="33" t="str">
        <f t="shared" ca="1" si="3"/>
        <v xml:space="preserve">'value_attr' =&gt; 'id', </v>
      </c>
      <c r="G42" s="33" t="str">
        <f t="shared" ca="1" si="3"/>
        <v xml:space="preserve">'label_attr' =&gt; 'title', </v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 x14ac:dyDescent="0.25">
      <c r="A43" s="29">
        <v>35</v>
      </c>
      <c r="B43" s="30" t="str">
        <f t="shared" ca="1" si="1"/>
        <v>-&gt;create([</v>
      </c>
      <c r="C43" s="33" t="str">
        <f t="shared" ca="1" si="3"/>
        <v xml:space="preserve">'form_field' =&gt; '108', </v>
      </c>
      <c r="D43" s="33" t="str">
        <f t="shared" ca="1" si="3"/>
        <v xml:space="preserve">'type' =&gt; 'Foreign', </v>
      </c>
      <c r="E43" s="33" t="str">
        <f t="shared" ca="1" si="3"/>
        <v/>
      </c>
      <c r="F43" s="33" t="str">
        <f t="shared" ca="1" si="3"/>
        <v xml:space="preserve">'value_attr' =&gt; 'id', </v>
      </c>
      <c r="G43" s="33" t="str">
        <f t="shared" ca="1" si="3"/>
        <v xml:space="preserve">'label_attr' =&gt; 'method', </v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 x14ac:dyDescent="0.25">
      <c r="A44" s="29">
        <v>36</v>
      </c>
      <c r="B44" s="30" t="str">
        <f t="shared" ca="1" si="1"/>
        <v>-&gt;create([</v>
      </c>
      <c r="C44" s="33" t="str">
        <f t="shared" ca="1" si="3"/>
        <v xml:space="preserve">'form_field' =&gt; '109', </v>
      </c>
      <c r="D44" s="33" t="str">
        <f t="shared" ca="1" si="3"/>
        <v xml:space="preserve">'type' =&gt; 'Foreign', </v>
      </c>
      <c r="E44" s="33" t="str">
        <f t="shared" ca="1" si="3"/>
        <v/>
      </c>
      <c r="F44" s="33" t="str">
        <f t="shared" ca="1" si="3"/>
        <v xml:space="preserve">'value_attr' =&gt; 'id', </v>
      </c>
      <c r="G44" s="33" t="str">
        <f t="shared" ca="1" si="3"/>
        <v xml:space="preserve">'label_attr' =&gt; 'method', </v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 x14ac:dyDescent="0.25">
      <c r="A45" s="29">
        <v>37</v>
      </c>
      <c r="B45" s="30" t="str">
        <f t="shared" ca="1" si="1"/>
        <v>-&gt;create([</v>
      </c>
      <c r="C45" s="33" t="str">
        <f t="shared" ca="1" si="3"/>
        <v xml:space="preserve">'form_field' =&gt; '110', </v>
      </c>
      <c r="D45" s="33" t="str">
        <f t="shared" ca="1" si="3"/>
        <v xml:space="preserve">'type' =&gt; 'Foreign', </v>
      </c>
      <c r="E45" s="33" t="str">
        <f t="shared" ca="1" si="3"/>
        <v/>
      </c>
      <c r="F45" s="33" t="str">
        <f t="shared" ca="1" si="3"/>
        <v xml:space="preserve">'value_attr' =&gt; 'id', </v>
      </c>
      <c r="G45" s="33" t="str">
        <f t="shared" ca="1" si="3"/>
        <v xml:space="preserve">'label_attr' =&gt; 'title', </v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 x14ac:dyDescent="0.25">
      <c r="A46" s="29">
        <v>38</v>
      </c>
      <c r="B46" s="30" t="str">
        <f t="shared" ca="1" si="1"/>
        <v>-&gt;create([</v>
      </c>
      <c r="C46" s="33" t="str">
        <f t="shared" ca="1" si="3"/>
        <v xml:space="preserve">'form_field' =&gt; '111', </v>
      </c>
      <c r="D46" s="33" t="str">
        <f t="shared" ca="1" si="3"/>
        <v xml:space="preserve">'type' =&gt; 'Foreign', </v>
      </c>
      <c r="E46" s="33" t="str">
        <f t="shared" ca="1" si="3"/>
        <v/>
      </c>
      <c r="F46" s="33" t="str">
        <f t="shared" ca="1" si="3"/>
        <v xml:space="preserve">'value_attr' =&gt; 'id', </v>
      </c>
      <c r="G46" s="33" t="str">
        <f t="shared" ca="1" si="3"/>
        <v xml:space="preserve">'label_attr' =&gt; 'title', </v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 x14ac:dyDescent="0.25">
      <c r="A47" s="29">
        <v>39</v>
      </c>
      <c r="B47" s="30" t="str">
        <f t="shared" ca="1" si="1"/>
        <v>-&gt;create([</v>
      </c>
      <c r="C47" s="33" t="str">
        <f t="shared" ca="1" si="3"/>
        <v xml:space="preserve">'form_field' =&gt; '116', </v>
      </c>
      <c r="D47" s="33" t="str">
        <f t="shared" ca="1" si="3"/>
        <v xml:space="preserve">'type' =&gt; 'Foreign', </v>
      </c>
      <c r="E47" s="33" t="str">
        <f t="shared" ca="1" si="3"/>
        <v/>
      </c>
      <c r="F47" s="33" t="str">
        <f t="shared" ca="1" si="3"/>
        <v xml:space="preserve">'value_attr' =&gt; 'id', </v>
      </c>
      <c r="G47" s="33" t="str">
        <f t="shared" ca="1" si="3"/>
        <v xml:space="preserve">'label_attr' =&gt; 'name', </v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 x14ac:dyDescent="0.25">
      <c r="A48" s="29">
        <v>40</v>
      </c>
      <c r="B48" s="30" t="str">
        <f t="shared" ca="1" si="1"/>
        <v>-&gt;create([</v>
      </c>
      <c r="C48" s="33" t="str">
        <f t="shared" ca="1" si="3"/>
        <v xml:space="preserve">'form_field' =&gt; '119', </v>
      </c>
      <c r="D48" s="33" t="str">
        <f t="shared" ca="1" si="3"/>
        <v xml:space="preserve">'type' =&gt; 'Foreign', </v>
      </c>
      <c r="E48" s="33" t="str">
        <f t="shared" ca="1" si="3"/>
        <v/>
      </c>
      <c r="F48" s="33" t="str">
        <f t="shared" ca="1" si="3"/>
        <v xml:space="preserve">'value_attr' =&gt; 'id', </v>
      </c>
      <c r="G48" s="33" t="str">
        <f t="shared" ca="1" si="3"/>
        <v xml:space="preserve">'label_attr' =&gt; 'method', </v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 x14ac:dyDescent="0.25">
      <c r="A49" s="29">
        <v>41</v>
      </c>
      <c r="B49" s="30" t="str">
        <f t="shared" ca="1" si="1"/>
        <v>-&gt;create([</v>
      </c>
      <c r="C49" s="33" t="str">
        <f t="shared" ca="1" si="3"/>
        <v xml:space="preserve">'form_field' =&gt; '121', </v>
      </c>
      <c r="D49" s="33" t="str">
        <f t="shared" ca="1" si="3"/>
        <v xml:space="preserve">'type' =&gt; 'Foreign', </v>
      </c>
      <c r="E49" s="33" t="str">
        <f t="shared" ca="1" si="3"/>
        <v/>
      </c>
      <c r="F49" s="33" t="str">
        <f t="shared" ca="1" si="3"/>
        <v xml:space="preserve">'value_attr' =&gt; 'id', </v>
      </c>
      <c r="G49" s="33" t="str">
        <f t="shared" ca="1" si="3"/>
        <v xml:space="preserve">'label_attr' =&gt; 'title', </v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 x14ac:dyDescent="0.25">
      <c r="A50" s="29">
        <v>42</v>
      </c>
      <c r="B50" s="30" t="str">
        <f t="shared" ca="1" si="1"/>
        <v>-&gt;create([</v>
      </c>
      <c r="C50" s="33" t="str">
        <f t="shared" ca="1" si="3"/>
        <v xml:space="preserve">'form_field' =&gt; '124', </v>
      </c>
      <c r="D50" s="33" t="str">
        <f t="shared" ca="1" si="3"/>
        <v xml:space="preserve">'type' =&gt; 'Foreign', </v>
      </c>
      <c r="E50" s="33" t="str">
        <f t="shared" ca="1" si="3"/>
        <v/>
      </c>
      <c r="F50" s="33" t="str">
        <f t="shared" ca="1" si="3"/>
        <v xml:space="preserve">'value_attr' =&gt; 'id', </v>
      </c>
      <c r="G50" s="33" t="str">
        <f t="shared" ca="1" si="3"/>
        <v xml:space="preserve">'label_attr' =&gt; 'method', </v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 x14ac:dyDescent="0.25">
      <c r="A51" s="29">
        <v>43</v>
      </c>
      <c r="B51" s="30" t="str">
        <f t="shared" ca="1" si="1"/>
        <v>-&gt;create([</v>
      </c>
      <c r="C51" s="33" t="str">
        <f t="shared" ca="1" si="3"/>
        <v xml:space="preserve">'form_field' =&gt; '125', </v>
      </c>
      <c r="D51" s="33" t="str">
        <f t="shared" ca="1" si="3"/>
        <v xml:space="preserve">'type' =&gt; 'Foreign', </v>
      </c>
      <c r="E51" s="33" t="str">
        <f t="shared" ca="1" si="3"/>
        <v/>
      </c>
      <c r="F51" s="33" t="str">
        <f t="shared" ca="1" si="3"/>
        <v xml:space="preserve">'value_attr' =&gt; 'id', </v>
      </c>
      <c r="G51" s="33" t="str">
        <f t="shared" ca="1" si="3"/>
        <v xml:space="preserve">'label_attr' =&gt; 'title', </v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 x14ac:dyDescent="0.25">
      <c r="A52" s="29">
        <v>44</v>
      </c>
      <c r="B52" s="30" t="str">
        <f t="shared" ca="1" si="1"/>
        <v>-&gt;create([</v>
      </c>
      <c r="C52" s="33" t="str">
        <f t="shared" ca="1" si="3"/>
        <v xml:space="preserve">'form_field' =&gt; '126', </v>
      </c>
      <c r="D52" s="33" t="str">
        <f t="shared" ca="1" si="3"/>
        <v xml:space="preserve">'type' =&gt; 'Foreign', </v>
      </c>
      <c r="E52" s="33" t="str">
        <f t="shared" ca="1" si="3"/>
        <v/>
      </c>
      <c r="F52" s="33" t="str">
        <f t="shared" ca="1" si="3"/>
        <v xml:space="preserve">'value_attr' =&gt; 'id', </v>
      </c>
      <c r="G52" s="33" t="str">
        <f t="shared" ca="1" si="3"/>
        <v xml:space="preserve">'label_attr' =&gt; 'title', </v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 x14ac:dyDescent="0.25">
      <c r="A53" s="29">
        <v>45</v>
      </c>
      <c r="B53" s="30" t="str">
        <f t="shared" ca="1" si="1"/>
        <v>-&gt;create([</v>
      </c>
      <c r="C53" s="33" t="str">
        <f t="shared" ca="1" si="3"/>
        <v xml:space="preserve">'form_field' =&gt; '127', </v>
      </c>
      <c r="D53" s="33" t="str">
        <f t="shared" ca="1" si="3"/>
        <v xml:space="preserve">'type' =&gt; 'Foreign', </v>
      </c>
      <c r="E53" s="33" t="str">
        <f t="shared" ca="1" si="3"/>
        <v/>
      </c>
      <c r="F53" s="33" t="str">
        <f t="shared" ca="1" si="3"/>
        <v xml:space="preserve">'value_attr' =&gt; 'id', </v>
      </c>
      <c r="G53" s="33" t="str">
        <f t="shared" ca="1" si="3"/>
        <v xml:space="preserve">'label_attr' =&gt; 'method', </v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 x14ac:dyDescent="0.25">
      <c r="A54" s="29">
        <v>46</v>
      </c>
      <c r="B54" s="30" t="str">
        <f t="shared" ca="1" si="1"/>
        <v>-&gt;create([</v>
      </c>
      <c r="C54" s="33" t="str">
        <f t="shared" ca="1" si="3"/>
        <v xml:space="preserve">'form_field' =&gt; '128', </v>
      </c>
      <c r="D54" s="33" t="str">
        <f t="shared" ca="1" si="3"/>
        <v xml:space="preserve">'type' =&gt; 'Foreign', </v>
      </c>
      <c r="E54" s="33" t="str">
        <f t="shared" ca="1" si="3"/>
        <v/>
      </c>
      <c r="F54" s="33" t="str">
        <f t="shared" ca="1" si="3"/>
        <v xml:space="preserve">'value_attr' =&gt; 'id', </v>
      </c>
      <c r="G54" s="33" t="str">
        <f t="shared" ca="1" si="3"/>
        <v xml:space="preserve">'label_attr' =&gt; 'label', </v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 x14ac:dyDescent="0.25">
      <c r="A55" s="29">
        <v>47</v>
      </c>
      <c r="B55" s="30" t="str">
        <f t="shared" ca="1" si="1"/>
        <v>-&gt;create([</v>
      </c>
      <c r="C55" s="33" t="str">
        <f t="shared" ca="1" si="3"/>
        <v xml:space="preserve">'form_field' =&gt; '115', </v>
      </c>
      <c r="D55" s="33" t="str">
        <f t="shared" ca="1" si="3"/>
        <v xml:space="preserve">'type' =&gt; 'Enum', </v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 x14ac:dyDescent="0.25">
      <c r="A56" s="29">
        <v>48</v>
      </c>
      <c r="B56" s="30" t="str">
        <f t="shared" ca="1" si="1"/>
        <v>-&gt;create([</v>
      </c>
      <c r="C56" s="33" t="str">
        <f t="shared" ca="1" si="3"/>
        <v xml:space="preserve">'form_field' =&gt; '129', </v>
      </c>
      <c r="D56" s="33" t="str">
        <f t="shared" ca="1" si="3"/>
        <v xml:space="preserve">'type' =&gt; 'Foreign', </v>
      </c>
      <c r="E56" s="33" t="str">
        <f t="shared" ca="1" si="3"/>
        <v/>
      </c>
      <c r="F56" s="33" t="str">
        <f t="shared" ca="1" si="3"/>
        <v xml:space="preserve">'value_attr' =&gt; 'id', </v>
      </c>
      <c r="G56" s="33" t="str">
        <f t="shared" ca="1" si="3"/>
        <v xml:space="preserve">'label_attr' =&gt; 'title', </v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 x14ac:dyDescent="0.25">
      <c r="A57" s="29">
        <v>49</v>
      </c>
      <c r="B57" s="30" t="str">
        <f t="shared" ca="1" si="1"/>
        <v>-&gt;create([</v>
      </c>
      <c r="C57" s="33" t="str">
        <f t="shared" ca="1" si="3"/>
        <v xml:space="preserve">'form_field' =&gt; '131', </v>
      </c>
      <c r="D57" s="33" t="str">
        <f t="shared" ca="1" si="3"/>
        <v xml:space="preserve">'type' =&gt; 'Foreign', </v>
      </c>
      <c r="E57" s="33" t="str">
        <f t="shared" ca="1" si="3"/>
        <v/>
      </c>
      <c r="F57" s="33" t="str">
        <f t="shared" ca="1" si="3"/>
        <v xml:space="preserve">'value_attr' =&gt; 'id', </v>
      </c>
      <c r="G57" s="33" t="str">
        <f t="shared" ca="1" si="3"/>
        <v xml:space="preserve">'label_attr' =&gt; 'method', </v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 x14ac:dyDescent="0.25">
      <c r="A58" s="29">
        <v>50</v>
      </c>
      <c r="B58" s="30" t="str">
        <f t="shared" ca="1" si="1"/>
        <v>-&gt;create([</v>
      </c>
      <c r="C58" s="33" t="str">
        <f t="shared" ca="1" si="3"/>
        <v xml:space="preserve">'form_field' =&gt; '132', </v>
      </c>
      <c r="D58" s="33" t="str">
        <f t="shared" ca="1" si="3"/>
        <v xml:space="preserve">'type' =&gt; 'Foreign', </v>
      </c>
      <c r="E58" s="33" t="str">
        <f t="shared" ca="1" si="3"/>
        <v/>
      </c>
      <c r="F58" s="33" t="str">
        <f t="shared" ca="1" si="3"/>
        <v xml:space="preserve">'value_attr' =&gt; 'id', </v>
      </c>
      <c r="G58" s="33" t="str">
        <f t="shared" ca="1" si="3"/>
        <v xml:space="preserve">'label_attr' =&gt; 'method', </v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 x14ac:dyDescent="0.25">
      <c r="A59" s="29">
        <v>51</v>
      </c>
      <c r="B59" s="30" t="str">
        <f t="shared" ca="1" si="1"/>
        <v>-&gt;create([</v>
      </c>
      <c r="C59" s="33" t="str">
        <f t="shared" ca="1" si="3"/>
        <v xml:space="preserve">'form_field' =&gt; '133', </v>
      </c>
      <c r="D59" s="33" t="str">
        <f t="shared" ca="1" si="3"/>
        <v xml:space="preserve">'type' =&gt; 'Foreign', </v>
      </c>
      <c r="E59" s="33" t="str">
        <f t="shared" ca="1" si="3"/>
        <v/>
      </c>
      <c r="F59" s="33" t="str">
        <f t="shared" ca="1" si="3"/>
        <v xml:space="preserve">'value_attr' =&gt; 'id', </v>
      </c>
      <c r="G59" s="33" t="str">
        <f t="shared" ca="1" si="3"/>
        <v xml:space="preserve">'label_attr' =&gt; 'method', </v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>])</v>
      </c>
    </row>
    <row r="60" spans="1:18" x14ac:dyDescent="0.25">
      <c r="A60" s="29">
        <v>52</v>
      </c>
      <c r="B60" s="30" t="str">
        <f t="shared" ca="1" si="1"/>
        <v>-&gt;create([</v>
      </c>
      <c r="C60" s="33" t="str">
        <f t="shared" ca="1" si="3"/>
        <v xml:space="preserve">'form_field' =&gt; '134', </v>
      </c>
      <c r="D60" s="33" t="str">
        <f t="shared" ca="1" si="3"/>
        <v xml:space="preserve">'type' =&gt; 'Foreign', </v>
      </c>
      <c r="E60" s="33" t="str">
        <f t="shared" ca="1" si="3"/>
        <v/>
      </c>
      <c r="F60" s="33" t="str">
        <f t="shared" ca="1" si="3"/>
        <v xml:space="preserve">'value_attr' =&gt; 'id', </v>
      </c>
      <c r="G60" s="33" t="str">
        <f t="shared" ca="1" si="3"/>
        <v xml:space="preserve">'label_attr' =&gt; 'label', </v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>])</v>
      </c>
    </row>
    <row r="61" spans="1:18" x14ac:dyDescent="0.25">
      <c r="A61" s="29">
        <v>53</v>
      </c>
      <c r="B61" s="30" t="str">
        <f t="shared" ca="1" si="1"/>
        <v>-&gt;create([</v>
      </c>
      <c r="C61" s="33" t="str">
        <f t="shared" ca="1" si="3"/>
        <v xml:space="preserve">'form_field' =&gt; '137', </v>
      </c>
      <c r="D61" s="33" t="str">
        <f t="shared" ca="1" si="3"/>
        <v xml:space="preserve">'type' =&gt; 'Enum', </v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>])</v>
      </c>
    </row>
    <row r="62" spans="1:18" x14ac:dyDescent="0.25">
      <c r="A62" s="29">
        <v>54</v>
      </c>
      <c r="B62" s="30" t="str">
        <f t="shared" ca="1" si="1"/>
        <v>-&gt;create([</v>
      </c>
      <c r="C62" s="33" t="str">
        <f t="shared" ca="1" si="3"/>
        <v xml:space="preserve">'form_field' =&gt; '141', </v>
      </c>
      <c r="D62" s="33" t="str">
        <f t="shared" ca="1" si="3"/>
        <v xml:space="preserve">'type' =&gt; 'Enum', </v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>])</v>
      </c>
    </row>
    <row r="63" spans="1:18" x14ac:dyDescent="0.25">
      <c r="A63" s="29">
        <v>55</v>
      </c>
      <c r="B63" s="30" t="str">
        <f t="shared" ca="1" si="1"/>
        <v>-&gt;create([</v>
      </c>
      <c r="C63" s="33" t="str">
        <f t="shared" ca="1" si="3"/>
        <v xml:space="preserve">'form_field' =&gt; '142', </v>
      </c>
      <c r="D63" s="33" t="str">
        <f t="shared" ca="1" si="3"/>
        <v xml:space="preserve">'type' =&gt; 'Foreign', </v>
      </c>
      <c r="E63" s="33" t="str">
        <f t="shared" ca="1" si="3"/>
        <v/>
      </c>
      <c r="F63" s="33" t="str">
        <f t="shared" ca="1" si="3"/>
        <v xml:space="preserve">'value_attr' =&gt; 'id', </v>
      </c>
      <c r="G63" s="33" t="str">
        <f t="shared" ca="1" si="3"/>
        <v xml:space="preserve">'label_attr' =&gt; 'title', </v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>])</v>
      </c>
    </row>
    <row r="64" spans="1:18" x14ac:dyDescent="0.25">
      <c r="A64" s="29">
        <v>56</v>
      </c>
      <c r="B64" s="30" t="str">
        <f t="shared" ca="1" si="1"/>
        <v>-&gt;create([</v>
      </c>
      <c r="C64" s="33" t="str">
        <f t="shared" ca="1" si="3"/>
        <v xml:space="preserve">'form_field' =&gt; '147', </v>
      </c>
      <c r="D64" s="33" t="str">
        <f t="shared" ca="1" si="3"/>
        <v xml:space="preserve">'type' =&gt; 'Foreign', </v>
      </c>
      <c r="E64" s="33" t="str">
        <f t="shared" ca="1" si="3"/>
        <v/>
      </c>
      <c r="F64" s="33" t="str">
        <f t="shared" ca="1" si="3"/>
        <v xml:space="preserve">'value_attr' =&gt; 'id', </v>
      </c>
      <c r="G64" s="33" t="str">
        <f t="shared" ca="1" si="3"/>
        <v xml:space="preserve">'label_attr' =&gt; 'title', </v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>])</v>
      </c>
    </row>
    <row r="65" spans="1:18" x14ac:dyDescent="0.25">
      <c r="A65" s="29">
        <v>57</v>
      </c>
      <c r="B65" s="30" t="str">
        <f t="shared" ca="1" si="1"/>
        <v>-&gt;create([</v>
      </c>
      <c r="C65" s="33" t="str">
        <f t="shared" ca="1" si="3"/>
        <v xml:space="preserve">'form_field' =&gt; '151', </v>
      </c>
      <c r="D65" s="33" t="str">
        <f t="shared" ca="1" si="3"/>
        <v xml:space="preserve">'type' =&gt; 'Foreign', </v>
      </c>
      <c r="E65" s="33" t="str">
        <f t="shared" ca="1" si="3"/>
        <v/>
      </c>
      <c r="F65" s="33" t="str">
        <f t="shared" ca="1" si="3"/>
        <v xml:space="preserve">'value_attr' =&gt; 'id', </v>
      </c>
      <c r="G65" s="33" t="str">
        <f t="shared" ca="1" si="3"/>
        <v xml:space="preserve">'label_attr' =&gt; 'name', </v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>])</v>
      </c>
    </row>
    <row r="66" spans="1:18" x14ac:dyDescent="0.25">
      <c r="A66" s="29">
        <v>58</v>
      </c>
      <c r="B66" s="30" t="str">
        <f t="shared" ca="1" si="1"/>
        <v>-&gt;create([</v>
      </c>
      <c r="C66" s="33" t="str">
        <f t="shared" ca="1" si="3"/>
        <v xml:space="preserve">'form_field' =&gt; '154', </v>
      </c>
      <c r="D66" s="33" t="str">
        <f t="shared" ca="1" si="3"/>
        <v xml:space="preserve">'type' =&gt; 'Enum', </v>
      </c>
      <c r="E66" s="33" t="str">
        <f t="shared" ca="1" si="3"/>
        <v/>
      </c>
      <c r="F66" s="33" t="str">
        <f t="shared" ca="1" si="3"/>
        <v/>
      </c>
      <c r="G66" s="33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>])</v>
      </c>
    </row>
    <row r="67" spans="1:18" x14ac:dyDescent="0.25">
      <c r="A67" s="29">
        <v>59</v>
      </c>
      <c r="B67" s="30" t="str">
        <f t="shared" ca="1" si="1"/>
        <v>-&gt;create([</v>
      </c>
      <c r="C67" s="33" t="str">
        <f t="shared" ca="1" si="3"/>
        <v xml:space="preserve">'form_field' =&gt; '157', </v>
      </c>
      <c r="D67" s="33" t="str">
        <f t="shared" ca="1" si="3"/>
        <v xml:space="preserve">'type' =&gt; 'Foreign', </v>
      </c>
      <c r="E67" s="33" t="str">
        <f t="shared" ca="1" si="3"/>
        <v/>
      </c>
      <c r="F67" s="33" t="str">
        <f t="shared" ca="1" si="3"/>
        <v xml:space="preserve">'value_attr' =&gt; 'id', </v>
      </c>
      <c r="G67" s="33" t="str">
        <f t="shared" ca="1" si="7"/>
        <v xml:space="preserve">'label_attr' =&gt; 'title', </v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>])</v>
      </c>
    </row>
    <row r="68" spans="1:18" x14ac:dyDescent="0.25">
      <c r="A68" s="29">
        <v>60</v>
      </c>
      <c r="B68" s="30" t="str">
        <f t="shared" ca="1" si="1"/>
        <v>-&gt;create([</v>
      </c>
      <c r="C68" s="33" t="str">
        <f t="shared" ca="1" si="3"/>
        <v xml:space="preserve">'form_field' =&gt; '159', </v>
      </c>
      <c r="D68" s="33" t="str">
        <f t="shared" ca="1" si="3"/>
        <v xml:space="preserve">'type' =&gt; 'Enum', </v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>])</v>
      </c>
    </row>
    <row r="69" spans="1:18" x14ac:dyDescent="0.25">
      <c r="A69" s="29">
        <v>61</v>
      </c>
      <c r="B69" s="30" t="str">
        <f t="shared" ca="1" si="1"/>
        <v>-&gt;create([</v>
      </c>
      <c r="C69" s="33" t="str">
        <f t="shared" ca="1" si="3"/>
        <v xml:space="preserve">'form_field' =&gt; '160', </v>
      </c>
      <c r="D69" s="33" t="str">
        <f t="shared" ca="1" si="3"/>
        <v xml:space="preserve">'type' =&gt; 'Foreign', </v>
      </c>
      <c r="E69" s="33" t="str">
        <f t="shared" ca="1" si="3"/>
        <v/>
      </c>
      <c r="F69" s="33" t="str">
        <f t="shared" ca="1" si="3"/>
        <v xml:space="preserve">'value_attr' =&gt; 'id', </v>
      </c>
      <c r="G69" s="33" t="str">
        <f t="shared" ca="1" si="7"/>
        <v xml:space="preserve">'label_attr' =&gt; 'title', </v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>])</v>
      </c>
    </row>
    <row r="70" spans="1:18" x14ac:dyDescent="0.25">
      <c r="A70" s="29">
        <v>62</v>
      </c>
      <c r="B70" s="30" t="str">
        <f t="shared" ca="1" si="1"/>
        <v>-&gt;create([</v>
      </c>
      <c r="C70" s="33" t="str">
        <f t="shared" ca="1" si="3"/>
        <v xml:space="preserve">'form_field' =&gt; '161', </v>
      </c>
      <c r="D70" s="33" t="str">
        <f t="shared" ca="1" si="3"/>
        <v xml:space="preserve">'type' =&gt; 'Enum', </v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>])</v>
      </c>
    </row>
    <row r="71" spans="1:18" x14ac:dyDescent="0.25">
      <c r="A71" s="29">
        <v>63</v>
      </c>
      <c r="B71" s="30" t="str">
        <f t="shared" ca="1" si="1"/>
        <v>-&gt;create([</v>
      </c>
      <c r="C71" s="33" t="str">
        <f t="shared" ca="1" si="3"/>
        <v xml:space="preserve">'form_field' =&gt; '163', </v>
      </c>
      <c r="D71" s="33" t="str">
        <f t="shared" ca="1" si="3"/>
        <v xml:space="preserve">'type' =&gt; 'Enum', </v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>])</v>
      </c>
    </row>
    <row r="72" spans="1:18" x14ac:dyDescent="0.25">
      <c r="A72" s="29">
        <v>64</v>
      </c>
      <c r="B72" s="30" t="str">
        <f t="shared" ca="1" si="1"/>
        <v>-&gt;create([</v>
      </c>
      <c r="C72" s="33" t="str">
        <f t="shared" ca="1" si="3"/>
        <v xml:space="preserve">'form_field' =&gt; '168', </v>
      </c>
      <c r="D72" s="33" t="str">
        <f t="shared" ca="1" si="3"/>
        <v xml:space="preserve">'type' =&gt; 'Foreign', </v>
      </c>
      <c r="E72" s="33" t="str">
        <f t="shared" ca="1" si="3"/>
        <v/>
      </c>
      <c r="F72" s="33" t="str">
        <f t="shared" ca="1" si="3"/>
        <v xml:space="preserve">'value_attr' =&gt; 'id', </v>
      </c>
      <c r="G72" s="33" t="str">
        <f t="shared" ca="1" si="7"/>
        <v xml:space="preserve">'label_attr' =&gt; 'label', </v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>])</v>
      </c>
    </row>
    <row r="73" spans="1:18" x14ac:dyDescent="0.25">
      <c r="A73" s="29">
        <v>65</v>
      </c>
      <c r="B73" s="30" t="str">
        <f t="shared" ca="1" si="1"/>
        <v>-&gt;create([</v>
      </c>
      <c r="C73" s="33" t="str">
        <f t="shared" ca="1" si="3"/>
        <v xml:space="preserve">'form_field' =&gt; '169', </v>
      </c>
      <c r="D73" s="33" t="str">
        <f t="shared" ca="1" si="3"/>
        <v xml:space="preserve">'type' =&gt; 'Enum', </v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>])</v>
      </c>
    </row>
    <row r="74" spans="1:18" x14ac:dyDescent="0.25">
      <c r="A74" s="29">
        <v>66</v>
      </c>
      <c r="B74" s="30" t="str">
        <f t="shared" ref="B74:B137" ca="1" si="8">IF($B73="","",IF($B73=";",$I$3,IF($B73=$I$3,"",IF(ISNA(VLOOKUP($A$1&amp;"-"&amp;$A74,INDIRECT($E$2),1,0)),";",$S$4))))</f>
        <v>-&gt;create([</v>
      </c>
      <c r="C74" s="33" t="str">
        <f t="shared" ca="1" si="3"/>
        <v xml:space="preserve">'form_field' =&gt; '171', </v>
      </c>
      <c r="D74" s="33" t="str">
        <f t="shared" ca="1" si="3"/>
        <v xml:space="preserve">'type' =&gt; 'Enum', </v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>])</v>
      </c>
    </row>
    <row r="75" spans="1:18" x14ac:dyDescent="0.25">
      <c r="A75" s="29">
        <v>67</v>
      </c>
      <c r="B75" s="30" t="str">
        <f t="shared" ca="1" si="8"/>
        <v>-&gt;create([</v>
      </c>
      <c r="C75" s="33" t="str">
        <f t="shared" ref="C75:F109" ca="1" si="10">IF(AND($B75=$S$4,C$5&lt;&gt;""),IF(VLOOKUP($A$1&amp;"-"&amp;$A75,INDIRECT($E$2),C$4+$B$4,0)="","","'"&amp;C$5&amp;"' =&gt; '"&amp;VLOOKUP($A$1&amp;"-"&amp;$A75,INDIRECT($E$2),C$4+$B$4,0)&amp;"', "),"")</f>
        <v xml:space="preserve">'form_field' =&gt; '174', </v>
      </c>
      <c r="D75" s="33" t="str">
        <f t="shared" ca="1" si="10"/>
        <v xml:space="preserve">'type' =&gt; 'Enum', </v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>])</v>
      </c>
    </row>
    <row r="76" spans="1:18" x14ac:dyDescent="0.25">
      <c r="A76" s="29">
        <v>68</v>
      </c>
      <c r="B76" s="30" t="str">
        <f t="shared" ca="1" si="8"/>
        <v>;</v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 x14ac:dyDescent="0.25">
      <c r="A77" s="29">
        <v>69</v>
      </c>
      <c r="B77" s="30" t="str">
        <f t="shared" ca="1" si="8"/>
        <v>\DB::statement('set foreign_key_checks = ' . $_);</v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 x14ac:dyDescent="0.25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 x14ac:dyDescent="0.25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 x14ac:dyDescent="0.25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 x14ac:dyDescent="0.25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 x14ac:dyDescent="0.25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 x14ac:dyDescent="0.25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 x14ac:dyDescent="0.25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 x14ac:dyDescent="0.25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 x14ac:dyDescent="0.25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 x14ac:dyDescent="0.25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 x14ac:dyDescent="0.25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 x14ac:dyDescent="0.25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 x14ac:dyDescent="0.25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 x14ac:dyDescent="0.25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 x14ac:dyDescent="0.25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 x14ac:dyDescent="0.25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 x14ac:dyDescent="0.25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 x14ac:dyDescent="0.25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 x14ac:dyDescent="0.25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 x14ac:dyDescent="0.25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 x14ac:dyDescent="0.25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 x14ac:dyDescent="0.25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 x14ac:dyDescent="0.25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 x14ac:dyDescent="0.25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 x14ac:dyDescent="0.25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 x14ac:dyDescent="0.25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 x14ac:dyDescent="0.25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 x14ac:dyDescent="0.25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 x14ac:dyDescent="0.25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 x14ac:dyDescent="0.25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 x14ac:dyDescent="0.25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 x14ac:dyDescent="0.25">
      <c r="A109" s="29">
        <v>101</v>
      </c>
      <c r="B109" s="30" t="str">
        <f t="shared" ca="1" si="8"/>
        <v/>
      </c>
      <c r="C109" s="47" t="str">
        <f t="shared" ca="1" si="10"/>
        <v/>
      </c>
      <c r="D109" s="47" t="str">
        <f t="shared" ca="1" si="10"/>
        <v/>
      </c>
      <c r="E109" s="47" t="str">
        <f t="shared" ca="1" si="10"/>
        <v/>
      </c>
      <c r="F109" s="47" t="str">
        <f t="shared" ca="1" si="10"/>
        <v/>
      </c>
      <c r="G109" s="47" t="str">
        <f t="shared" ca="1" si="7"/>
        <v/>
      </c>
      <c r="H109" s="47" t="str">
        <f t="shared" ca="1" si="7"/>
        <v/>
      </c>
      <c r="I109" s="47" t="str">
        <f t="shared" ca="1" si="7"/>
        <v/>
      </c>
      <c r="J109" s="47" t="str">
        <f t="shared" ca="1" si="7"/>
        <v/>
      </c>
      <c r="K109" s="47" t="str">
        <f t="shared" ca="1" si="11"/>
        <v/>
      </c>
      <c r="L109" s="47" t="str">
        <f t="shared" ca="1" si="11"/>
        <v/>
      </c>
      <c r="M109" s="47" t="str">
        <f t="shared" ca="1" si="11"/>
        <v/>
      </c>
      <c r="N109" s="47" t="str">
        <f t="shared" ca="1" si="11"/>
        <v/>
      </c>
      <c r="O109" s="47" t="str">
        <f t="shared" ca="1" si="12"/>
        <v/>
      </c>
      <c r="P109" s="47" t="str">
        <f t="shared" ca="1" si="12"/>
        <v/>
      </c>
      <c r="Q109" s="47" t="str">
        <f t="shared" ca="1" si="12"/>
        <v/>
      </c>
      <c r="R109" s="47" t="str">
        <f t="shared" ref="R109:R112" ca="1" si="13">IF(B109=$S$4,$T$4,"")</f>
        <v/>
      </c>
    </row>
    <row r="110" spans="1:18" x14ac:dyDescent="0.25">
      <c r="A110" s="29">
        <v>102</v>
      </c>
      <c r="B110" s="30" t="str">
        <f t="shared" ca="1" si="8"/>
        <v/>
      </c>
      <c r="C110" s="47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47" t="str">
        <f t="shared" ca="1" si="14"/>
        <v/>
      </c>
      <c r="E110" s="47" t="str">
        <f t="shared" ca="1" si="14"/>
        <v/>
      </c>
      <c r="F110" s="47" t="str">
        <f t="shared" ca="1" si="14"/>
        <v/>
      </c>
      <c r="G110" s="47" t="str">
        <f t="shared" ca="1" si="14"/>
        <v/>
      </c>
      <c r="H110" s="47" t="str">
        <f t="shared" ca="1" si="14"/>
        <v/>
      </c>
      <c r="I110" s="47" t="str">
        <f t="shared" ca="1" si="14"/>
        <v/>
      </c>
      <c r="J110" s="47" t="str">
        <f t="shared" ca="1" si="14"/>
        <v/>
      </c>
      <c r="K110" s="47" t="str">
        <f t="shared" ca="1" si="14"/>
        <v/>
      </c>
      <c r="L110" s="47" t="str">
        <f t="shared" ca="1" si="14"/>
        <v/>
      </c>
      <c r="M110" s="47" t="str">
        <f t="shared" ca="1" si="14"/>
        <v/>
      </c>
      <c r="N110" s="47" t="str">
        <f t="shared" ca="1" si="14"/>
        <v/>
      </c>
      <c r="O110" s="47" t="str">
        <f t="shared" ca="1" si="14"/>
        <v/>
      </c>
      <c r="P110" s="47" t="str">
        <f t="shared" ca="1" si="14"/>
        <v/>
      </c>
      <c r="Q110" s="47" t="str">
        <f t="shared" ca="1" si="14"/>
        <v/>
      </c>
      <c r="R110" s="47" t="str">
        <f t="shared" ca="1" si="13"/>
        <v/>
      </c>
    </row>
    <row r="111" spans="1:18" x14ac:dyDescent="0.25">
      <c r="A111" s="29">
        <v>103</v>
      </c>
      <c r="B111" s="30" t="str">
        <f t="shared" ca="1" si="8"/>
        <v/>
      </c>
      <c r="C111" s="47" t="str">
        <f t="shared" ca="1" si="14"/>
        <v/>
      </c>
      <c r="D111" s="47" t="str">
        <f t="shared" ca="1" si="14"/>
        <v/>
      </c>
      <c r="E111" s="47" t="str">
        <f t="shared" ca="1" si="14"/>
        <v/>
      </c>
      <c r="F111" s="47" t="str">
        <f t="shared" ca="1" si="14"/>
        <v/>
      </c>
      <c r="G111" s="47" t="str">
        <f t="shared" ca="1" si="14"/>
        <v/>
      </c>
      <c r="H111" s="47" t="str">
        <f t="shared" ca="1" si="14"/>
        <v/>
      </c>
      <c r="I111" s="47" t="str">
        <f t="shared" ca="1" si="14"/>
        <v/>
      </c>
      <c r="J111" s="47" t="str">
        <f t="shared" ca="1" si="14"/>
        <v/>
      </c>
      <c r="K111" s="47" t="str">
        <f t="shared" ca="1" si="14"/>
        <v/>
      </c>
      <c r="L111" s="47" t="str">
        <f t="shared" ca="1" si="14"/>
        <v/>
      </c>
      <c r="M111" s="47" t="str">
        <f t="shared" ca="1" si="14"/>
        <v/>
      </c>
      <c r="N111" s="47" t="str">
        <f t="shared" ca="1" si="14"/>
        <v/>
      </c>
      <c r="O111" s="47" t="str">
        <f t="shared" ca="1" si="14"/>
        <v/>
      </c>
      <c r="P111" s="47" t="str">
        <f t="shared" ca="1" si="14"/>
        <v/>
      </c>
      <c r="Q111" s="47" t="str">
        <f t="shared" ca="1" si="14"/>
        <v/>
      </c>
      <c r="R111" s="47" t="str">
        <f t="shared" ca="1" si="13"/>
        <v/>
      </c>
    </row>
    <row r="112" spans="1:18" x14ac:dyDescent="0.25">
      <c r="A112" s="29">
        <v>104</v>
      </c>
      <c r="B112" s="30" t="str">
        <f t="shared" ca="1" si="8"/>
        <v/>
      </c>
      <c r="C112" s="47" t="str">
        <f t="shared" ca="1" si="14"/>
        <v/>
      </c>
      <c r="D112" s="47" t="str">
        <f t="shared" ca="1" si="14"/>
        <v/>
      </c>
      <c r="E112" s="47" t="str">
        <f t="shared" ca="1" si="14"/>
        <v/>
      </c>
      <c r="F112" s="47" t="str">
        <f t="shared" ca="1" si="14"/>
        <v/>
      </c>
      <c r="G112" s="47" t="str">
        <f t="shared" ca="1" si="14"/>
        <v/>
      </c>
      <c r="H112" s="47" t="str">
        <f t="shared" ca="1" si="14"/>
        <v/>
      </c>
      <c r="I112" s="47" t="str">
        <f t="shared" ca="1" si="14"/>
        <v/>
      </c>
      <c r="J112" s="47" t="str">
        <f t="shared" ca="1" si="14"/>
        <v/>
      </c>
      <c r="K112" s="47" t="str">
        <f t="shared" ca="1" si="14"/>
        <v/>
      </c>
      <c r="L112" s="47" t="str">
        <f t="shared" ca="1" si="14"/>
        <v/>
      </c>
      <c r="M112" s="47" t="str">
        <f t="shared" ca="1" si="14"/>
        <v/>
      </c>
      <c r="N112" s="47" t="str">
        <f t="shared" ca="1" si="14"/>
        <v/>
      </c>
      <c r="O112" s="47" t="str">
        <f t="shared" ca="1" si="14"/>
        <v/>
      </c>
      <c r="P112" s="47" t="str">
        <f t="shared" ca="1" si="14"/>
        <v/>
      </c>
      <c r="Q112" s="47" t="str">
        <f t="shared" ca="1" si="14"/>
        <v/>
      </c>
      <c r="R112" s="47" t="str">
        <f t="shared" ca="1" si="13"/>
        <v/>
      </c>
    </row>
    <row r="113" spans="1:18" x14ac:dyDescent="0.25">
      <c r="A113" s="29">
        <v>105</v>
      </c>
      <c r="B113" s="30" t="str">
        <f t="shared" ca="1" si="8"/>
        <v/>
      </c>
      <c r="C113" s="47" t="str">
        <f t="shared" ca="1" si="14"/>
        <v/>
      </c>
      <c r="D113" s="47" t="str">
        <f t="shared" ca="1" si="14"/>
        <v/>
      </c>
      <c r="E113" s="47" t="str">
        <f t="shared" ca="1" si="14"/>
        <v/>
      </c>
      <c r="F113" s="47" t="str">
        <f t="shared" ca="1" si="14"/>
        <v/>
      </c>
      <c r="G113" s="47" t="str">
        <f t="shared" ca="1" si="14"/>
        <v/>
      </c>
      <c r="H113" s="47" t="str">
        <f t="shared" ca="1" si="14"/>
        <v/>
      </c>
      <c r="I113" s="47" t="str">
        <f t="shared" ca="1" si="14"/>
        <v/>
      </c>
      <c r="J113" s="47" t="str">
        <f t="shared" ca="1" si="14"/>
        <v/>
      </c>
      <c r="K113" s="47" t="str">
        <f t="shared" ca="1" si="14"/>
        <v/>
      </c>
      <c r="L113" s="47" t="str">
        <f t="shared" ca="1" si="14"/>
        <v/>
      </c>
      <c r="M113" s="47" t="str">
        <f t="shared" ca="1" si="14"/>
        <v/>
      </c>
      <c r="N113" s="47" t="str">
        <f t="shared" ca="1" si="14"/>
        <v/>
      </c>
      <c r="O113" s="47" t="str">
        <f t="shared" ca="1" si="14"/>
        <v/>
      </c>
      <c r="P113" s="47" t="str">
        <f t="shared" ca="1" si="14"/>
        <v/>
      </c>
      <c r="Q113" s="47" t="str">
        <f t="shared" ca="1" si="14"/>
        <v/>
      </c>
      <c r="R113" s="47" t="str">
        <f t="shared" ref="R113:R134" ca="1" si="15">IF(B113=$S$4,$T$4,"")</f>
        <v/>
      </c>
    </row>
    <row r="114" spans="1:18" x14ac:dyDescent="0.25">
      <c r="A114" s="29">
        <v>106</v>
      </c>
      <c r="B114" s="30" t="str">
        <f t="shared" ca="1" si="8"/>
        <v/>
      </c>
      <c r="C114" s="47" t="str">
        <f t="shared" ca="1" si="14"/>
        <v/>
      </c>
      <c r="D114" s="47" t="str">
        <f t="shared" ca="1" si="14"/>
        <v/>
      </c>
      <c r="E114" s="47" t="str">
        <f t="shared" ca="1" si="14"/>
        <v/>
      </c>
      <c r="F114" s="47" t="str">
        <f t="shared" ca="1" si="14"/>
        <v/>
      </c>
      <c r="G114" s="47" t="str">
        <f t="shared" ca="1" si="14"/>
        <v/>
      </c>
      <c r="H114" s="47" t="str">
        <f t="shared" ca="1" si="14"/>
        <v/>
      </c>
      <c r="I114" s="47" t="str">
        <f t="shared" ca="1" si="14"/>
        <v/>
      </c>
      <c r="J114" s="47" t="str">
        <f t="shared" ca="1" si="14"/>
        <v/>
      </c>
      <c r="K114" s="47" t="str">
        <f t="shared" ca="1" si="14"/>
        <v/>
      </c>
      <c r="L114" s="47" t="str">
        <f t="shared" ca="1" si="14"/>
        <v/>
      </c>
      <c r="M114" s="47" t="str">
        <f t="shared" ca="1" si="14"/>
        <v/>
      </c>
      <c r="N114" s="47" t="str">
        <f t="shared" ca="1" si="14"/>
        <v/>
      </c>
      <c r="O114" s="47" t="str">
        <f t="shared" ca="1" si="14"/>
        <v/>
      </c>
      <c r="P114" s="47" t="str">
        <f t="shared" ca="1" si="14"/>
        <v/>
      </c>
      <c r="Q114" s="47" t="str">
        <f t="shared" ca="1" si="14"/>
        <v/>
      </c>
      <c r="R114" s="47" t="str">
        <f t="shared" ca="1" si="15"/>
        <v/>
      </c>
    </row>
    <row r="115" spans="1:18" x14ac:dyDescent="0.25">
      <c r="A115" s="29">
        <v>107</v>
      </c>
      <c r="B115" s="30" t="str">
        <f t="shared" ca="1" si="8"/>
        <v/>
      </c>
      <c r="C115" s="47" t="str">
        <f t="shared" ca="1" si="14"/>
        <v/>
      </c>
      <c r="D115" s="47" t="str">
        <f t="shared" ca="1" si="14"/>
        <v/>
      </c>
      <c r="E115" s="47" t="str">
        <f t="shared" ca="1" si="14"/>
        <v/>
      </c>
      <c r="F115" s="47" t="str">
        <f t="shared" ca="1" si="14"/>
        <v/>
      </c>
      <c r="G115" s="47" t="str">
        <f t="shared" ca="1" si="14"/>
        <v/>
      </c>
      <c r="H115" s="47" t="str">
        <f t="shared" ca="1" si="14"/>
        <v/>
      </c>
      <c r="I115" s="47" t="str">
        <f t="shared" ca="1" si="14"/>
        <v/>
      </c>
      <c r="J115" s="47" t="str">
        <f t="shared" ca="1" si="14"/>
        <v/>
      </c>
      <c r="K115" s="47" t="str">
        <f t="shared" ca="1" si="14"/>
        <v/>
      </c>
      <c r="L115" s="47" t="str">
        <f t="shared" ca="1" si="14"/>
        <v/>
      </c>
      <c r="M115" s="47" t="str">
        <f t="shared" ca="1" si="14"/>
        <v/>
      </c>
      <c r="N115" s="47" t="str">
        <f t="shared" ca="1" si="14"/>
        <v/>
      </c>
      <c r="O115" s="47" t="str">
        <f t="shared" ca="1" si="14"/>
        <v/>
      </c>
      <c r="P115" s="47" t="str">
        <f t="shared" ca="1" si="14"/>
        <v/>
      </c>
      <c r="Q115" s="47" t="str">
        <f t="shared" ca="1" si="14"/>
        <v/>
      </c>
      <c r="R115" s="47" t="str">
        <f t="shared" ca="1" si="15"/>
        <v/>
      </c>
    </row>
    <row r="116" spans="1:18" x14ac:dyDescent="0.25">
      <c r="A116" s="29">
        <v>108</v>
      </c>
      <c r="B116" s="30" t="str">
        <f t="shared" ca="1" si="8"/>
        <v/>
      </c>
      <c r="C116" s="47" t="str">
        <f t="shared" ca="1" si="14"/>
        <v/>
      </c>
      <c r="D116" s="47" t="str">
        <f t="shared" ca="1" si="14"/>
        <v/>
      </c>
      <c r="E116" s="47" t="str">
        <f t="shared" ca="1" si="14"/>
        <v/>
      </c>
      <c r="F116" s="47" t="str">
        <f t="shared" ca="1" si="14"/>
        <v/>
      </c>
      <c r="G116" s="47" t="str">
        <f t="shared" ca="1" si="14"/>
        <v/>
      </c>
      <c r="H116" s="47" t="str">
        <f t="shared" ca="1" si="14"/>
        <v/>
      </c>
      <c r="I116" s="47" t="str">
        <f t="shared" ca="1" si="14"/>
        <v/>
      </c>
      <c r="J116" s="47" t="str">
        <f t="shared" ca="1" si="14"/>
        <v/>
      </c>
      <c r="K116" s="47" t="str">
        <f t="shared" ca="1" si="14"/>
        <v/>
      </c>
      <c r="L116" s="47" t="str">
        <f t="shared" ca="1" si="14"/>
        <v/>
      </c>
      <c r="M116" s="47" t="str">
        <f t="shared" ca="1" si="14"/>
        <v/>
      </c>
      <c r="N116" s="47" t="str">
        <f t="shared" ca="1" si="14"/>
        <v/>
      </c>
      <c r="O116" s="47" t="str">
        <f t="shared" ca="1" si="14"/>
        <v/>
      </c>
      <c r="P116" s="47" t="str">
        <f t="shared" ca="1" si="14"/>
        <v/>
      </c>
      <c r="Q116" s="47" t="str">
        <f t="shared" ca="1" si="14"/>
        <v/>
      </c>
      <c r="R116" s="47" t="str">
        <f t="shared" ca="1" si="15"/>
        <v/>
      </c>
    </row>
    <row r="117" spans="1:18" x14ac:dyDescent="0.25">
      <c r="A117" s="29">
        <v>109</v>
      </c>
      <c r="B117" s="30" t="str">
        <f t="shared" ca="1" si="8"/>
        <v/>
      </c>
      <c r="C117" s="47" t="str">
        <f t="shared" ca="1" si="14"/>
        <v/>
      </c>
      <c r="D117" s="47" t="str">
        <f t="shared" ca="1" si="14"/>
        <v/>
      </c>
      <c r="E117" s="47" t="str">
        <f t="shared" ca="1" si="14"/>
        <v/>
      </c>
      <c r="F117" s="47" t="str">
        <f t="shared" ca="1" si="14"/>
        <v/>
      </c>
      <c r="G117" s="47" t="str">
        <f t="shared" ca="1" si="14"/>
        <v/>
      </c>
      <c r="H117" s="47" t="str">
        <f t="shared" ca="1" si="14"/>
        <v/>
      </c>
      <c r="I117" s="47" t="str">
        <f t="shared" ca="1" si="14"/>
        <v/>
      </c>
      <c r="J117" s="47" t="str">
        <f t="shared" ca="1" si="14"/>
        <v/>
      </c>
      <c r="K117" s="47" t="str">
        <f t="shared" ca="1" si="14"/>
        <v/>
      </c>
      <c r="L117" s="47" t="str">
        <f t="shared" ca="1" si="14"/>
        <v/>
      </c>
      <c r="M117" s="47" t="str">
        <f t="shared" ca="1" si="14"/>
        <v/>
      </c>
      <c r="N117" s="47" t="str">
        <f t="shared" ca="1" si="14"/>
        <v/>
      </c>
      <c r="O117" s="47" t="str">
        <f t="shared" ca="1" si="14"/>
        <v/>
      </c>
      <c r="P117" s="47" t="str">
        <f t="shared" ca="1" si="14"/>
        <v/>
      </c>
      <c r="Q117" s="47" t="str">
        <f t="shared" ca="1" si="14"/>
        <v/>
      </c>
      <c r="R117" s="47" t="str">
        <f t="shared" ca="1" si="15"/>
        <v/>
      </c>
    </row>
    <row r="118" spans="1:18" x14ac:dyDescent="0.25">
      <c r="A118" s="29">
        <v>110</v>
      </c>
      <c r="B118" s="30" t="str">
        <f t="shared" ca="1" si="8"/>
        <v/>
      </c>
      <c r="C118" s="47" t="str">
        <f t="shared" ca="1" si="14"/>
        <v/>
      </c>
      <c r="D118" s="47" t="str">
        <f t="shared" ca="1" si="14"/>
        <v/>
      </c>
      <c r="E118" s="47" t="str">
        <f t="shared" ca="1" si="14"/>
        <v/>
      </c>
      <c r="F118" s="47" t="str">
        <f t="shared" ca="1" si="14"/>
        <v/>
      </c>
      <c r="G118" s="47" t="str">
        <f t="shared" ca="1" si="14"/>
        <v/>
      </c>
      <c r="H118" s="47" t="str">
        <f t="shared" ca="1" si="14"/>
        <v/>
      </c>
      <c r="I118" s="47" t="str">
        <f t="shared" ca="1" si="14"/>
        <v/>
      </c>
      <c r="J118" s="47" t="str">
        <f t="shared" ca="1" si="14"/>
        <v/>
      </c>
      <c r="K118" s="47" t="str">
        <f t="shared" ca="1" si="14"/>
        <v/>
      </c>
      <c r="L118" s="47" t="str">
        <f t="shared" ca="1" si="14"/>
        <v/>
      </c>
      <c r="M118" s="47" t="str">
        <f t="shared" ca="1" si="14"/>
        <v/>
      </c>
      <c r="N118" s="47" t="str">
        <f t="shared" ca="1" si="14"/>
        <v/>
      </c>
      <c r="O118" s="47" t="str">
        <f t="shared" ca="1" si="14"/>
        <v/>
      </c>
      <c r="P118" s="47" t="str">
        <f t="shared" ca="1" si="14"/>
        <v/>
      </c>
      <c r="Q118" s="47" t="str">
        <f t="shared" ca="1" si="14"/>
        <v/>
      </c>
      <c r="R118" s="47" t="str">
        <f t="shared" ca="1" si="15"/>
        <v/>
      </c>
    </row>
    <row r="119" spans="1:18" x14ac:dyDescent="0.25">
      <c r="A119" s="29">
        <v>111</v>
      </c>
      <c r="B119" s="30" t="str">
        <f t="shared" ca="1" si="8"/>
        <v/>
      </c>
      <c r="C119" s="47" t="str">
        <f t="shared" ca="1" si="14"/>
        <v/>
      </c>
      <c r="D119" s="47" t="str">
        <f t="shared" ca="1" si="14"/>
        <v/>
      </c>
      <c r="E119" s="47" t="str">
        <f t="shared" ca="1" si="14"/>
        <v/>
      </c>
      <c r="F119" s="47" t="str">
        <f t="shared" ca="1" si="14"/>
        <v/>
      </c>
      <c r="G119" s="47" t="str">
        <f t="shared" ca="1" si="14"/>
        <v/>
      </c>
      <c r="H119" s="47" t="str">
        <f t="shared" ca="1" si="14"/>
        <v/>
      </c>
      <c r="I119" s="47" t="str">
        <f t="shared" ca="1" si="14"/>
        <v/>
      </c>
      <c r="J119" s="47" t="str">
        <f t="shared" ca="1" si="14"/>
        <v/>
      </c>
      <c r="K119" s="47" t="str">
        <f t="shared" ca="1" si="14"/>
        <v/>
      </c>
      <c r="L119" s="47" t="str">
        <f t="shared" ca="1" si="14"/>
        <v/>
      </c>
      <c r="M119" s="47" t="str">
        <f t="shared" ca="1" si="14"/>
        <v/>
      </c>
      <c r="N119" s="47" t="str">
        <f t="shared" ca="1" si="14"/>
        <v/>
      </c>
      <c r="O119" s="47" t="str">
        <f t="shared" ca="1" si="14"/>
        <v/>
      </c>
      <c r="P119" s="47" t="str">
        <f t="shared" ca="1" si="14"/>
        <v/>
      </c>
      <c r="Q119" s="47" t="str">
        <f t="shared" ca="1" si="14"/>
        <v/>
      </c>
      <c r="R119" s="47" t="str">
        <f t="shared" ca="1" si="15"/>
        <v/>
      </c>
    </row>
    <row r="120" spans="1:18" x14ac:dyDescent="0.25">
      <c r="A120" s="29">
        <v>112</v>
      </c>
      <c r="B120" s="30" t="str">
        <f t="shared" ca="1" si="8"/>
        <v/>
      </c>
      <c r="C120" s="47" t="str">
        <f t="shared" ca="1" si="14"/>
        <v/>
      </c>
      <c r="D120" s="47" t="str">
        <f t="shared" ca="1" si="14"/>
        <v/>
      </c>
      <c r="E120" s="47" t="str">
        <f t="shared" ca="1" si="14"/>
        <v/>
      </c>
      <c r="F120" s="47" t="str">
        <f t="shared" ca="1" si="14"/>
        <v/>
      </c>
      <c r="G120" s="47" t="str">
        <f t="shared" ca="1" si="14"/>
        <v/>
      </c>
      <c r="H120" s="47" t="str">
        <f t="shared" ca="1" si="14"/>
        <v/>
      </c>
      <c r="I120" s="47" t="str">
        <f t="shared" ca="1" si="14"/>
        <v/>
      </c>
      <c r="J120" s="47" t="str">
        <f t="shared" ca="1" si="14"/>
        <v/>
      </c>
      <c r="K120" s="47" t="str">
        <f t="shared" ca="1" si="14"/>
        <v/>
      </c>
      <c r="L120" s="47" t="str">
        <f t="shared" ca="1" si="14"/>
        <v/>
      </c>
      <c r="M120" s="47" t="str">
        <f t="shared" ca="1" si="14"/>
        <v/>
      </c>
      <c r="N120" s="47" t="str">
        <f t="shared" ca="1" si="14"/>
        <v/>
      </c>
      <c r="O120" s="47" t="str">
        <f t="shared" ca="1" si="14"/>
        <v/>
      </c>
      <c r="P120" s="47" t="str">
        <f t="shared" ca="1" si="14"/>
        <v/>
      </c>
      <c r="Q120" s="47" t="str">
        <f t="shared" ca="1" si="14"/>
        <v/>
      </c>
      <c r="R120" s="47" t="str">
        <f t="shared" ca="1" si="15"/>
        <v/>
      </c>
    </row>
    <row r="121" spans="1:18" x14ac:dyDescent="0.25">
      <c r="A121" s="29">
        <v>113</v>
      </c>
      <c r="B121" s="30" t="str">
        <f t="shared" ca="1" si="8"/>
        <v/>
      </c>
      <c r="C121" s="47" t="str">
        <f t="shared" ca="1" si="14"/>
        <v/>
      </c>
      <c r="D121" s="47" t="str">
        <f t="shared" ca="1" si="14"/>
        <v/>
      </c>
      <c r="E121" s="47" t="str">
        <f t="shared" ca="1" si="14"/>
        <v/>
      </c>
      <c r="F121" s="47" t="str">
        <f t="shared" ca="1" si="14"/>
        <v/>
      </c>
      <c r="G121" s="47" t="str">
        <f t="shared" ca="1" si="14"/>
        <v/>
      </c>
      <c r="H121" s="47" t="str">
        <f t="shared" ca="1" si="14"/>
        <v/>
      </c>
      <c r="I121" s="47" t="str">
        <f t="shared" ca="1" si="14"/>
        <v/>
      </c>
      <c r="J121" s="47" t="str">
        <f t="shared" ca="1" si="14"/>
        <v/>
      </c>
      <c r="K121" s="47" t="str">
        <f t="shared" ca="1" si="14"/>
        <v/>
      </c>
      <c r="L121" s="47" t="str">
        <f t="shared" ca="1" si="14"/>
        <v/>
      </c>
      <c r="M121" s="47" t="str">
        <f t="shared" ca="1" si="14"/>
        <v/>
      </c>
      <c r="N121" s="47" t="str">
        <f t="shared" ca="1" si="14"/>
        <v/>
      </c>
      <c r="O121" s="47" t="str">
        <f t="shared" ca="1" si="14"/>
        <v/>
      </c>
      <c r="P121" s="47" t="str">
        <f t="shared" ca="1" si="14"/>
        <v/>
      </c>
      <c r="Q121" s="47" t="str">
        <f t="shared" ca="1" si="14"/>
        <v/>
      </c>
      <c r="R121" s="47" t="str">
        <f t="shared" ca="1" si="15"/>
        <v/>
      </c>
    </row>
    <row r="122" spans="1:18" x14ac:dyDescent="0.25">
      <c r="A122" s="29">
        <v>114</v>
      </c>
      <c r="B122" s="30" t="str">
        <f t="shared" ca="1" si="8"/>
        <v/>
      </c>
      <c r="C122" s="47" t="str">
        <f t="shared" ca="1" si="14"/>
        <v/>
      </c>
      <c r="D122" s="47" t="str">
        <f t="shared" ca="1" si="14"/>
        <v/>
      </c>
      <c r="E122" s="47" t="str">
        <f t="shared" ca="1" si="14"/>
        <v/>
      </c>
      <c r="F122" s="47" t="str">
        <f t="shared" ca="1" si="14"/>
        <v/>
      </c>
      <c r="G122" s="47" t="str">
        <f t="shared" ca="1" si="14"/>
        <v/>
      </c>
      <c r="H122" s="47" t="str">
        <f t="shared" ca="1" si="14"/>
        <v/>
      </c>
      <c r="I122" s="47" t="str">
        <f t="shared" ca="1" si="14"/>
        <v/>
      </c>
      <c r="J122" s="47" t="str">
        <f t="shared" ca="1" si="14"/>
        <v/>
      </c>
      <c r="K122" s="47" t="str">
        <f t="shared" ca="1" si="14"/>
        <v/>
      </c>
      <c r="L122" s="47" t="str">
        <f t="shared" ca="1" si="14"/>
        <v/>
      </c>
      <c r="M122" s="47" t="str">
        <f t="shared" ca="1" si="14"/>
        <v/>
      </c>
      <c r="N122" s="47" t="str">
        <f t="shared" ca="1" si="14"/>
        <v/>
      </c>
      <c r="O122" s="47" t="str">
        <f t="shared" ca="1" si="14"/>
        <v/>
      </c>
      <c r="P122" s="47" t="str">
        <f t="shared" ca="1" si="14"/>
        <v/>
      </c>
      <c r="Q122" s="47" t="str">
        <f t="shared" ca="1" si="14"/>
        <v/>
      </c>
      <c r="R122" s="47" t="str">
        <f t="shared" ca="1" si="15"/>
        <v/>
      </c>
    </row>
    <row r="123" spans="1:18" x14ac:dyDescent="0.25">
      <c r="A123" s="29">
        <v>115</v>
      </c>
      <c r="B123" s="30" t="str">
        <f t="shared" ca="1" si="8"/>
        <v/>
      </c>
      <c r="C123" s="47" t="str">
        <f t="shared" ca="1" si="14"/>
        <v/>
      </c>
      <c r="D123" s="47" t="str">
        <f t="shared" ca="1" si="14"/>
        <v/>
      </c>
      <c r="E123" s="47" t="str">
        <f t="shared" ca="1" si="14"/>
        <v/>
      </c>
      <c r="F123" s="47" t="str">
        <f t="shared" ca="1" si="14"/>
        <v/>
      </c>
      <c r="G123" s="47" t="str">
        <f t="shared" ca="1" si="14"/>
        <v/>
      </c>
      <c r="H123" s="47" t="str">
        <f t="shared" ca="1" si="14"/>
        <v/>
      </c>
      <c r="I123" s="47" t="str">
        <f t="shared" ca="1" si="14"/>
        <v/>
      </c>
      <c r="J123" s="47" t="str">
        <f t="shared" ca="1" si="14"/>
        <v/>
      </c>
      <c r="K123" s="47" t="str">
        <f t="shared" ca="1" si="14"/>
        <v/>
      </c>
      <c r="L123" s="47" t="str">
        <f t="shared" ca="1" si="14"/>
        <v/>
      </c>
      <c r="M123" s="47" t="str">
        <f t="shared" ca="1" si="14"/>
        <v/>
      </c>
      <c r="N123" s="47" t="str">
        <f t="shared" ca="1" si="14"/>
        <v/>
      </c>
      <c r="O123" s="47" t="str">
        <f t="shared" ca="1" si="14"/>
        <v/>
      </c>
      <c r="P123" s="47" t="str">
        <f t="shared" ca="1" si="14"/>
        <v/>
      </c>
      <c r="Q123" s="47" t="str">
        <f t="shared" ca="1" si="14"/>
        <v/>
      </c>
      <c r="R123" s="47" t="str">
        <f t="shared" ca="1" si="15"/>
        <v/>
      </c>
    </row>
    <row r="124" spans="1:18" x14ac:dyDescent="0.25">
      <c r="A124" s="29">
        <v>116</v>
      </c>
      <c r="B124" s="30" t="str">
        <f t="shared" ca="1" si="8"/>
        <v/>
      </c>
      <c r="C124" s="47" t="str">
        <f t="shared" ca="1" si="14"/>
        <v/>
      </c>
      <c r="D124" s="47" t="str">
        <f t="shared" ca="1" si="14"/>
        <v/>
      </c>
      <c r="E124" s="47" t="str">
        <f t="shared" ca="1" si="14"/>
        <v/>
      </c>
      <c r="F124" s="47" t="str">
        <f t="shared" ca="1" si="14"/>
        <v/>
      </c>
      <c r="G124" s="47" t="str">
        <f t="shared" ca="1" si="14"/>
        <v/>
      </c>
      <c r="H124" s="47" t="str">
        <f t="shared" ca="1" si="14"/>
        <v/>
      </c>
      <c r="I124" s="47" t="str">
        <f t="shared" ca="1" si="14"/>
        <v/>
      </c>
      <c r="J124" s="47" t="str">
        <f t="shared" ca="1" si="14"/>
        <v/>
      </c>
      <c r="K124" s="47" t="str">
        <f t="shared" ca="1" si="14"/>
        <v/>
      </c>
      <c r="L124" s="47" t="str">
        <f t="shared" ca="1" si="14"/>
        <v/>
      </c>
      <c r="M124" s="47" t="str">
        <f t="shared" ca="1" si="14"/>
        <v/>
      </c>
      <c r="N124" s="47" t="str">
        <f t="shared" ca="1" si="14"/>
        <v/>
      </c>
      <c r="O124" s="47" t="str">
        <f t="shared" ca="1" si="14"/>
        <v/>
      </c>
      <c r="P124" s="47" t="str">
        <f t="shared" ca="1" si="14"/>
        <v/>
      </c>
      <c r="Q124" s="47" t="str">
        <f t="shared" ca="1" si="14"/>
        <v/>
      </c>
      <c r="R124" s="47" t="str">
        <f t="shared" ca="1" si="15"/>
        <v/>
      </c>
    </row>
    <row r="125" spans="1:18" x14ac:dyDescent="0.25">
      <c r="A125" s="29">
        <v>117</v>
      </c>
      <c r="B125" s="30" t="str">
        <f t="shared" ca="1" si="8"/>
        <v/>
      </c>
      <c r="C125" s="47" t="str">
        <f t="shared" ca="1" si="14"/>
        <v/>
      </c>
      <c r="D125" s="47" t="str">
        <f t="shared" ca="1" si="14"/>
        <v/>
      </c>
      <c r="E125" s="47" t="str">
        <f t="shared" ca="1" si="14"/>
        <v/>
      </c>
      <c r="F125" s="47" t="str">
        <f t="shared" ca="1" si="14"/>
        <v/>
      </c>
      <c r="G125" s="47" t="str">
        <f t="shared" ca="1" si="14"/>
        <v/>
      </c>
      <c r="H125" s="47" t="str">
        <f t="shared" ca="1" si="14"/>
        <v/>
      </c>
      <c r="I125" s="47" t="str">
        <f t="shared" ca="1" si="14"/>
        <v/>
      </c>
      <c r="J125" s="47" t="str">
        <f t="shared" ca="1" si="14"/>
        <v/>
      </c>
      <c r="K125" s="47" t="str">
        <f t="shared" ca="1" si="14"/>
        <v/>
      </c>
      <c r="L125" s="47" t="str">
        <f t="shared" ca="1" si="14"/>
        <v/>
      </c>
      <c r="M125" s="47" t="str">
        <f t="shared" ca="1" si="14"/>
        <v/>
      </c>
      <c r="N125" s="47" t="str">
        <f t="shared" ca="1" si="14"/>
        <v/>
      </c>
      <c r="O125" s="47" t="str">
        <f t="shared" ca="1" si="14"/>
        <v/>
      </c>
      <c r="P125" s="47" t="str">
        <f t="shared" ca="1" si="14"/>
        <v/>
      </c>
      <c r="Q125" s="47" t="str">
        <f t="shared" ca="1" si="14"/>
        <v/>
      </c>
      <c r="R125" s="47" t="str">
        <f t="shared" ca="1" si="15"/>
        <v/>
      </c>
    </row>
    <row r="126" spans="1:18" x14ac:dyDescent="0.25">
      <c r="A126" s="29">
        <v>118</v>
      </c>
      <c r="B126" s="30" t="str">
        <f t="shared" ca="1" si="8"/>
        <v/>
      </c>
      <c r="C126" s="47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47" t="str">
        <f t="shared" ca="1" si="16"/>
        <v/>
      </c>
      <c r="E126" s="47" t="str">
        <f t="shared" ca="1" si="16"/>
        <v/>
      </c>
      <c r="F126" s="47" t="str">
        <f t="shared" ca="1" si="16"/>
        <v/>
      </c>
      <c r="G126" s="47" t="str">
        <f t="shared" ca="1" si="16"/>
        <v/>
      </c>
      <c r="H126" s="47" t="str">
        <f t="shared" ca="1" si="16"/>
        <v/>
      </c>
      <c r="I126" s="47" t="str">
        <f t="shared" ca="1" si="16"/>
        <v/>
      </c>
      <c r="J126" s="47" t="str">
        <f t="shared" ca="1" si="16"/>
        <v/>
      </c>
      <c r="K126" s="47" t="str">
        <f t="shared" ca="1" si="16"/>
        <v/>
      </c>
      <c r="L126" s="47" t="str">
        <f t="shared" ca="1" si="16"/>
        <v/>
      </c>
      <c r="M126" s="47" t="str">
        <f t="shared" ca="1" si="16"/>
        <v/>
      </c>
      <c r="N126" s="47" t="str">
        <f t="shared" ca="1" si="16"/>
        <v/>
      </c>
      <c r="O126" s="47" t="str">
        <f t="shared" ca="1" si="16"/>
        <v/>
      </c>
      <c r="P126" s="47" t="str">
        <f t="shared" ca="1" si="16"/>
        <v/>
      </c>
      <c r="Q126" s="47" t="str">
        <f t="shared" ca="1" si="16"/>
        <v/>
      </c>
      <c r="R126" s="47" t="str">
        <f t="shared" ca="1" si="15"/>
        <v/>
      </c>
    </row>
    <row r="127" spans="1:18" x14ac:dyDescent="0.25">
      <c r="A127" s="29">
        <v>119</v>
      </c>
      <c r="B127" s="30" t="str">
        <f t="shared" ca="1" si="8"/>
        <v/>
      </c>
      <c r="C127" s="47" t="str">
        <f t="shared" ca="1" si="16"/>
        <v/>
      </c>
      <c r="D127" s="47" t="str">
        <f t="shared" ca="1" si="16"/>
        <v/>
      </c>
      <c r="E127" s="47" t="str">
        <f t="shared" ca="1" si="16"/>
        <v/>
      </c>
      <c r="F127" s="47" t="str">
        <f t="shared" ca="1" si="16"/>
        <v/>
      </c>
      <c r="G127" s="47" t="str">
        <f t="shared" ca="1" si="16"/>
        <v/>
      </c>
      <c r="H127" s="47" t="str">
        <f t="shared" ca="1" si="16"/>
        <v/>
      </c>
      <c r="I127" s="47" t="str">
        <f t="shared" ca="1" si="16"/>
        <v/>
      </c>
      <c r="J127" s="47" t="str">
        <f t="shared" ca="1" si="16"/>
        <v/>
      </c>
      <c r="K127" s="47" t="str">
        <f t="shared" ca="1" si="16"/>
        <v/>
      </c>
      <c r="L127" s="47" t="str">
        <f t="shared" ca="1" si="16"/>
        <v/>
      </c>
      <c r="M127" s="47" t="str">
        <f t="shared" ca="1" si="16"/>
        <v/>
      </c>
      <c r="N127" s="47" t="str">
        <f t="shared" ca="1" si="16"/>
        <v/>
      </c>
      <c r="O127" s="47" t="str">
        <f t="shared" ca="1" si="16"/>
        <v/>
      </c>
      <c r="P127" s="47" t="str">
        <f t="shared" ca="1" si="16"/>
        <v/>
      </c>
      <c r="Q127" s="47" t="str">
        <f t="shared" ca="1" si="16"/>
        <v/>
      </c>
      <c r="R127" s="47" t="str">
        <f t="shared" ca="1" si="15"/>
        <v/>
      </c>
    </row>
    <row r="128" spans="1:18" x14ac:dyDescent="0.25">
      <c r="A128" s="29">
        <v>120</v>
      </c>
      <c r="B128" s="30" t="str">
        <f t="shared" ca="1" si="8"/>
        <v/>
      </c>
      <c r="C128" s="47" t="str">
        <f t="shared" ca="1" si="16"/>
        <v/>
      </c>
      <c r="D128" s="47" t="str">
        <f t="shared" ca="1" si="16"/>
        <v/>
      </c>
      <c r="E128" s="47" t="str">
        <f t="shared" ca="1" si="16"/>
        <v/>
      </c>
      <c r="F128" s="47" t="str">
        <f t="shared" ca="1" si="16"/>
        <v/>
      </c>
      <c r="G128" s="47" t="str">
        <f t="shared" ca="1" si="16"/>
        <v/>
      </c>
      <c r="H128" s="47" t="str">
        <f t="shared" ca="1" si="16"/>
        <v/>
      </c>
      <c r="I128" s="47" t="str">
        <f t="shared" ca="1" si="16"/>
        <v/>
      </c>
      <c r="J128" s="47" t="str">
        <f t="shared" ca="1" si="16"/>
        <v/>
      </c>
      <c r="K128" s="47" t="str">
        <f t="shared" ca="1" si="16"/>
        <v/>
      </c>
      <c r="L128" s="47" t="str">
        <f t="shared" ca="1" si="16"/>
        <v/>
      </c>
      <c r="M128" s="47" t="str">
        <f t="shared" ca="1" si="16"/>
        <v/>
      </c>
      <c r="N128" s="47" t="str">
        <f t="shared" ca="1" si="16"/>
        <v/>
      </c>
      <c r="O128" s="47" t="str">
        <f t="shared" ca="1" si="16"/>
        <v/>
      </c>
      <c r="P128" s="47" t="str">
        <f t="shared" ca="1" si="16"/>
        <v/>
      </c>
      <c r="Q128" s="47" t="str">
        <f t="shared" ca="1" si="16"/>
        <v/>
      </c>
      <c r="R128" s="47" t="str">
        <f t="shared" ca="1" si="15"/>
        <v/>
      </c>
    </row>
    <row r="129" spans="1:18" x14ac:dyDescent="0.25">
      <c r="A129" s="29">
        <v>121</v>
      </c>
      <c r="B129" s="30" t="str">
        <f t="shared" ca="1" si="8"/>
        <v/>
      </c>
      <c r="C129" s="47" t="str">
        <f t="shared" ca="1" si="16"/>
        <v/>
      </c>
      <c r="D129" s="47" t="str">
        <f t="shared" ca="1" si="16"/>
        <v/>
      </c>
      <c r="E129" s="47" t="str">
        <f t="shared" ca="1" si="16"/>
        <v/>
      </c>
      <c r="F129" s="47" t="str">
        <f t="shared" ca="1" si="16"/>
        <v/>
      </c>
      <c r="G129" s="47" t="str">
        <f t="shared" ca="1" si="16"/>
        <v/>
      </c>
      <c r="H129" s="47" t="str">
        <f t="shared" ca="1" si="16"/>
        <v/>
      </c>
      <c r="I129" s="47" t="str">
        <f t="shared" ca="1" si="16"/>
        <v/>
      </c>
      <c r="J129" s="47" t="str">
        <f t="shared" ca="1" si="16"/>
        <v/>
      </c>
      <c r="K129" s="47" t="str">
        <f t="shared" ca="1" si="16"/>
        <v/>
      </c>
      <c r="L129" s="47" t="str">
        <f t="shared" ca="1" si="16"/>
        <v/>
      </c>
      <c r="M129" s="47" t="str">
        <f t="shared" ca="1" si="16"/>
        <v/>
      </c>
      <c r="N129" s="47" t="str">
        <f t="shared" ca="1" si="16"/>
        <v/>
      </c>
      <c r="O129" s="47" t="str">
        <f t="shared" ca="1" si="16"/>
        <v/>
      </c>
      <c r="P129" s="47" t="str">
        <f t="shared" ca="1" si="16"/>
        <v/>
      </c>
      <c r="Q129" s="47" t="str">
        <f t="shared" ca="1" si="16"/>
        <v/>
      </c>
      <c r="R129" s="47" t="str">
        <f t="shared" ca="1" si="15"/>
        <v/>
      </c>
    </row>
    <row r="130" spans="1:18" x14ac:dyDescent="0.25">
      <c r="A130" s="29">
        <v>122</v>
      </c>
      <c r="B130" s="30" t="str">
        <f t="shared" ca="1" si="8"/>
        <v/>
      </c>
      <c r="C130" s="47" t="str">
        <f t="shared" ca="1" si="16"/>
        <v/>
      </c>
      <c r="D130" s="47" t="str">
        <f t="shared" ca="1" si="16"/>
        <v/>
      </c>
      <c r="E130" s="47" t="str">
        <f t="shared" ca="1" si="16"/>
        <v/>
      </c>
      <c r="F130" s="47" t="str">
        <f t="shared" ca="1" si="16"/>
        <v/>
      </c>
      <c r="G130" s="47" t="str">
        <f t="shared" ca="1" si="16"/>
        <v/>
      </c>
      <c r="H130" s="47" t="str">
        <f t="shared" ca="1" si="16"/>
        <v/>
      </c>
      <c r="I130" s="47" t="str">
        <f t="shared" ca="1" si="16"/>
        <v/>
      </c>
      <c r="J130" s="47" t="str">
        <f t="shared" ca="1" si="16"/>
        <v/>
      </c>
      <c r="K130" s="47" t="str">
        <f t="shared" ca="1" si="16"/>
        <v/>
      </c>
      <c r="L130" s="47" t="str">
        <f t="shared" ca="1" si="16"/>
        <v/>
      </c>
      <c r="M130" s="47" t="str">
        <f t="shared" ca="1" si="16"/>
        <v/>
      </c>
      <c r="N130" s="47" t="str">
        <f t="shared" ca="1" si="16"/>
        <v/>
      </c>
      <c r="O130" s="47" t="str">
        <f t="shared" ca="1" si="16"/>
        <v/>
      </c>
      <c r="P130" s="47" t="str">
        <f t="shared" ca="1" si="16"/>
        <v/>
      </c>
      <c r="Q130" s="47" t="str">
        <f t="shared" ca="1" si="16"/>
        <v/>
      </c>
      <c r="R130" s="47" t="str">
        <f t="shared" ca="1" si="15"/>
        <v/>
      </c>
    </row>
    <row r="131" spans="1:18" x14ac:dyDescent="0.25">
      <c r="A131" s="29">
        <v>123</v>
      </c>
      <c r="B131" s="30" t="str">
        <f t="shared" ca="1" si="8"/>
        <v/>
      </c>
      <c r="C131" s="47" t="str">
        <f t="shared" ca="1" si="16"/>
        <v/>
      </c>
      <c r="D131" s="47" t="str">
        <f t="shared" ca="1" si="16"/>
        <v/>
      </c>
      <c r="E131" s="47" t="str">
        <f t="shared" ca="1" si="16"/>
        <v/>
      </c>
      <c r="F131" s="47" t="str">
        <f t="shared" ca="1" si="16"/>
        <v/>
      </c>
      <c r="G131" s="47" t="str">
        <f t="shared" ca="1" si="16"/>
        <v/>
      </c>
      <c r="H131" s="47" t="str">
        <f t="shared" ca="1" si="16"/>
        <v/>
      </c>
      <c r="I131" s="47" t="str">
        <f t="shared" ca="1" si="16"/>
        <v/>
      </c>
      <c r="J131" s="47" t="str">
        <f t="shared" ca="1" si="16"/>
        <v/>
      </c>
      <c r="K131" s="47" t="str">
        <f t="shared" ca="1" si="16"/>
        <v/>
      </c>
      <c r="L131" s="47" t="str">
        <f t="shared" ca="1" si="16"/>
        <v/>
      </c>
      <c r="M131" s="47" t="str">
        <f t="shared" ca="1" si="16"/>
        <v/>
      </c>
      <c r="N131" s="47" t="str">
        <f t="shared" ca="1" si="16"/>
        <v/>
      </c>
      <c r="O131" s="47" t="str">
        <f t="shared" ca="1" si="16"/>
        <v/>
      </c>
      <c r="P131" s="47" t="str">
        <f t="shared" ca="1" si="16"/>
        <v/>
      </c>
      <c r="Q131" s="47" t="str">
        <f t="shared" ca="1" si="16"/>
        <v/>
      </c>
      <c r="R131" s="47" t="str">
        <f t="shared" ca="1" si="15"/>
        <v/>
      </c>
    </row>
    <row r="132" spans="1:18" x14ac:dyDescent="0.25">
      <c r="A132" s="29">
        <v>124</v>
      </c>
      <c r="B132" s="30" t="str">
        <f t="shared" ca="1" si="8"/>
        <v/>
      </c>
      <c r="C132" s="47" t="str">
        <f t="shared" ca="1" si="16"/>
        <v/>
      </c>
      <c r="D132" s="47" t="str">
        <f t="shared" ca="1" si="16"/>
        <v/>
      </c>
      <c r="E132" s="47" t="str">
        <f t="shared" ca="1" si="16"/>
        <v/>
      </c>
      <c r="F132" s="47" t="str">
        <f t="shared" ca="1" si="16"/>
        <v/>
      </c>
      <c r="G132" s="47" t="str">
        <f t="shared" ca="1" si="16"/>
        <v/>
      </c>
      <c r="H132" s="47" t="str">
        <f t="shared" ca="1" si="16"/>
        <v/>
      </c>
      <c r="I132" s="47" t="str">
        <f t="shared" ca="1" si="16"/>
        <v/>
      </c>
      <c r="J132" s="47" t="str">
        <f t="shared" ca="1" si="16"/>
        <v/>
      </c>
      <c r="K132" s="47" t="str">
        <f t="shared" ca="1" si="16"/>
        <v/>
      </c>
      <c r="L132" s="47" t="str">
        <f t="shared" ca="1" si="16"/>
        <v/>
      </c>
      <c r="M132" s="47" t="str">
        <f t="shared" ca="1" si="16"/>
        <v/>
      </c>
      <c r="N132" s="47" t="str">
        <f t="shared" ca="1" si="16"/>
        <v/>
      </c>
      <c r="O132" s="47" t="str">
        <f t="shared" ca="1" si="16"/>
        <v/>
      </c>
      <c r="P132" s="47" t="str">
        <f t="shared" ca="1" si="16"/>
        <v/>
      </c>
      <c r="Q132" s="47" t="str">
        <f t="shared" ca="1" si="16"/>
        <v/>
      </c>
      <c r="R132" s="47" t="str">
        <f t="shared" ca="1" si="15"/>
        <v/>
      </c>
    </row>
    <row r="133" spans="1:18" x14ac:dyDescent="0.25">
      <c r="A133" s="29">
        <v>125</v>
      </c>
      <c r="B133" s="30" t="str">
        <f t="shared" ca="1" si="8"/>
        <v/>
      </c>
      <c r="C133" s="47" t="str">
        <f t="shared" ca="1" si="16"/>
        <v/>
      </c>
      <c r="D133" s="47" t="str">
        <f t="shared" ca="1" si="16"/>
        <v/>
      </c>
      <c r="E133" s="47" t="str">
        <f t="shared" ca="1" si="16"/>
        <v/>
      </c>
      <c r="F133" s="47" t="str">
        <f t="shared" ca="1" si="16"/>
        <v/>
      </c>
      <c r="G133" s="47" t="str">
        <f t="shared" ca="1" si="16"/>
        <v/>
      </c>
      <c r="H133" s="47" t="str">
        <f t="shared" ca="1" si="16"/>
        <v/>
      </c>
      <c r="I133" s="47" t="str">
        <f t="shared" ca="1" si="16"/>
        <v/>
      </c>
      <c r="J133" s="47" t="str">
        <f t="shared" ca="1" si="16"/>
        <v/>
      </c>
      <c r="K133" s="47" t="str">
        <f t="shared" ca="1" si="16"/>
        <v/>
      </c>
      <c r="L133" s="47" t="str">
        <f t="shared" ca="1" si="16"/>
        <v/>
      </c>
      <c r="M133" s="47" t="str">
        <f t="shared" ca="1" si="16"/>
        <v/>
      </c>
      <c r="N133" s="47" t="str">
        <f t="shared" ca="1" si="16"/>
        <v/>
      </c>
      <c r="O133" s="47" t="str">
        <f t="shared" ca="1" si="16"/>
        <v/>
      </c>
      <c r="P133" s="47" t="str">
        <f t="shared" ca="1" si="16"/>
        <v/>
      </c>
      <c r="Q133" s="47" t="str">
        <f t="shared" ca="1" si="16"/>
        <v/>
      </c>
      <c r="R133" s="47" t="str">
        <f t="shared" ca="1" si="15"/>
        <v/>
      </c>
    </row>
    <row r="134" spans="1:18" x14ac:dyDescent="0.25">
      <c r="A134" s="29">
        <v>126</v>
      </c>
      <c r="B134" s="30" t="str">
        <f t="shared" ca="1" si="8"/>
        <v/>
      </c>
      <c r="C134" s="47" t="str">
        <f t="shared" ca="1" si="16"/>
        <v/>
      </c>
      <c r="D134" s="47" t="str">
        <f t="shared" ca="1" si="16"/>
        <v/>
      </c>
      <c r="E134" s="47" t="str">
        <f t="shared" ca="1" si="16"/>
        <v/>
      </c>
      <c r="F134" s="47" t="str">
        <f t="shared" ca="1" si="16"/>
        <v/>
      </c>
      <c r="G134" s="47" t="str">
        <f t="shared" ca="1" si="16"/>
        <v/>
      </c>
      <c r="H134" s="47" t="str">
        <f t="shared" ca="1" si="16"/>
        <v/>
      </c>
      <c r="I134" s="47" t="str">
        <f t="shared" ca="1" si="16"/>
        <v/>
      </c>
      <c r="J134" s="47" t="str">
        <f t="shared" ca="1" si="16"/>
        <v/>
      </c>
      <c r="K134" s="47" t="str">
        <f t="shared" ca="1" si="16"/>
        <v/>
      </c>
      <c r="L134" s="47" t="str">
        <f t="shared" ca="1" si="16"/>
        <v/>
      </c>
      <c r="M134" s="47" t="str">
        <f t="shared" ca="1" si="16"/>
        <v/>
      </c>
      <c r="N134" s="47" t="str">
        <f t="shared" ca="1" si="16"/>
        <v/>
      </c>
      <c r="O134" s="47" t="str">
        <f t="shared" ca="1" si="16"/>
        <v/>
      </c>
      <c r="P134" s="47" t="str">
        <f t="shared" ca="1" si="16"/>
        <v/>
      </c>
      <c r="Q134" s="47" t="str">
        <f t="shared" ca="1" si="16"/>
        <v/>
      </c>
      <c r="R134" s="47" t="str">
        <f t="shared" ca="1" si="15"/>
        <v/>
      </c>
    </row>
    <row r="135" spans="1:18" x14ac:dyDescent="0.25">
      <c r="A135" s="29">
        <v>127</v>
      </c>
      <c r="B135" s="30" t="str">
        <f t="shared" ca="1" si="8"/>
        <v/>
      </c>
      <c r="C135" s="47" t="str">
        <f t="shared" ca="1" si="16"/>
        <v/>
      </c>
      <c r="D135" s="47" t="str">
        <f t="shared" ca="1" si="16"/>
        <v/>
      </c>
      <c r="E135" s="47" t="str">
        <f t="shared" ca="1" si="16"/>
        <v/>
      </c>
      <c r="F135" s="47" t="str">
        <f t="shared" ca="1" si="16"/>
        <v/>
      </c>
      <c r="G135" s="47" t="str">
        <f t="shared" ca="1" si="16"/>
        <v/>
      </c>
      <c r="H135" s="47" t="str">
        <f t="shared" ca="1" si="16"/>
        <v/>
      </c>
      <c r="I135" s="47" t="str">
        <f t="shared" ca="1" si="16"/>
        <v/>
      </c>
      <c r="J135" s="47" t="str">
        <f t="shared" ca="1" si="16"/>
        <v/>
      </c>
      <c r="K135" s="47" t="str">
        <f t="shared" ca="1" si="16"/>
        <v/>
      </c>
      <c r="L135" s="47" t="str">
        <f t="shared" ca="1" si="16"/>
        <v/>
      </c>
      <c r="M135" s="47" t="str">
        <f t="shared" ca="1" si="16"/>
        <v/>
      </c>
      <c r="N135" s="47" t="str">
        <f t="shared" ca="1" si="16"/>
        <v/>
      </c>
      <c r="O135" s="47" t="str">
        <f t="shared" ca="1" si="16"/>
        <v/>
      </c>
      <c r="P135" s="47" t="str">
        <f t="shared" ca="1" si="16"/>
        <v/>
      </c>
      <c r="Q135" s="47" t="str">
        <f t="shared" ca="1" si="16"/>
        <v/>
      </c>
      <c r="R135" s="47" t="str">
        <f t="shared" ref="R135:R198" ca="1" si="17">IF(B135=$S$4,$T$4,"")</f>
        <v/>
      </c>
    </row>
    <row r="136" spans="1:18" x14ac:dyDescent="0.25">
      <c r="A136" s="29">
        <v>128</v>
      </c>
      <c r="B136" s="30" t="str">
        <f t="shared" ca="1" si="8"/>
        <v/>
      </c>
      <c r="C136" s="47" t="str">
        <f t="shared" ca="1" si="16"/>
        <v/>
      </c>
      <c r="D136" s="47" t="str">
        <f t="shared" ca="1" si="16"/>
        <v/>
      </c>
      <c r="E136" s="47" t="str">
        <f t="shared" ca="1" si="16"/>
        <v/>
      </c>
      <c r="F136" s="47" t="str">
        <f t="shared" ca="1" si="16"/>
        <v/>
      </c>
      <c r="G136" s="47" t="str">
        <f t="shared" ca="1" si="16"/>
        <v/>
      </c>
      <c r="H136" s="47" t="str">
        <f t="shared" ca="1" si="16"/>
        <v/>
      </c>
      <c r="I136" s="47" t="str">
        <f t="shared" ca="1" si="16"/>
        <v/>
      </c>
      <c r="J136" s="47" t="str">
        <f t="shared" ca="1" si="16"/>
        <v/>
      </c>
      <c r="K136" s="47" t="str">
        <f t="shared" ca="1" si="16"/>
        <v/>
      </c>
      <c r="L136" s="47" t="str">
        <f t="shared" ca="1" si="16"/>
        <v/>
      </c>
      <c r="M136" s="47" t="str">
        <f t="shared" ca="1" si="16"/>
        <v/>
      </c>
      <c r="N136" s="47" t="str">
        <f t="shared" ca="1" si="16"/>
        <v/>
      </c>
      <c r="O136" s="47" t="str">
        <f t="shared" ca="1" si="16"/>
        <v/>
      </c>
      <c r="P136" s="47" t="str">
        <f t="shared" ca="1" si="16"/>
        <v/>
      </c>
      <c r="Q136" s="47" t="str">
        <f t="shared" ca="1" si="16"/>
        <v/>
      </c>
      <c r="R136" s="47" t="str">
        <f t="shared" ca="1" si="17"/>
        <v/>
      </c>
    </row>
    <row r="137" spans="1:18" x14ac:dyDescent="0.25">
      <c r="A137" s="29">
        <v>129</v>
      </c>
      <c r="B137" s="30" t="str">
        <f t="shared" ca="1" si="8"/>
        <v/>
      </c>
      <c r="C137" s="47" t="str">
        <f t="shared" ca="1" si="16"/>
        <v/>
      </c>
      <c r="D137" s="47" t="str">
        <f t="shared" ca="1" si="16"/>
        <v/>
      </c>
      <c r="E137" s="47" t="str">
        <f t="shared" ca="1" si="16"/>
        <v/>
      </c>
      <c r="F137" s="47" t="str">
        <f t="shared" ca="1" si="16"/>
        <v/>
      </c>
      <c r="G137" s="47" t="str">
        <f t="shared" ca="1" si="16"/>
        <v/>
      </c>
      <c r="H137" s="47" t="str">
        <f t="shared" ca="1" si="16"/>
        <v/>
      </c>
      <c r="I137" s="47" t="str">
        <f t="shared" ca="1" si="16"/>
        <v/>
      </c>
      <c r="J137" s="47" t="str">
        <f t="shared" ca="1" si="16"/>
        <v/>
      </c>
      <c r="K137" s="47" t="str">
        <f t="shared" ca="1" si="16"/>
        <v/>
      </c>
      <c r="L137" s="47" t="str">
        <f t="shared" ca="1" si="16"/>
        <v/>
      </c>
      <c r="M137" s="47" t="str">
        <f t="shared" ca="1" si="16"/>
        <v/>
      </c>
      <c r="N137" s="47" t="str">
        <f t="shared" ca="1" si="16"/>
        <v/>
      </c>
      <c r="O137" s="47" t="str">
        <f t="shared" ca="1" si="16"/>
        <v/>
      </c>
      <c r="P137" s="47" t="str">
        <f t="shared" ca="1" si="16"/>
        <v/>
      </c>
      <c r="Q137" s="47" t="str">
        <f t="shared" ca="1" si="16"/>
        <v/>
      </c>
      <c r="R137" s="47" t="str">
        <f t="shared" ca="1" si="17"/>
        <v/>
      </c>
    </row>
    <row r="138" spans="1:18" x14ac:dyDescent="0.25">
      <c r="A138" s="29">
        <v>130</v>
      </c>
      <c r="B138" s="30" t="str">
        <f t="shared" ref="B138:B201" ca="1" si="18">IF($B137="","",IF($B137=";",$I$3,IF($B137=$I$3,"",IF(ISNA(VLOOKUP($A$1&amp;"-"&amp;$A138,INDIRECT($E$2),1,0)),";",$S$4))))</f>
        <v/>
      </c>
      <c r="C138" s="47" t="str">
        <f t="shared" ca="1" si="16"/>
        <v/>
      </c>
      <c r="D138" s="47" t="str">
        <f t="shared" ca="1" si="16"/>
        <v/>
      </c>
      <c r="E138" s="47" t="str">
        <f t="shared" ca="1" si="16"/>
        <v/>
      </c>
      <c r="F138" s="47" t="str">
        <f t="shared" ca="1" si="16"/>
        <v/>
      </c>
      <c r="G138" s="47" t="str">
        <f t="shared" ca="1" si="16"/>
        <v/>
      </c>
      <c r="H138" s="47" t="str">
        <f t="shared" ca="1" si="16"/>
        <v/>
      </c>
      <c r="I138" s="47" t="str">
        <f t="shared" ca="1" si="16"/>
        <v/>
      </c>
      <c r="J138" s="47" t="str">
        <f t="shared" ca="1" si="16"/>
        <v/>
      </c>
      <c r="K138" s="47" t="str">
        <f t="shared" ca="1" si="16"/>
        <v/>
      </c>
      <c r="L138" s="47" t="str">
        <f t="shared" ca="1" si="16"/>
        <v/>
      </c>
      <c r="M138" s="47" t="str">
        <f t="shared" ca="1" si="16"/>
        <v/>
      </c>
      <c r="N138" s="47" t="str">
        <f t="shared" ca="1" si="16"/>
        <v/>
      </c>
      <c r="O138" s="47" t="str">
        <f t="shared" ca="1" si="16"/>
        <v/>
      </c>
      <c r="P138" s="47" t="str">
        <f t="shared" ca="1" si="16"/>
        <v/>
      </c>
      <c r="Q138" s="47" t="str">
        <f t="shared" ca="1" si="16"/>
        <v/>
      </c>
      <c r="R138" s="47" t="str">
        <f t="shared" ca="1" si="17"/>
        <v/>
      </c>
    </row>
    <row r="139" spans="1:18" x14ac:dyDescent="0.25">
      <c r="A139" s="29">
        <v>131</v>
      </c>
      <c r="B139" s="30" t="str">
        <f t="shared" ca="1" si="18"/>
        <v/>
      </c>
      <c r="C139" s="47" t="str">
        <f t="shared" ca="1" si="16"/>
        <v/>
      </c>
      <c r="D139" s="47" t="str">
        <f t="shared" ca="1" si="16"/>
        <v/>
      </c>
      <c r="E139" s="47" t="str">
        <f t="shared" ca="1" si="16"/>
        <v/>
      </c>
      <c r="F139" s="47" t="str">
        <f t="shared" ca="1" si="16"/>
        <v/>
      </c>
      <c r="G139" s="47" t="str">
        <f t="shared" ca="1" si="16"/>
        <v/>
      </c>
      <c r="H139" s="47" t="str">
        <f t="shared" ca="1" si="16"/>
        <v/>
      </c>
      <c r="I139" s="47" t="str">
        <f t="shared" ca="1" si="16"/>
        <v/>
      </c>
      <c r="J139" s="47" t="str">
        <f t="shared" ca="1" si="16"/>
        <v/>
      </c>
      <c r="K139" s="47" t="str">
        <f t="shared" ca="1" si="16"/>
        <v/>
      </c>
      <c r="L139" s="47" t="str">
        <f t="shared" ca="1" si="16"/>
        <v/>
      </c>
      <c r="M139" s="47" t="str">
        <f t="shared" ca="1" si="16"/>
        <v/>
      </c>
      <c r="N139" s="47" t="str">
        <f t="shared" ca="1" si="16"/>
        <v/>
      </c>
      <c r="O139" s="47" t="str">
        <f t="shared" ca="1" si="16"/>
        <v/>
      </c>
      <c r="P139" s="47" t="str">
        <f t="shared" ca="1" si="16"/>
        <v/>
      </c>
      <c r="Q139" s="47" t="str">
        <f t="shared" ca="1" si="16"/>
        <v/>
      </c>
      <c r="R139" s="47" t="str">
        <f t="shared" ca="1" si="17"/>
        <v/>
      </c>
    </row>
    <row r="140" spans="1:18" x14ac:dyDescent="0.25">
      <c r="A140" s="29">
        <v>132</v>
      </c>
      <c r="B140" s="30" t="str">
        <f t="shared" ca="1" si="18"/>
        <v/>
      </c>
      <c r="C140" s="47" t="str">
        <f t="shared" ca="1" si="16"/>
        <v/>
      </c>
      <c r="D140" s="47" t="str">
        <f t="shared" ca="1" si="16"/>
        <v/>
      </c>
      <c r="E140" s="47" t="str">
        <f t="shared" ca="1" si="16"/>
        <v/>
      </c>
      <c r="F140" s="47" t="str">
        <f t="shared" ca="1" si="16"/>
        <v/>
      </c>
      <c r="G140" s="47" t="str">
        <f t="shared" ca="1" si="16"/>
        <v/>
      </c>
      <c r="H140" s="47" t="str">
        <f t="shared" ca="1" si="16"/>
        <v/>
      </c>
      <c r="I140" s="47" t="str">
        <f t="shared" ca="1" si="16"/>
        <v/>
      </c>
      <c r="J140" s="47" t="str">
        <f t="shared" ca="1" si="16"/>
        <v/>
      </c>
      <c r="K140" s="47" t="str">
        <f t="shared" ca="1" si="16"/>
        <v/>
      </c>
      <c r="L140" s="47" t="str">
        <f t="shared" ca="1" si="16"/>
        <v/>
      </c>
      <c r="M140" s="47" t="str">
        <f t="shared" ca="1" si="16"/>
        <v/>
      </c>
      <c r="N140" s="47" t="str">
        <f t="shared" ca="1" si="16"/>
        <v/>
      </c>
      <c r="O140" s="47" t="str">
        <f t="shared" ca="1" si="16"/>
        <v/>
      </c>
      <c r="P140" s="47" t="str">
        <f t="shared" ca="1" si="16"/>
        <v/>
      </c>
      <c r="Q140" s="47" t="str">
        <f t="shared" ca="1" si="16"/>
        <v/>
      </c>
      <c r="R140" s="47" t="str">
        <f t="shared" ca="1" si="17"/>
        <v/>
      </c>
    </row>
    <row r="141" spans="1:18" x14ac:dyDescent="0.25">
      <c r="A141" s="29">
        <v>133</v>
      </c>
      <c r="B141" s="30" t="str">
        <f t="shared" ca="1" si="18"/>
        <v/>
      </c>
      <c r="C141" s="47" t="str">
        <f t="shared" ca="1" si="16"/>
        <v/>
      </c>
      <c r="D141" s="47" t="str">
        <f t="shared" ca="1" si="16"/>
        <v/>
      </c>
      <c r="E141" s="47" t="str">
        <f t="shared" ca="1" si="16"/>
        <v/>
      </c>
      <c r="F141" s="47" t="str">
        <f t="shared" ca="1" si="16"/>
        <v/>
      </c>
      <c r="G141" s="47" t="str">
        <f t="shared" ca="1" si="16"/>
        <v/>
      </c>
      <c r="H141" s="47" t="str">
        <f t="shared" ca="1" si="16"/>
        <v/>
      </c>
      <c r="I141" s="47" t="str">
        <f t="shared" ca="1" si="16"/>
        <v/>
      </c>
      <c r="J141" s="47" t="str">
        <f t="shared" ca="1" si="16"/>
        <v/>
      </c>
      <c r="K141" s="47" t="str">
        <f t="shared" ca="1" si="16"/>
        <v/>
      </c>
      <c r="L141" s="47" t="str">
        <f t="shared" ca="1" si="16"/>
        <v/>
      </c>
      <c r="M141" s="47" t="str">
        <f t="shared" ca="1" si="16"/>
        <v/>
      </c>
      <c r="N141" s="47" t="str">
        <f t="shared" ca="1" si="16"/>
        <v/>
      </c>
      <c r="O141" s="47" t="str">
        <f t="shared" ca="1" si="16"/>
        <v/>
      </c>
      <c r="P141" s="47" t="str">
        <f t="shared" ca="1" si="16"/>
        <v/>
      </c>
      <c r="Q141" s="47" t="str">
        <f t="shared" ca="1" si="16"/>
        <v/>
      </c>
      <c r="R141" s="47" t="str">
        <f t="shared" ca="1" si="17"/>
        <v/>
      </c>
    </row>
    <row r="142" spans="1:18" x14ac:dyDescent="0.25">
      <c r="A142" s="29">
        <v>134</v>
      </c>
      <c r="B142" s="30" t="str">
        <f t="shared" ca="1" si="18"/>
        <v/>
      </c>
      <c r="C142" s="47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47" t="str">
        <f t="shared" ca="1" si="19"/>
        <v/>
      </c>
      <c r="E142" s="47" t="str">
        <f t="shared" ca="1" si="19"/>
        <v/>
      </c>
      <c r="F142" s="47" t="str">
        <f t="shared" ca="1" si="19"/>
        <v/>
      </c>
      <c r="G142" s="47" t="str">
        <f t="shared" ca="1" si="19"/>
        <v/>
      </c>
      <c r="H142" s="47" t="str">
        <f t="shared" ca="1" si="19"/>
        <v/>
      </c>
      <c r="I142" s="47" t="str">
        <f t="shared" ca="1" si="19"/>
        <v/>
      </c>
      <c r="J142" s="47" t="str">
        <f t="shared" ca="1" si="19"/>
        <v/>
      </c>
      <c r="K142" s="47" t="str">
        <f t="shared" ca="1" si="19"/>
        <v/>
      </c>
      <c r="L142" s="47" t="str">
        <f t="shared" ca="1" si="19"/>
        <v/>
      </c>
      <c r="M142" s="47" t="str">
        <f t="shared" ca="1" si="19"/>
        <v/>
      </c>
      <c r="N142" s="47" t="str">
        <f t="shared" ca="1" si="19"/>
        <v/>
      </c>
      <c r="O142" s="47" t="str">
        <f t="shared" ca="1" si="19"/>
        <v/>
      </c>
      <c r="P142" s="47" t="str">
        <f t="shared" ca="1" si="19"/>
        <v/>
      </c>
      <c r="Q142" s="47" t="str">
        <f t="shared" ca="1" si="19"/>
        <v/>
      </c>
      <c r="R142" s="47" t="str">
        <f t="shared" ca="1" si="17"/>
        <v/>
      </c>
    </row>
    <row r="143" spans="1:18" x14ac:dyDescent="0.25">
      <c r="A143" s="29">
        <v>135</v>
      </c>
      <c r="B143" s="30" t="str">
        <f t="shared" ca="1" si="18"/>
        <v/>
      </c>
      <c r="C143" s="47" t="str">
        <f t="shared" ca="1" si="19"/>
        <v/>
      </c>
      <c r="D143" s="47" t="str">
        <f t="shared" ca="1" si="19"/>
        <v/>
      </c>
      <c r="E143" s="47" t="str">
        <f t="shared" ca="1" si="19"/>
        <v/>
      </c>
      <c r="F143" s="47" t="str">
        <f t="shared" ca="1" si="19"/>
        <v/>
      </c>
      <c r="G143" s="47" t="str">
        <f t="shared" ca="1" si="19"/>
        <v/>
      </c>
      <c r="H143" s="47" t="str">
        <f t="shared" ca="1" si="19"/>
        <v/>
      </c>
      <c r="I143" s="47" t="str">
        <f t="shared" ca="1" si="19"/>
        <v/>
      </c>
      <c r="J143" s="47" t="str">
        <f t="shared" ca="1" si="19"/>
        <v/>
      </c>
      <c r="K143" s="47" t="str">
        <f t="shared" ca="1" si="19"/>
        <v/>
      </c>
      <c r="L143" s="47" t="str">
        <f t="shared" ca="1" si="19"/>
        <v/>
      </c>
      <c r="M143" s="47" t="str">
        <f t="shared" ca="1" si="19"/>
        <v/>
      </c>
      <c r="N143" s="47" t="str">
        <f t="shared" ca="1" si="19"/>
        <v/>
      </c>
      <c r="O143" s="47" t="str">
        <f t="shared" ca="1" si="19"/>
        <v/>
      </c>
      <c r="P143" s="47" t="str">
        <f t="shared" ca="1" si="19"/>
        <v/>
      </c>
      <c r="Q143" s="47" t="str">
        <f t="shared" ca="1" si="19"/>
        <v/>
      </c>
      <c r="R143" s="47" t="str">
        <f t="shared" ca="1" si="17"/>
        <v/>
      </c>
    </row>
    <row r="144" spans="1:18" x14ac:dyDescent="0.25">
      <c r="A144" s="29">
        <v>136</v>
      </c>
      <c r="B144" s="30" t="str">
        <f t="shared" ca="1" si="18"/>
        <v/>
      </c>
      <c r="C144" s="47" t="str">
        <f t="shared" ca="1" si="19"/>
        <v/>
      </c>
      <c r="D144" s="47" t="str">
        <f t="shared" ca="1" si="19"/>
        <v/>
      </c>
      <c r="E144" s="47" t="str">
        <f t="shared" ca="1" si="19"/>
        <v/>
      </c>
      <c r="F144" s="47" t="str">
        <f t="shared" ca="1" si="19"/>
        <v/>
      </c>
      <c r="G144" s="47" t="str">
        <f t="shared" ca="1" si="19"/>
        <v/>
      </c>
      <c r="H144" s="47" t="str">
        <f t="shared" ca="1" si="19"/>
        <v/>
      </c>
      <c r="I144" s="47" t="str">
        <f t="shared" ca="1" si="19"/>
        <v/>
      </c>
      <c r="J144" s="47" t="str">
        <f t="shared" ca="1" si="19"/>
        <v/>
      </c>
      <c r="K144" s="47" t="str">
        <f t="shared" ca="1" si="19"/>
        <v/>
      </c>
      <c r="L144" s="47" t="str">
        <f t="shared" ca="1" si="19"/>
        <v/>
      </c>
      <c r="M144" s="47" t="str">
        <f t="shared" ca="1" si="19"/>
        <v/>
      </c>
      <c r="N144" s="47" t="str">
        <f t="shared" ca="1" si="19"/>
        <v/>
      </c>
      <c r="O144" s="47" t="str">
        <f t="shared" ca="1" si="19"/>
        <v/>
      </c>
      <c r="P144" s="47" t="str">
        <f t="shared" ca="1" si="19"/>
        <v/>
      </c>
      <c r="Q144" s="47" t="str">
        <f t="shared" ca="1" si="19"/>
        <v/>
      </c>
      <c r="R144" s="47" t="str">
        <f t="shared" ca="1" si="17"/>
        <v/>
      </c>
    </row>
    <row r="145" spans="1:18" x14ac:dyDescent="0.25">
      <c r="A145" s="29">
        <v>137</v>
      </c>
      <c r="B145" s="30" t="str">
        <f t="shared" ca="1" si="18"/>
        <v/>
      </c>
      <c r="C145" s="47" t="str">
        <f t="shared" ca="1" si="19"/>
        <v/>
      </c>
      <c r="D145" s="47" t="str">
        <f t="shared" ca="1" si="19"/>
        <v/>
      </c>
      <c r="E145" s="47" t="str">
        <f t="shared" ca="1" si="19"/>
        <v/>
      </c>
      <c r="F145" s="47" t="str">
        <f t="shared" ca="1" si="19"/>
        <v/>
      </c>
      <c r="G145" s="47" t="str">
        <f t="shared" ca="1" si="19"/>
        <v/>
      </c>
      <c r="H145" s="47" t="str">
        <f t="shared" ca="1" si="19"/>
        <v/>
      </c>
      <c r="I145" s="47" t="str">
        <f t="shared" ca="1" si="19"/>
        <v/>
      </c>
      <c r="J145" s="47" t="str">
        <f t="shared" ca="1" si="19"/>
        <v/>
      </c>
      <c r="K145" s="47" t="str">
        <f t="shared" ca="1" si="19"/>
        <v/>
      </c>
      <c r="L145" s="47" t="str">
        <f t="shared" ca="1" si="19"/>
        <v/>
      </c>
      <c r="M145" s="47" t="str">
        <f t="shared" ca="1" si="19"/>
        <v/>
      </c>
      <c r="N145" s="47" t="str">
        <f t="shared" ca="1" si="19"/>
        <v/>
      </c>
      <c r="O145" s="47" t="str">
        <f t="shared" ca="1" si="19"/>
        <v/>
      </c>
      <c r="P145" s="47" t="str">
        <f t="shared" ca="1" si="19"/>
        <v/>
      </c>
      <c r="Q145" s="47" t="str">
        <f t="shared" ca="1" si="19"/>
        <v/>
      </c>
      <c r="R145" s="47" t="str">
        <f t="shared" ca="1" si="17"/>
        <v/>
      </c>
    </row>
    <row r="146" spans="1:18" x14ac:dyDescent="0.25">
      <c r="A146" s="29">
        <v>138</v>
      </c>
      <c r="B146" s="30" t="str">
        <f t="shared" ca="1" si="18"/>
        <v/>
      </c>
      <c r="C146" s="47" t="str">
        <f t="shared" ca="1" si="19"/>
        <v/>
      </c>
      <c r="D146" s="47" t="str">
        <f t="shared" ca="1" si="19"/>
        <v/>
      </c>
      <c r="E146" s="47" t="str">
        <f t="shared" ca="1" si="19"/>
        <v/>
      </c>
      <c r="F146" s="47" t="str">
        <f t="shared" ca="1" si="19"/>
        <v/>
      </c>
      <c r="G146" s="47" t="str">
        <f t="shared" ca="1" si="19"/>
        <v/>
      </c>
      <c r="H146" s="47" t="str">
        <f t="shared" ca="1" si="19"/>
        <v/>
      </c>
      <c r="I146" s="47" t="str">
        <f t="shared" ca="1" si="19"/>
        <v/>
      </c>
      <c r="J146" s="47" t="str">
        <f t="shared" ca="1" si="19"/>
        <v/>
      </c>
      <c r="K146" s="47" t="str">
        <f t="shared" ca="1" si="19"/>
        <v/>
      </c>
      <c r="L146" s="47" t="str">
        <f t="shared" ca="1" si="19"/>
        <v/>
      </c>
      <c r="M146" s="47" t="str">
        <f t="shared" ca="1" si="19"/>
        <v/>
      </c>
      <c r="N146" s="47" t="str">
        <f t="shared" ca="1" si="19"/>
        <v/>
      </c>
      <c r="O146" s="47" t="str">
        <f t="shared" ca="1" si="19"/>
        <v/>
      </c>
      <c r="P146" s="47" t="str">
        <f t="shared" ca="1" si="19"/>
        <v/>
      </c>
      <c r="Q146" s="47" t="str">
        <f t="shared" ca="1" si="19"/>
        <v/>
      </c>
      <c r="R146" s="47" t="str">
        <f t="shared" ca="1" si="17"/>
        <v/>
      </c>
    </row>
    <row r="147" spans="1:18" x14ac:dyDescent="0.25">
      <c r="A147" s="29">
        <v>139</v>
      </c>
      <c r="B147" s="30" t="str">
        <f t="shared" ca="1" si="18"/>
        <v/>
      </c>
      <c r="C147" s="47" t="str">
        <f t="shared" ca="1" si="19"/>
        <v/>
      </c>
      <c r="D147" s="47" t="str">
        <f t="shared" ca="1" si="19"/>
        <v/>
      </c>
      <c r="E147" s="47" t="str">
        <f t="shared" ca="1" si="19"/>
        <v/>
      </c>
      <c r="F147" s="47" t="str">
        <f t="shared" ca="1" si="19"/>
        <v/>
      </c>
      <c r="G147" s="47" t="str">
        <f t="shared" ca="1" si="19"/>
        <v/>
      </c>
      <c r="H147" s="47" t="str">
        <f t="shared" ca="1" si="19"/>
        <v/>
      </c>
      <c r="I147" s="47" t="str">
        <f t="shared" ca="1" si="19"/>
        <v/>
      </c>
      <c r="J147" s="47" t="str">
        <f t="shared" ca="1" si="19"/>
        <v/>
      </c>
      <c r="K147" s="47" t="str">
        <f t="shared" ca="1" si="19"/>
        <v/>
      </c>
      <c r="L147" s="47" t="str">
        <f t="shared" ca="1" si="19"/>
        <v/>
      </c>
      <c r="M147" s="47" t="str">
        <f t="shared" ca="1" si="19"/>
        <v/>
      </c>
      <c r="N147" s="47" t="str">
        <f t="shared" ca="1" si="19"/>
        <v/>
      </c>
      <c r="O147" s="47" t="str">
        <f t="shared" ca="1" si="19"/>
        <v/>
      </c>
      <c r="P147" s="47" t="str">
        <f t="shared" ca="1" si="19"/>
        <v/>
      </c>
      <c r="Q147" s="47" t="str">
        <f t="shared" ca="1" si="19"/>
        <v/>
      </c>
      <c r="R147" s="47" t="str">
        <f t="shared" ca="1" si="17"/>
        <v/>
      </c>
    </row>
    <row r="148" spans="1:18" x14ac:dyDescent="0.25">
      <c r="A148" s="29">
        <v>140</v>
      </c>
      <c r="B148" s="30" t="str">
        <f t="shared" ca="1" si="18"/>
        <v/>
      </c>
      <c r="C148" s="47" t="str">
        <f t="shared" ca="1" si="19"/>
        <v/>
      </c>
      <c r="D148" s="47" t="str">
        <f t="shared" ca="1" si="19"/>
        <v/>
      </c>
      <c r="E148" s="47" t="str">
        <f t="shared" ca="1" si="19"/>
        <v/>
      </c>
      <c r="F148" s="47" t="str">
        <f t="shared" ca="1" si="19"/>
        <v/>
      </c>
      <c r="G148" s="47" t="str">
        <f t="shared" ca="1" si="19"/>
        <v/>
      </c>
      <c r="H148" s="47" t="str">
        <f t="shared" ca="1" si="19"/>
        <v/>
      </c>
      <c r="I148" s="47" t="str">
        <f t="shared" ca="1" si="19"/>
        <v/>
      </c>
      <c r="J148" s="47" t="str">
        <f t="shared" ca="1" si="19"/>
        <v/>
      </c>
      <c r="K148" s="47" t="str">
        <f t="shared" ca="1" si="19"/>
        <v/>
      </c>
      <c r="L148" s="47" t="str">
        <f t="shared" ca="1" si="19"/>
        <v/>
      </c>
      <c r="M148" s="47" t="str">
        <f t="shared" ca="1" si="19"/>
        <v/>
      </c>
      <c r="N148" s="47" t="str">
        <f t="shared" ca="1" si="19"/>
        <v/>
      </c>
      <c r="O148" s="47" t="str">
        <f t="shared" ca="1" si="19"/>
        <v/>
      </c>
      <c r="P148" s="47" t="str">
        <f t="shared" ca="1" si="19"/>
        <v/>
      </c>
      <c r="Q148" s="47" t="str">
        <f t="shared" ca="1" si="19"/>
        <v/>
      </c>
      <c r="R148" s="47" t="str">
        <f t="shared" ca="1" si="17"/>
        <v/>
      </c>
    </row>
    <row r="149" spans="1:18" x14ac:dyDescent="0.25">
      <c r="A149" s="29">
        <v>141</v>
      </c>
      <c r="B149" s="30" t="str">
        <f t="shared" ca="1" si="18"/>
        <v/>
      </c>
      <c r="C149" s="47" t="str">
        <f t="shared" ca="1" si="19"/>
        <v/>
      </c>
      <c r="D149" s="47" t="str">
        <f t="shared" ca="1" si="19"/>
        <v/>
      </c>
      <c r="E149" s="47" t="str">
        <f t="shared" ca="1" si="19"/>
        <v/>
      </c>
      <c r="F149" s="47" t="str">
        <f t="shared" ca="1" si="19"/>
        <v/>
      </c>
      <c r="G149" s="47" t="str">
        <f t="shared" ca="1" si="19"/>
        <v/>
      </c>
      <c r="H149" s="47" t="str">
        <f t="shared" ca="1" si="19"/>
        <v/>
      </c>
      <c r="I149" s="47" t="str">
        <f t="shared" ca="1" si="19"/>
        <v/>
      </c>
      <c r="J149" s="47" t="str">
        <f t="shared" ca="1" si="19"/>
        <v/>
      </c>
      <c r="K149" s="47" t="str">
        <f t="shared" ca="1" si="19"/>
        <v/>
      </c>
      <c r="L149" s="47" t="str">
        <f t="shared" ca="1" si="19"/>
        <v/>
      </c>
      <c r="M149" s="47" t="str">
        <f t="shared" ca="1" si="19"/>
        <v/>
      </c>
      <c r="N149" s="47" t="str">
        <f t="shared" ca="1" si="19"/>
        <v/>
      </c>
      <c r="O149" s="47" t="str">
        <f t="shared" ca="1" si="19"/>
        <v/>
      </c>
      <c r="P149" s="47" t="str">
        <f t="shared" ca="1" si="19"/>
        <v/>
      </c>
      <c r="Q149" s="47" t="str">
        <f t="shared" ca="1" si="19"/>
        <v/>
      </c>
      <c r="R149" s="47" t="str">
        <f t="shared" ca="1" si="17"/>
        <v/>
      </c>
    </row>
    <row r="150" spans="1:18" x14ac:dyDescent="0.25">
      <c r="A150" s="29">
        <v>142</v>
      </c>
      <c r="B150" s="30" t="str">
        <f t="shared" ca="1" si="18"/>
        <v/>
      </c>
      <c r="C150" s="47" t="str">
        <f t="shared" ca="1" si="19"/>
        <v/>
      </c>
      <c r="D150" s="47" t="str">
        <f t="shared" ca="1" si="19"/>
        <v/>
      </c>
      <c r="E150" s="47" t="str">
        <f t="shared" ca="1" si="19"/>
        <v/>
      </c>
      <c r="F150" s="47" t="str">
        <f t="shared" ca="1" si="19"/>
        <v/>
      </c>
      <c r="G150" s="47" t="str">
        <f t="shared" ca="1" si="19"/>
        <v/>
      </c>
      <c r="H150" s="47" t="str">
        <f t="shared" ca="1" si="19"/>
        <v/>
      </c>
      <c r="I150" s="47" t="str">
        <f t="shared" ca="1" si="19"/>
        <v/>
      </c>
      <c r="J150" s="47" t="str">
        <f t="shared" ca="1" si="19"/>
        <v/>
      </c>
      <c r="K150" s="47" t="str">
        <f t="shared" ca="1" si="19"/>
        <v/>
      </c>
      <c r="L150" s="47" t="str">
        <f t="shared" ca="1" si="19"/>
        <v/>
      </c>
      <c r="M150" s="47" t="str">
        <f t="shared" ca="1" si="19"/>
        <v/>
      </c>
      <c r="N150" s="47" t="str">
        <f t="shared" ca="1" si="19"/>
        <v/>
      </c>
      <c r="O150" s="47" t="str">
        <f t="shared" ca="1" si="19"/>
        <v/>
      </c>
      <c r="P150" s="47" t="str">
        <f t="shared" ca="1" si="19"/>
        <v/>
      </c>
      <c r="Q150" s="47" t="str">
        <f t="shared" ca="1" si="19"/>
        <v/>
      </c>
      <c r="R150" s="47" t="str">
        <f t="shared" ca="1" si="17"/>
        <v/>
      </c>
    </row>
    <row r="151" spans="1:18" x14ac:dyDescent="0.25">
      <c r="A151" s="29">
        <v>143</v>
      </c>
      <c r="B151" s="30" t="str">
        <f t="shared" ca="1" si="18"/>
        <v/>
      </c>
      <c r="C151" s="47" t="str">
        <f t="shared" ca="1" si="19"/>
        <v/>
      </c>
      <c r="D151" s="47" t="str">
        <f t="shared" ca="1" si="19"/>
        <v/>
      </c>
      <c r="E151" s="47" t="str">
        <f t="shared" ca="1" si="19"/>
        <v/>
      </c>
      <c r="F151" s="47" t="str">
        <f t="shared" ca="1" si="19"/>
        <v/>
      </c>
      <c r="G151" s="47" t="str">
        <f t="shared" ca="1" si="19"/>
        <v/>
      </c>
      <c r="H151" s="47" t="str">
        <f t="shared" ca="1" si="19"/>
        <v/>
      </c>
      <c r="I151" s="47" t="str">
        <f t="shared" ca="1" si="19"/>
        <v/>
      </c>
      <c r="J151" s="47" t="str">
        <f t="shared" ca="1" si="19"/>
        <v/>
      </c>
      <c r="K151" s="47" t="str">
        <f t="shared" ca="1" si="19"/>
        <v/>
      </c>
      <c r="L151" s="47" t="str">
        <f t="shared" ca="1" si="19"/>
        <v/>
      </c>
      <c r="M151" s="47" t="str">
        <f t="shared" ca="1" si="19"/>
        <v/>
      </c>
      <c r="N151" s="47" t="str">
        <f t="shared" ca="1" si="19"/>
        <v/>
      </c>
      <c r="O151" s="47" t="str">
        <f t="shared" ca="1" si="19"/>
        <v/>
      </c>
      <c r="P151" s="47" t="str">
        <f t="shared" ca="1" si="19"/>
        <v/>
      </c>
      <c r="Q151" s="47" t="str">
        <f t="shared" ca="1" si="19"/>
        <v/>
      </c>
      <c r="R151" s="47" t="str">
        <f t="shared" ca="1" si="17"/>
        <v/>
      </c>
    </row>
    <row r="152" spans="1:18" x14ac:dyDescent="0.25">
      <c r="A152" s="29">
        <v>144</v>
      </c>
      <c r="B152" s="30" t="str">
        <f t="shared" ca="1" si="18"/>
        <v/>
      </c>
      <c r="C152" s="47" t="str">
        <f t="shared" ca="1" si="19"/>
        <v/>
      </c>
      <c r="D152" s="47" t="str">
        <f t="shared" ca="1" si="19"/>
        <v/>
      </c>
      <c r="E152" s="47" t="str">
        <f t="shared" ca="1" si="19"/>
        <v/>
      </c>
      <c r="F152" s="47" t="str">
        <f t="shared" ca="1" si="19"/>
        <v/>
      </c>
      <c r="G152" s="47" t="str">
        <f t="shared" ca="1" si="19"/>
        <v/>
      </c>
      <c r="H152" s="47" t="str">
        <f t="shared" ca="1" si="19"/>
        <v/>
      </c>
      <c r="I152" s="47" t="str">
        <f t="shared" ca="1" si="19"/>
        <v/>
      </c>
      <c r="J152" s="47" t="str">
        <f t="shared" ca="1" si="19"/>
        <v/>
      </c>
      <c r="K152" s="47" t="str">
        <f t="shared" ca="1" si="19"/>
        <v/>
      </c>
      <c r="L152" s="47" t="str">
        <f t="shared" ca="1" si="19"/>
        <v/>
      </c>
      <c r="M152" s="47" t="str">
        <f t="shared" ca="1" si="19"/>
        <v/>
      </c>
      <c r="N152" s="47" t="str">
        <f t="shared" ca="1" si="19"/>
        <v/>
      </c>
      <c r="O152" s="47" t="str">
        <f t="shared" ca="1" si="19"/>
        <v/>
      </c>
      <c r="P152" s="47" t="str">
        <f t="shared" ca="1" si="19"/>
        <v/>
      </c>
      <c r="Q152" s="47" t="str">
        <f t="shared" ca="1" si="19"/>
        <v/>
      </c>
      <c r="R152" s="47" t="str">
        <f t="shared" ca="1" si="17"/>
        <v/>
      </c>
    </row>
    <row r="153" spans="1:18" x14ac:dyDescent="0.25">
      <c r="A153" s="29">
        <v>145</v>
      </c>
      <c r="B153" s="30" t="str">
        <f t="shared" ca="1" si="18"/>
        <v/>
      </c>
      <c r="C153" s="47" t="str">
        <f t="shared" ca="1" si="19"/>
        <v/>
      </c>
      <c r="D153" s="47" t="str">
        <f t="shared" ca="1" si="19"/>
        <v/>
      </c>
      <c r="E153" s="47" t="str">
        <f t="shared" ca="1" si="19"/>
        <v/>
      </c>
      <c r="F153" s="47" t="str">
        <f t="shared" ca="1" si="19"/>
        <v/>
      </c>
      <c r="G153" s="47" t="str">
        <f t="shared" ca="1" si="19"/>
        <v/>
      </c>
      <c r="H153" s="47" t="str">
        <f t="shared" ca="1" si="19"/>
        <v/>
      </c>
      <c r="I153" s="47" t="str">
        <f t="shared" ca="1" si="19"/>
        <v/>
      </c>
      <c r="J153" s="47" t="str">
        <f t="shared" ca="1" si="19"/>
        <v/>
      </c>
      <c r="K153" s="47" t="str">
        <f t="shared" ca="1" si="19"/>
        <v/>
      </c>
      <c r="L153" s="47" t="str">
        <f t="shared" ca="1" si="19"/>
        <v/>
      </c>
      <c r="M153" s="47" t="str">
        <f t="shared" ca="1" si="19"/>
        <v/>
      </c>
      <c r="N153" s="47" t="str">
        <f t="shared" ca="1" si="19"/>
        <v/>
      </c>
      <c r="O153" s="47" t="str">
        <f t="shared" ca="1" si="19"/>
        <v/>
      </c>
      <c r="P153" s="47" t="str">
        <f t="shared" ca="1" si="19"/>
        <v/>
      </c>
      <c r="Q153" s="47" t="str">
        <f t="shared" ca="1" si="19"/>
        <v/>
      </c>
      <c r="R153" s="47" t="str">
        <f t="shared" ca="1" si="17"/>
        <v/>
      </c>
    </row>
    <row r="154" spans="1:18" x14ac:dyDescent="0.25">
      <c r="A154" s="29">
        <v>146</v>
      </c>
      <c r="B154" s="30" t="str">
        <f t="shared" ca="1" si="18"/>
        <v/>
      </c>
      <c r="C154" s="47" t="str">
        <f t="shared" ca="1" si="19"/>
        <v/>
      </c>
      <c r="D154" s="47" t="str">
        <f t="shared" ca="1" si="19"/>
        <v/>
      </c>
      <c r="E154" s="47" t="str">
        <f t="shared" ca="1" si="19"/>
        <v/>
      </c>
      <c r="F154" s="47" t="str">
        <f t="shared" ca="1" si="19"/>
        <v/>
      </c>
      <c r="G154" s="47" t="str">
        <f t="shared" ca="1" si="19"/>
        <v/>
      </c>
      <c r="H154" s="47" t="str">
        <f t="shared" ca="1" si="19"/>
        <v/>
      </c>
      <c r="I154" s="47" t="str">
        <f t="shared" ca="1" si="19"/>
        <v/>
      </c>
      <c r="J154" s="47" t="str">
        <f t="shared" ca="1" si="19"/>
        <v/>
      </c>
      <c r="K154" s="47" t="str">
        <f t="shared" ca="1" si="19"/>
        <v/>
      </c>
      <c r="L154" s="47" t="str">
        <f t="shared" ca="1" si="19"/>
        <v/>
      </c>
      <c r="M154" s="47" t="str">
        <f t="shared" ca="1" si="19"/>
        <v/>
      </c>
      <c r="N154" s="47" t="str">
        <f t="shared" ca="1" si="19"/>
        <v/>
      </c>
      <c r="O154" s="47" t="str">
        <f t="shared" ca="1" si="19"/>
        <v/>
      </c>
      <c r="P154" s="47" t="str">
        <f t="shared" ca="1" si="19"/>
        <v/>
      </c>
      <c r="Q154" s="47" t="str">
        <f t="shared" ca="1" si="19"/>
        <v/>
      </c>
      <c r="R154" s="47" t="str">
        <f t="shared" ca="1" si="17"/>
        <v/>
      </c>
    </row>
    <row r="155" spans="1:18" x14ac:dyDescent="0.25">
      <c r="A155" s="29">
        <v>147</v>
      </c>
      <c r="B155" s="30" t="str">
        <f t="shared" ca="1" si="18"/>
        <v/>
      </c>
      <c r="C155" s="47" t="str">
        <f t="shared" ca="1" si="19"/>
        <v/>
      </c>
      <c r="D155" s="47" t="str">
        <f t="shared" ca="1" si="19"/>
        <v/>
      </c>
      <c r="E155" s="47" t="str">
        <f t="shared" ca="1" si="19"/>
        <v/>
      </c>
      <c r="F155" s="47" t="str">
        <f t="shared" ca="1" si="19"/>
        <v/>
      </c>
      <c r="G155" s="47" t="str">
        <f t="shared" ca="1" si="19"/>
        <v/>
      </c>
      <c r="H155" s="47" t="str">
        <f t="shared" ca="1" si="19"/>
        <v/>
      </c>
      <c r="I155" s="47" t="str">
        <f t="shared" ca="1" si="19"/>
        <v/>
      </c>
      <c r="J155" s="47" t="str">
        <f t="shared" ca="1" si="19"/>
        <v/>
      </c>
      <c r="K155" s="47" t="str">
        <f t="shared" ca="1" si="19"/>
        <v/>
      </c>
      <c r="L155" s="47" t="str">
        <f t="shared" ca="1" si="19"/>
        <v/>
      </c>
      <c r="M155" s="47" t="str">
        <f t="shared" ca="1" si="19"/>
        <v/>
      </c>
      <c r="N155" s="47" t="str">
        <f t="shared" ca="1" si="19"/>
        <v/>
      </c>
      <c r="O155" s="47" t="str">
        <f t="shared" ca="1" si="19"/>
        <v/>
      </c>
      <c r="P155" s="47" t="str">
        <f t="shared" ca="1" si="19"/>
        <v/>
      </c>
      <c r="Q155" s="47" t="str">
        <f t="shared" ca="1" si="19"/>
        <v/>
      </c>
      <c r="R155" s="47" t="str">
        <f t="shared" ca="1" si="17"/>
        <v/>
      </c>
    </row>
    <row r="156" spans="1:18" x14ac:dyDescent="0.25">
      <c r="A156" s="29">
        <v>148</v>
      </c>
      <c r="B156" s="30" t="str">
        <f t="shared" ca="1" si="18"/>
        <v/>
      </c>
      <c r="C156" s="47" t="str">
        <f t="shared" ca="1" si="19"/>
        <v/>
      </c>
      <c r="D156" s="47" t="str">
        <f t="shared" ca="1" si="19"/>
        <v/>
      </c>
      <c r="E156" s="47" t="str">
        <f t="shared" ca="1" si="19"/>
        <v/>
      </c>
      <c r="F156" s="47" t="str">
        <f t="shared" ca="1" si="19"/>
        <v/>
      </c>
      <c r="G156" s="47" t="str">
        <f t="shared" ca="1" si="19"/>
        <v/>
      </c>
      <c r="H156" s="47" t="str">
        <f t="shared" ca="1" si="19"/>
        <v/>
      </c>
      <c r="I156" s="47" t="str">
        <f t="shared" ca="1" si="19"/>
        <v/>
      </c>
      <c r="J156" s="47" t="str">
        <f t="shared" ca="1" si="19"/>
        <v/>
      </c>
      <c r="K156" s="47" t="str">
        <f t="shared" ca="1" si="19"/>
        <v/>
      </c>
      <c r="L156" s="47" t="str">
        <f t="shared" ca="1" si="19"/>
        <v/>
      </c>
      <c r="M156" s="47" t="str">
        <f t="shared" ca="1" si="19"/>
        <v/>
      </c>
      <c r="N156" s="47" t="str">
        <f t="shared" ca="1" si="19"/>
        <v/>
      </c>
      <c r="O156" s="47" t="str">
        <f t="shared" ca="1" si="19"/>
        <v/>
      </c>
      <c r="P156" s="47" t="str">
        <f t="shared" ca="1" si="19"/>
        <v/>
      </c>
      <c r="Q156" s="47" t="str">
        <f t="shared" ca="1" si="19"/>
        <v/>
      </c>
      <c r="R156" s="47" t="str">
        <f t="shared" ca="1" si="17"/>
        <v/>
      </c>
    </row>
    <row r="157" spans="1:18" x14ac:dyDescent="0.25">
      <c r="A157" s="29">
        <v>149</v>
      </c>
      <c r="B157" s="30" t="str">
        <f t="shared" ca="1" si="18"/>
        <v/>
      </c>
      <c r="C157" s="47" t="str">
        <f t="shared" ca="1" si="19"/>
        <v/>
      </c>
      <c r="D157" s="47" t="str">
        <f t="shared" ca="1" si="19"/>
        <v/>
      </c>
      <c r="E157" s="47" t="str">
        <f t="shared" ca="1" si="19"/>
        <v/>
      </c>
      <c r="F157" s="47" t="str">
        <f t="shared" ca="1" si="19"/>
        <v/>
      </c>
      <c r="G157" s="47" t="str">
        <f t="shared" ca="1" si="19"/>
        <v/>
      </c>
      <c r="H157" s="47" t="str">
        <f t="shared" ca="1" si="19"/>
        <v/>
      </c>
      <c r="I157" s="47" t="str">
        <f t="shared" ca="1" si="19"/>
        <v/>
      </c>
      <c r="J157" s="47" t="str">
        <f t="shared" ca="1" si="19"/>
        <v/>
      </c>
      <c r="K157" s="47" t="str">
        <f t="shared" ca="1" si="19"/>
        <v/>
      </c>
      <c r="L157" s="47" t="str">
        <f t="shared" ca="1" si="19"/>
        <v/>
      </c>
      <c r="M157" s="47" t="str">
        <f t="shared" ca="1" si="19"/>
        <v/>
      </c>
      <c r="N157" s="47" t="str">
        <f t="shared" ca="1" si="19"/>
        <v/>
      </c>
      <c r="O157" s="47" t="str">
        <f t="shared" ca="1" si="19"/>
        <v/>
      </c>
      <c r="P157" s="47" t="str">
        <f t="shared" ca="1" si="19"/>
        <v/>
      </c>
      <c r="Q157" s="47" t="str">
        <f t="shared" ca="1" si="19"/>
        <v/>
      </c>
      <c r="R157" s="47" t="str">
        <f t="shared" ca="1" si="17"/>
        <v/>
      </c>
    </row>
    <row r="158" spans="1:18" x14ac:dyDescent="0.25">
      <c r="A158" s="29">
        <v>150</v>
      </c>
      <c r="B158" s="30" t="str">
        <f t="shared" ca="1" si="18"/>
        <v/>
      </c>
      <c r="C158" s="47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47" t="str">
        <f t="shared" ca="1" si="20"/>
        <v/>
      </c>
      <c r="E158" s="47" t="str">
        <f t="shared" ca="1" si="20"/>
        <v/>
      </c>
      <c r="F158" s="47" t="str">
        <f t="shared" ca="1" si="20"/>
        <v/>
      </c>
      <c r="G158" s="47" t="str">
        <f t="shared" ca="1" si="20"/>
        <v/>
      </c>
      <c r="H158" s="47" t="str">
        <f t="shared" ca="1" si="20"/>
        <v/>
      </c>
      <c r="I158" s="47" t="str">
        <f t="shared" ca="1" si="20"/>
        <v/>
      </c>
      <c r="J158" s="47" t="str">
        <f t="shared" ca="1" si="20"/>
        <v/>
      </c>
      <c r="K158" s="47" t="str">
        <f t="shared" ca="1" si="20"/>
        <v/>
      </c>
      <c r="L158" s="47" t="str">
        <f t="shared" ca="1" si="20"/>
        <v/>
      </c>
      <c r="M158" s="47" t="str">
        <f t="shared" ca="1" si="20"/>
        <v/>
      </c>
      <c r="N158" s="47" t="str">
        <f t="shared" ca="1" si="20"/>
        <v/>
      </c>
      <c r="O158" s="47" t="str">
        <f t="shared" ca="1" si="20"/>
        <v/>
      </c>
      <c r="P158" s="47" t="str">
        <f t="shared" ca="1" si="20"/>
        <v/>
      </c>
      <c r="Q158" s="47" t="str">
        <f t="shared" ca="1" si="20"/>
        <v/>
      </c>
      <c r="R158" s="47" t="str">
        <f t="shared" ca="1" si="17"/>
        <v/>
      </c>
    </row>
    <row r="159" spans="1:18" x14ac:dyDescent="0.25">
      <c r="A159" s="29">
        <v>151</v>
      </c>
      <c r="B159" s="30" t="str">
        <f t="shared" ca="1" si="18"/>
        <v/>
      </c>
      <c r="C159" s="47" t="str">
        <f t="shared" ca="1" si="20"/>
        <v/>
      </c>
      <c r="D159" s="47" t="str">
        <f t="shared" ca="1" si="20"/>
        <v/>
      </c>
      <c r="E159" s="47" t="str">
        <f t="shared" ca="1" si="20"/>
        <v/>
      </c>
      <c r="F159" s="47" t="str">
        <f t="shared" ca="1" si="20"/>
        <v/>
      </c>
      <c r="G159" s="47" t="str">
        <f t="shared" ca="1" si="20"/>
        <v/>
      </c>
      <c r="H159" s="47" t="str">
        <f t="shared" ca="1" si="20"/>
        <v/>
      </c>
      <c r="I159" s="47" t="str">
        <f t="shared" ca="1" si="20"/>
        <v/>
      </c>
      <c r="J159" s="47" t="str">
        <f t="shared" ca="1" si="20"/>
        <v/>
      </c>
      <c r="K159" s="47" t="str">
        <f t="shared" ca="1" si="20"/>
        <v/>
      </c>
      <c r="L159" s="47" t="str">
        <f t="shared" ca="1" si="20"/>
        <v/>
      </c>
      <c r="M159" s="47" t="str">
        <f t="shared" ca="1" si="20"/>
        <v/>
      </c>
      <c r="N159" s="47" t="str">
        <f t="shared" ca="1" si="20"/>
        <v/>
      </c>
      <c r="O159" s="47" t="str">
        <f t="shared" ca="1" si="20"/>
        <v/>
      </c>
      <c r="P159" s="47" t="str">
        <f t="shared" ca="1" si="20"/>
        <v/>
      </c>
      <c r="Q159" s="47" t="str">
        <f t="shared" ca="1" si="20"/>
        <v/>
      </c>
      <c r="R159" s="47" t="str">
        <f t="shared" ca="1" si="17"/>
        <v/>
      </c>
    </row>
    <row r="160" spans="1:18" x14ac:dyDescent="0.25">
      <c r="A160" s="29">
        <v>152</v>
      </c>
      <c r="B160" s="30" t="str">
        <f t="shared" ca="1" si="18"/>
        <v/>
      </c>
      <c r="C160" s="47" t="str">
        <f t="shared" ca="1" si="20"/>
        <v/>
      </c>
      <c r="D160" s="47" t="str">
        <f t="shared" ca="1" si="20"/>
        <v/>
      </c>
      <c r="E160" s="47" t="str">
        <f t="shared" ca="1" si="20"/>
        <v/>
      </c>
      <c r="F160" s="47" t="str">
        <f t="shared" ca="1" si="20"/>
        <v/>
      </c>
      <c r="G160" s="47" t="str">
        <f t="shared" ca="1" si="20"/>
        <v/>
      </c>
      <c r="H160" s="47" t="str">
        <f t="shared" ca="1" si="20"/>
        <v/>
      </c>
      <c r="I160" s="47" t="str">
        <f t="shared" ca="1" si="20"/>
        <v/>
      </c>
      <c r="J160" s="47" t="str">
        <f t="shared" ca="1" si="20"/>
        <v/>
      </c>
      <c r="K160" s="47" t="str">
        <f t="shared" ca="1" si="20"/>
        <v/>
      </c>
      <c r="L160" s="47" t="str">
        <f t="shared" ca="1" si="20"/>
        <v/>
      </c>
      <c r="M160" s="47" t="str">
        <f t="shared" ca="1" si="20"/>
        <v/>
      </c>
      <c r="N160" s="47" t="str">
        <f t="shared" ca="1" si="20"/>
        <v/>
      </c>
      <c r="O160" s="47" t="str">
        <f t="shared" ca="1" si="20"/>
        <v/>
      </c>
      <c r="P160" s="47" t="str">
        <f t="shared" ca="1" si="20"/>
        <v/>
      </c>
      <c r="Q160" s="47" t="str">
        <f t="shared" ca="1" si="20"/>
        <v/>
      </c>
      <c r="R160" s="47" t="str">
        <f t="shared" ca="1" si="17"/>
        <v/>
      </c>
    </row>
    <row r="161" spans="1:18" x14ac:dyDescent="0.25">
      <c r="A161" s="29">
        <v>153</v>
      </c>
      <c r="B161" s="30" t="str">
        <f t="shared" ca="1" si="18"/>
        <v/>
      </c>
      <c r="C161" s="47" t="str">
        <f t="shared" ca="1" si="20"/>
        <v/>
      </c>
      <c r="D161" s="47" t="str">
        <f t="shared" ca="1" si="20"/>
        <v/>
      </c>
      <c r="E161" s="47" t="str">
        <f t="shared" ca="1" si="20"/>
        <v/>
      </c>
      <c r="F161" s="47" t="str">
        <f t="shared" ca="1" si="20"/>
        <v/>
      </c>
      <c r="G161" s="47" t="str">
        <f t="shared" ca="1" si="20"/>
        <v/>
      </c>
      <c r="H161" s="47" t="str">
        <f t="shared" ca="1" si="20"/>
        <v/>
      </c>
      <c r="I161" s="47" t="str">
        <f t="shared" ca="1" si="20"/>
        <v/>
      </c>
      <c r="J161" s="47" t="str">
        <f t="shared" ca="1" si="20"/>
        <v/>
      </c>
      <c r="K161" s="47" t="str">
        <f t="shared" ca="1" si="20"/>
        <v/>
      </c>
      <c r="L161" s="47" t="str">
        <f t="shared" ca="1" si="20"/>
        <v/>
      </c>
      <c r="M161" s="47" t="str">
        <f t="shared" ca="1" si="20"/>
        <v/>
      </c>
      <c r="N161" s="47" t="str">
        <f t="shared" ca="1" si="20"/>
        <v/>
      </c>
      <c r="O161" s="47" t="str">
        <f t="shared" ca="1" si="20"/>
        <v/>
      </c>
      <c r="P161" s="47" t="str">
        <f t="shared" ca="1" si="20"/>
        <v/>
      </c>
      <c r="Q161" s="47" t="str">
        <f t="shared" ca="1" si="20"/>
        <v/>
      </c>
      <c r="R161" s="47" t="str">
        <f t="shared" ca="1" si="17"/>
        <v/>
      </c>
    </row>
    <row r="162" spans="1:18" x14ac:dyDescent="0.25">
      <c r="A162" s="29">
        <v>154</v>
      </c>
      <c r="B162" s="30" t="str">
        <f t="shared" ca="1" si="18"/>
        <v/>
      </c>
      <c r="C162" s="47" t="str">
        <f t="shared" ca="1" si="20"/>
        <v/>
      </c>
      <c r="D162" s="47" t="str">
        <f t="shared" ca="1" si="20"/>
        <v/>
      </c>
      <c r="E162" s="47" t="str">
        <f t="shared" ca="1" si="20"/>
        <v/>
      </c>
      <c r="F162" s="47" t="str">
        <f t="shared" ca="1" si="20"/>
        <v/>
      </c>
      <c r="G162" s="47" t="str">
        <f t="shared" ca="1" si="20"/>
        <v/>
      </c>
      <c r="H162" s="47" t="str">
        <f t="shared" ca="1" si="20"/>
        <v/>
      </c>
      <c r="I162" s="47" t="str">
        <f t="shared" ca="1" si="20"/>
        <v/>
      </c>
      <c r="J162" s="47" t="str">
        <f t="shared" ca="1" si="20"/>
        <v/>
      </c>
      <c r="K162" s="47" t="str">
        <f t="shared" ca="1" si="20"/>
        <v/>
      </c>
      <c r="L162" s="47" t="str">
        <f t="shared" ca="1" si="20"/>
        <v/>
      </c>
      <c r="M162" s="47" t="str">
        <f t="shared" ca="1" si="20"/>
        <v/>
      </c>
      <c r="N162" s="47" t="str">
        <f t="shared" ca="1" si="20"/>
        <v/>
      </c>
      <c r="O162" s="47" t="str">
        <f t="shared" ca="1" si="20"/>
        <v/>
      </c>
      <c r="P162" s="47" t="str">
        <f t="shared" ca="1" si="20"/>
        <v/>
      </c>
      <c r="Q162" s="47" t="str">
        <f t="shared" ca="1" si="20"/>
        <v/>
      </c>
      <c r="R162" s="47" t="str">
        <f t="shared" ca="1" si="17"/>
        <v/>
      </c>
    </row>
    <row r="163" spans="1:18" x14ac:dyDescent="0.25">
      <c r="A163" s="29">
        <v>155</v>
      </c>
      <c r="B163" s="30" t="str">
        <f t="shared" ca="1" si="18"/>
        <v/>
      </c>
      <c r="C163" s="47" t="str">
        <f t="shared" ca="1" si="20"/>
        <v/>
      </c>
      <c r="D163" s="47" t="str">
        <f t="shared" ca="1" si="20"/>
        <v/>
      </c>
      <c r="E163" s="47" t="str">
        <f t="shared" ca="1" si="20"/>
        <v/>
      </c>
      <c r="F163" s="47" t="str">
        <f t="shared" ca="1" si="20"/>
        <v/>
      </c>
      <c r="G163" s="47" t="str">
        <f t="shared" ca="1" si="20"/>
        <v/>
      </c>
      <c r="H163" s="47" t="str">
        <f t="shared" ca="1" si="20"/>
        <v/>
      </c>
      <c r="I163" s="47" t="str">
        <f t="shared" ca="1" si="20"/>
        <v/>
      </c>
      <c r="J163" s="47" t="str">
        <f t="shared" ca="1" si="20"/>
        <v/>
      </c>
      <c r="K163" s="47" t="str">
        <f t="shared" ca="1" si="20"/>
        <v/>
      </c>
      <c r="L163" s="47" t="str">
        <f t="shared" ca="1" si="20"/>
        <v/>
      </c>
      <c r="M163" s="47" t="str">
        <f t="shared" ca="1" si="20"/>
        <v/>
      </c>
      <c r="N163" s="47" t="str">
        <f t="shared" ca="1" si="20"/>
        <v/>
      </c>
      <c r="O163" s="47" t="str">
        <f t="shared" ca="1" si="20"/>
        <v/>
      </c>
      <c r="P163" s="47" t="str">
        <f t="shared" ca="1" si="20"/>
        <v/>
      </c>
      <c r="Q163" s="47" t="str">
        <f t="shared" ca="1" si="20"/>
        <v/>
      </c>
      <c r="R163" s="47" t="str">
        <f t="shared" ca="1" si="17"/>
        <v/>
      </c>
    </row>
    <row r="164" spans="1:18" x14ac:dyDescent="0.25">
      <c r="A164" s="29">
        <v>156</v>
      </c>
      <c r="B164" s="30" t="str">
        <f t="shared" ca="1" si="18"/>
        <v/>
      </c>
      <c r="C164" s="47" t="str">
        <f t="shared" ca="1" si="20"/>
        <v/>
      </c>
      <c r="D164" s="47" t="str">
        <f t="shared" ca="1" si="20"/>
        <v/>
      </c>
      <c r="E164" s="47" t="str">
        <f t="shared" ca="1" si="20"/>
        <v/>
      </c>
      <c r="F164" s="47" t="str">
        <f t="shared" ca="1" si="20"/>
        <v/>
      </c>
      <c r="G164" s="47" t="str">
        <f t="shared" ca="1" si="20"/>
        <v/>
      </c>
      <c r="H164" s="47" t="str">
        <f t="shared" ca="1" si="20"/>
        <v/>
      </c>
      <c r="I164" s="47" t="str">
        <f t="shared" ca="1" si="20"/>
        <v/>
      </c>
      <c r="J164" s="47" t="str">
        <f t="shared" ca="1" si="20"/>
        <v/>
      </c>
      <c r="K164" s="47" t="str">
        <f t="shared" ca="1" si="20"/>
        <v/>
      </c>
      <c r="L164" s="47" t="str">
        <f t="shared" ca="1" si="20"/>
        <v/>
      </c>
      <c r="M164" s="47" t="str">
        <f t="shared" ca="1" si="20"/>
        <v/>
      </c>
      <c r="N164" s="47" t="str">
        <f t="shared" ca="1" si="20"/>
        <v/>
      </c>
      <c r="O164" s="47" t="str">
        <f t="shared" ca="1" si="20"/>
        <v/>
      </c>
      <c r="P164" s="47" t="str">
        <f t="shared" ca="1" si="20"/>
        <v/>
      </c>
      <c r="Q164" s="47" t="str">
        <f t="shared" ca="1" si="20"/>
        <v/>
      </c>
      <c r="R164" s="47" t="str">
        <f t="shared" ca="1" si="17"/>
        <v/>
      </c>
    </row>
    <row r="165" spans="1:18" x14ac:dyDescent="0.25">
      <c r="A165" s="29">
        <v>157</v>
      </c>
      <c r="B165" s="30" t="str">
        <f t="shared" ca="1" si="18"/>
        <v/>
      </c>
      <c r="C165" s="47" t="str">
        <f t="shared" ca="1" si="20"/>
        <v/>
      </c>
      <c r="D165" s="47" t="str">
        <f t="shared" ca="1" si="20"/>
        <v/>
      </c>
      <c r="E165" s="47" t="str">
        <f t="shared" ca="1" si="20"/>
        <v/>
      </c>
      <c r="F165" s="47" t="str">
        <f t="shared" ca="1" si="20"/>
        <v/>
      </c>
      <c r="G165" s="47" t="str">
        <f t="shared" ca="1" si="20"/>
        <v/>
      </c>
      <c r="H165" s="47" t="str">
        <f t="shared" ca="1" si="20"/>
        <v/>
      </c>
      <c r="I165" s="47" t="str">
        <f t="shared" ca="1" si="20"/>
        <v/>
      </c>
      <c r="J165" s="47" t="str">
        <f t="shared" ca="1" si="20"/>
        <v/>
      </c>
      <c r="K165" s="47" t="str">
        <f t="shared" ca="1" si="20"/>
        <v/>
      </c>
      <c r="L165" s="47" t="str">
        <f t="shared" ca="1" si="20"/>
        <v/>
      </c>
      <c r="M165" s="47" t="str">
        <f t="shared" ca="1" si="20"/>
        <v/>
      </c>
      <c r="N165" s="47" t="str">
        <f t="shared" ca="1" si="20"/>
        <v/>
      </c>
      <c r="O165" s="47" t="str">
        <f t="shared" ca="1" si="20"/>
        <v/>
      </c>
      <c r="P165" s="47" t="str">
        <f t="shared" ca="1" si="20"/>
        <v/>
      </c>
      <c r="Q165" s="47" t="str">
        <f t="shared" ca="1" si="20"/>
        <v/>
      </c>
      <c r="R165" s="47" t="str">
        <f t="shared" ca="1" si="17"/>
        <v/>
      </c>
    </row>
    <row r="166" spans="1:18" x14ac:dyDescent="0.25">
      <c r="A166" s="29">
        <v>158</v>
      </c>
      <c r="B166" s="30" t="str">
        <f t="shared" ca="1" si="18"/>
        <v/>
      </c>
      <c r="C166" s="47" t="str">
        <f t="shared" ca="1" si="20"/>
        <v/>
      </c>
      <c r="D166" s="47" t="str">
        <f t="shared" ca="1" si="20"/>
        <v/>
      </c>
      <c r="E166" s="47" t="str">
        <f t="shared" ca="1" si="20"/>
        <v/>
      </c>
      <c r="F166" s="47" t="str">
        <f t="shared" ca="1" si="20"/>
        <v/>
      </c>
      <c r="G166" s="47" t="str">
        <f t="shared" ca="1" si="20"/>
        <v/>
      </c>
      <c r="H166" s="47" t="str">
        <f t="shared" ca="1" si="20"/>
        <v/>
      </c>
      <c r="I166" s="47" t="str">
        <f t="shared" ca="1" si="20"/>
        <v/>
      </c>
      <c r="J166" s="47" t="str">
        <f t="shared" ca="1" si="20"/>
        <v/>
      </c>
      <c r="K166" s="47" t="str">
        <f t="shared" ca="1" si="20"/>
        <v/>
      </c>
      <c r="L166" s="47" t="str">
        <f t="shared" ca="1" si="20"/>
        <v/>
      </c>
      <c r="M166" s="47" t="str">
        <f t="shared" ca="1" si="20"/>
        <v/>
      </c>
      <c r="N166" s="47" t="str">
        <f t="shared" ca="1" si="20"/>
        <v/>
      </c>
      <c r="O166" s="47" t="str">
        <f t="shared" ca="1" si="20"/>
        <v/>
      </c>
      <c r="P166" s="47" t="str">
        <f t="shared" ca="1" si="20"/>
        <v/>
      </c>
      <c r="Q166" s="47" t="str">
        <f t="shared" ca="1" si="20"/>
        <v/>
      </c>
      <c r="R166" s="47" t="str">
        <f t="shared" ca="1" si="17"/>
        <v/>
      </c>
    </row>
    <row r="167" spans="1:18" x14ac:dyDescent="0.25">
      <c r="A167" s="29">
        <v>159</v>
      </c>
      <c r="B167" s="30" t="str">
        <f t="shared" ca="1" si="18"/>
        <v/>
      </c>
      <c r="C167" s="47" t="str">
        <f t="shared" ca="1" si="20"/>
        <v/>
      </c>
      <c r="D167" s="47" t="str">
        <f t="shared" ca="1" si="20"/>
        <v/>
      </c>
      <c r="E167" s="47" t="str">
        <f t="shared" ca="1" si="20"/>
        <v/>
      </c>
      <c r="F167" s="47" t="str">
        <f t="shared" ca="1" si="20"/>
        <v/>
      </c>
      <c r="G167" s="47" t="str">
        <f t="shared" ca="1" si="20"/>
        <v/>
      </c>
      <c r="H167" s="47" t="str">
        <f t="shared" ca="1" si="20"/>
        <v/>
      </c>
      <c r="I167" s="47" t="str">
        <f t="shared" ca="1" si="20"/>
        <v/>
      </c>
      <c r="J167" s="47" t="str">
        <f t="shared" ca="1" si="20"/>
        <v/>
      </c>
      <c r="K167" s="47" t="str">
        <f t="shared" ca="1" si="20"/>
        <v/>
      </c>
      <c r="L167" s="47" t="str">
        <f t="shared" ca="1" si="20"/>
        <v/>
      </c>
      <c r="M167" s="47" t="str">
        <f t="shared" ca="1" si="20"/>
        <v/>
      </c>
      <c r="N167" s="47" t="str">
        <f t="shared" ca="1" si="20"/>
        <v/>
      </c>
      <c r="O167" s="47" t="str">
        <f t="shared" ca="1" si="20"/>
        <v/>
      </c>
      <c r="P167" s="47" t="str">
        <f t="shared" ca="1" si="20"/>
        <v/>
      </c>
      <c r="Q167" s="47" t="str">
        <f t="shared" ca="1" si="20"/>
        <v/>
      </c>
      <c r="R167" s="47" t="str">
        <f t="shared" ca="1" si="17"/>
        <v/>
      </c>
    </row>
    <row r="168" spans="1:18" x14ac:dyDescent="0.25">
      <c r="A168" s="29">
        <v>160</v>
      </c>
      <c r="B168" s="30" t="str">
        <f t="shared" ca="1" si="18"/>
        <v/>
      </c>
      <c r="C168" s="47" t="str">
        <f t="shared" ca="1" si="20"/>
        <v/>
      </c>
      <c r="D168" s="47" t="str">
        <f t="shared" ca="1" si="20"/>
        <v/>
      </c>
      <c r="E168" s="47" t="str">
        <f t="shared" ca="1" si="20"/>
        <v/>
      </c>
      <c r="F168" s="47" t="str">
        <f t="shared" ca="1" si="20"/>
        <v/>
      </c>
      <c r="G168" s="47" t="str">
        <f t="shared" ca="1" si="20"/>
        <v/>
      </c>
      <c r="H168" s="47" t="str">
        <f t="shared" ca="1" si="20"/>
        <v/>
      </c>
      <c r="I168" s="47" t="str">
        <f t="shared" ca="1" si="20"/>
        <v/>
      </c>
      <c r="J168" s="47" t="str">
        <f t="shared" ca="1" si="20"/>
        <v/>
      </c>
      <c r="K168" s="47" t="str">
        <f t="shared" ca="1" si="20"/>
        <v/>
      </c>
      <c r="L168" s="47" t="str">
        <f t="shared" ca="1" si="20"/>
        <v/>
      </c>
      <c r="M168" s="47" t="str">
        <f t="shared" ca="1" si="20"/>
        <v/>
      </c>
      <c r="N168" s="47" t="str">
        <f t="shared" ca="1" si="20"/>
        <v/>
      </c>
      <c r="O168" s="47" t="str">
        <f t="shared" ca="1" si="20"/>
        <v/>
      </c>
      <c r="P168" s="47" t="str">
        <f t="shared" ca="1" si="20"/>
        <v/>
      </c>
      <c r="Q168" s="47" t="str">
        <f t="shared" ca="1" si="20"/>
        <v/>
      </c>
      <c r="R168" s="47" t="str">
        <f t="shared" ca="1" si="17"/>
        <v/>
      </c>
    </row>
    <row r="169" spans="1:18" x14ac:dyDescent="0.25">
      <c r="A169" s="29">
        <v>161</v>
      </c>
      <c r="B169" s="30" t="str">
        <f t="shared" ca="1" si="18"/>
        <v/>
      </c>
      <c r="C169" s="47" t="str">
        <f t="shared" ca="1" si="20"/>
        <v/>
      </c>
      <c r="D169" s="47" t="str">
        <f t="shared" ca="1" si="20"/>
        <v/>
      </c>
      <c r="E169" s="47" t="str">
        <f t="shared" ca="1" si="20"/>
        <v/>
      </c>
      <c r="F169" s="47" t="str">
        <f t="shared" ca="1" si="20"/>
        <v/>
      </c>
      <c r="G169" s="47" t="str">
        <f t="shared" ca="1" si="20"/>
        <v/>
      </c>
      <c r="H169" s="47" t="str">
        <f t="shared" ca="1" si="20"/>
        <v/>
      </c>
      <c r="I169" s="47" t="str">
        <f t="shared" ca="1" si="20"/>
        <v/>
      </c>
      <c r="J169" s="47" t="str">
        <f t="shared" ca="1" si="20"/>
        <v/>
      </c>
      <c r="K169" s="47" t="str">
        <f t="shared" ca="1" si="20"/>
        <v/>
      </c>
      <c r="L169" s="47" t="str">
        <f t="shared" ca="1" si="20"/>
        <v/>
      </c>
      <c r="M169" s="47" t="str">
        <f t="shared" ca="1" si="20"/>
        <v/>
      </c>
      <c r="N169" s="47" t="str">
        <f t="shared" ca="1" si="20"/>
        <v/>
      </c>
      <c r="O169" s="47" t="str">
        <f t="shared" ca="1" si="20"/>
        <v/>
      </c>
      <c r="P169" s="47" t="str">
        <f t="shared" ca="1" si="20"/>
        <v/>
      </c>
      <c r="Q169" s="47" t="str">
        <f t="shared" ca="1" si="20"/>
        <v/>
      </c>
      <c r="R169" s="47" t="str">
        <f t="shared" ca="1" si="17"/>
        <v/>
      </c>
    </row>
    <row r="170" spans="1:18" x14ac:dyDescent="0.25">
      <c r="A170" s="29">
        <v>162</v>
      </c>
      <c r="B170" s="30" t="str">
        <f t="shared" ca="1" si="18"/>
        <v/>
      </c>
      <c r="C170" s="47" t="str">
        <f t="shared" ca="1" si="20"/>
        <v/>
      </c>
      <c r="D170" s="47" t="str">
        <f t="shared" ca="1" si="20"/>
        <v/>
      </c>
      <c r="E170" s="47" t="str">
        <f t="shared" ca="1" si="20"/>
        <v/>
      </c>
      <c r="F170" s="47" t="str">
        <f t="shared" ca="1" si="20"/>
        <v/>
      </c>
      <c r="G170" s="47" t="str">
        <f t="shared" ca="1" si="20"/>
        <v/>
      </c>
      <c r="H170" s="47" t="str">
        <f t="shared" ca="1" si="20"/>
        <v/>
      </c>
      <c r="I170" s="47" t="str">
        <f t="shared" ca="1" si="20"/>
        <v/>
      </c>
      <c r="J170" s="47" t="str">
        <f t="shared" ca="1" si="20"/>
        <v/>
      </c>
      <c r="K170" s="47" t="str">
        <f t="shared" ca="1" si="20"/>
        <v/>
      </c>
      <c r="L170" s="47" t="str">
        <f t="shared" ca="1" si="20"/>
        <v/>
      </c>
      <c r="M170" s="47" t="str">
        <f t="shared" ca="1" si="20"/>
        <v/>
      </c>
      <c r="N170" s="47" t="str">
        <f t="shared" ca="1" si="20"/>
        <v/>
      </c>
      <c r="O170" s="47" t="str">
        <f t="shared" ca="1" si="20"/>
        <v/>
      </c>
      <c r="P170" s="47" t="str">
        <f t="shared" ca="1" si="20"/>
        <v/>
      </c>
      <c r="Q170" s="47" t="str">
        <f t="shared" ca="1" si="20"/>
        <v/>
      </c>
      <c r="R170" s="47" t="str">
        <f t="shared" ca="1" si="17"/>
        <v/>
      </c>
    </row>
    <row r="171" spans="1:18" x14ac:dyDescent="0.25">
      <c r="A171" s="29">
        <v>163</v>
      </c>
      <c r="B171" s="30" t="str">
        <f t="shared" ca="1" si="18"/>
        <v/>
      </c>
      <c r="C171" s="47" t="str">
        <f t="shared" ca="1" si="20"/>
        <v/>
      </c>
      <c r="D171" s="47" t="str">
        <f t="shared" ca="1" si="20"/>
        <v/>
      </c>
      <c r="E171" s="47" t="str">
        <f t="shared" ca="1" si="20"/>
        <v/>
      </c>
      <c r="F171" s="47" t="str">
        <f t="shared" ca="1" si="20"/>
        <v/>
      </c>
      <c r="G171" s="47" t="str">
        <f t="shared" ca="1" si="20"/>
        <v/>
      </c>
      <c r="H171" s="47" t="str">
        <f t="shared" ca="1" si="20"/>
        <v/>
      </c>
      <c r="I171" s="47" t="str">
        <f t="shared" ca="1" si="20"/>
        <v/>
      </c>
      <c r="J171" s="47" t="str">
        <f t="shared" ca="1" si="20"/>
        <v/>
      </c>
      <c r="K171" s="47" t="str">
        <f t="shared" ca="1" si="20"/>
        <v/>
      </c>
      <c r="L171" s="47" t="str">
        <f t="shared" ca="1" si="20"/>
        <v/>
      </c>
      <c r="M171" s="47" t="str">
        <f t="shared" ca="1" si="20"/>
        <v/>
      </c>
      <c r="N171" s="47" t="str">
        <f t="shared" ca="1" si="20"/>
        <v/>
      </c>
      <c r="O171" s="47" t="str">
        <f t="shared" ca="1" si="20"/>
        <v/>
      </c>
      <c r="P171" s="47" t="str">
        <f t="shared" ca="1" si="20"/>
        <v/>
      </c>
      <c r="Q171" s="47" t="str">
        <f t="shared" ca="1" si="20"/>
        <v/>
      </c>
      <c r="R171" s="47" t="str">
        <f t="shared" ca="1" si="17"/>
        <v/>
      </c>
    </row>
    <row r="172" spans="1:18" x14ac:dyDescent="0.25">
      <c r="A172" s="29">
        <v>164</v>
      </c>
      <c r="B172" s="30" t="str">
        <f t="shared" ca="1" si="18"/>
        <v/>
      </c>
      <c r="C172" s="47" t="str">
        <f t="shared" ca="1" si="20"/>
        <v/>
      </c>
      <c r="D172" s="47" t="str">
        <f t="shared" ca="1" si="20"/>
        <v/>
      </c>
      <c r="E172" s="47" t="str">
        <f t="shared" ca="1" si="20"/>
        <v/>
      </c>
      <c r="F172" s="47" t="str">
        <f t="shared" ca="1" si="20"/>
        <v/>
      </c>
      <c r="G172" s="47" t="str">
        <f t="shared" ca="1" si="20"/>
        <v/>
      </c>
      <c r="H172" s="47" t="str">
        <f t="shared" ca="1" si="20"/>
        <v/>
      </c>
      <c r="I172" s="47" t="str">
        <f t="shared" ca="1" si="20"/>
        <v/>
      </c>
      <c r="J172" s="47" t="str">
        <f t="shared" ca="1" si="20"/>
        <v/>
      </c>
      <c r="K172" s="47" t="str">
        <f t="shared" ca="1" si="20"/>
        <v/>
      </c>
      <c r="L172" s="47" t="str">
        <f t="shared" ca="1" si="20"/>
        <v/>
      </c>
      <c r="M172" s="47" t="str">
        <f t="shared" ca="1" si="20"/>
        <v/>
      </c>
      <c r="N172" s="47" t="str">
        <f t="shared" ca="1" si="20"/>
        <v/>
      </c>
      <c r="O172" s="47" t="str">
        <f t="shared" ca="1" si="20"/>
        <v/>
      </c>
      <c r="P172" s="47" t="str">
        <f t="shared" ca="1" si="20"/>
        <v/>
      </c>
      <c r="Q172" s="47" t="str">
        <f t="shared" ca="1" si="20"/>
        <v/>
      </c>
      <c r="R172" s="47" t="str">
        <f t="shared" ca="1" si="17"/>
        <v/>
      </c>
    </row>
    <row r="173" spans="1:18" x14ac:dyDescent="0.25">
      <c r="A173" s="29">
        <v>165</v>
      </c>
      <c r="B173" s="30" t="str">
        <f t="shared" ca="1" si="18"/>
        <v/>
      </c>
      <c r="C173" s="47" t="str">
        <f t="shared" ca="1" si="20"/>
        <v/>
      </c>
      <c r="D173" s="47" t="str">
        <f t="shared" ca="1" si="20"/>
        <v/>
      </c>
      <c r="E173" s="47" t="str">
        <f t="shared" ca="1" si="20"/>
        <v/>
      </c>
      <c r="F173" s="47" t="str">
        <f t="shared" ca="1" si="20"/>
        <v/>
      </c>
      <c r="G173" s="47" t="str">
        <f t="shared" ca="1" si="20"/>
        <v/>
      </c>
      <c r="H173" s="47" t="str">
        <f t="shared" ca="1" si="20"/>
        <v/>
      </c>
      <c r="I173" s="47" t="str">
        <f t="shared" ca="1" si="20"/>
        <v/>
      </c>
      <c r="J173" s="47" t="str">
        <f t="shared" ca="1" si="20"/>
        <v/>
      </c>
      <c r="K173" s="47" t="str">
        <f t="shared" ca="1" si="20"/>
        <v/>
      </c>
      <c r="L173" s="47" t="str">
        <f t="shared" ca="1" si="20"/>
        <v/>
      </c>
      <c r="M173" s="47" t="str">
        <f t="shared" ca="1" si="20"/>
        <v/>
      </c>
      <c r="N173" s="47" t="str">
        <f t="shared" ca="1" si="20"/>
        <v/>
      </c>
      <c r="O173" s="47" t="str">
        <f t="shared" ca="1" si="20"/>
        <v/>
      </c>
      <c r="P173" s="47" t="str">
        <f t="shared" ca="1" si="20"/>
        <v/>
      </c>
      <c r="Q173" s="47" t="str">
        <f t="shared" ca="1" si="20"/>
        <v/>
      </c>
      <c r="R173" s="47" t="str">
        <f t="shared" ca="1" si="17"/>
        <v/>
      </c>
    </row>
    <row r="174" spans="1:18" x14ac:dyDescent="0.25">
      <c r="A174" s="29">
        <v>166</v>
      </c>
      <c r="B174" s="30" t="str">
        <f t="shared" ca="1" si="18"/>
        <v/>
      </c>
      <c r="C174" s="47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47" t="str">
        <f t="shared" ca="1" si="21"/>
        <v/>
      </c>
      <c r="E174" s="47" t="str">
        <f t="shared" ca="1" si="21"/>
        <v/>
      </c>
      <c r="F174" s="47" t="str">
        <f t="shared" ca="1" si="21"/>
        <v/>
      </c>
      <c r="G174" s="47" t="str">
        <f t="shared" ca="1" si="21"/>
        <v/>
      </c>
      <c r="H174" s="47" t="str">
        <f t="shared" ca="1" si="21"/>
        <v/>
      </c>
      <c r="I174" s="47" t="str">
        <f t="shared" ca="1" si="21"/>
        <v/>
      </c>
      <c r="J174" s="47" t="str">
        <f t="shared" ca="1" si="21"/>
        <v/>
      </c>
      <c r="K174" s="47" t="str">
        <f t="shared" ca="1" si="21"/>
        <v/>
      </c>
      <c r="L174" s="47" t="str">
        <f t="shared" ca="1" si="21"/>
        <v/>
      </c>
      <c r="M174" s="47" t="str">
        <f t="shared" ca="1" si="21"/>
        <v/>
      </c>
      <c r="N174" s="47" t="str">
        <f t="shared" ca="1" si="21"/>
        <v/>
      </c>
      <c r="O174" s="47" t="str">
        <f t="shared" ca="1" si="21"/>
        <v/>
      </c>
      <c r="P174" s="47" t="str">
        <f t="shared" ca="1" si="21"/>
        <v/>
      </c>
      <c r="Q174" s="47" t="str">
        <f t="shared" ca="1" si="21"/>
        <v/>
      </c>
      <c r="R174" s="47" t="str">
        <f t="shared" ca="1" si="17"/>
        <v/>
      </c>
    </row>
    <row r="175" spans="1:18" x14ac:dyDescent="0.25">
      <c r="A175" s="29">
        <v>167</v>
      </c>
      <c r="B175" s="30" t="str">
        <f t="shared" ca="1" si="18"/>
        <v/>
      </c>
      <c r="C175" s="47" t="str">
        <f t="shared" ca="1" si="21"/>
        <v/>
      </c>
      <c r="D175" s="47" t="str">
        <f t="shared" ca="1" si="21"/>
        <v/>
      </c>
      <c r="E175" s="47" t="str">
        <f t="shared" ca="1" si="21"/>
        <v/>
      </c>
      <c r="F175" s="47" t="str">
        <f t="shared" ca="1" si="21"/>
        <v/>
      </c>
      <c r="G175" s="47" t="str">
        <f t="shared" ca="1" si="21"/>
        <v/>
      </c>
      <c r="H175" s="47" t="str">
        <f t="shared" ca="1" si="21"/>
        <v/>
      </c>
      <c r="I175" s="47" t="str">
        <f t="shared" ca="1" si="21"/>
        <v/>
      </c>
      <c r="J175" s="47" t="str">
        <f t="shared" ca="1" si="21"/>
        <v/>
      </c>
      <c r="K175" s="47" t="str">
        <f t="shared" ca="1" si="21"/>
        <v/>
      </c>
      <c r="L175" s="47" t="str">
        <f t="shared" ca="1" si="21"/>
        <v/>
      </c>
      <c r="M175" s="47" t="str">
        <f t="shared" ca="1" si="21"/>
        <v/>
      </c>
      <c r="N175" s="47" t="str">
        <f t="shared" ca="1" si="21"/>
        <v/>
      </c>
      <c r="O175" s="47" t="str">
        <f t="shared" ca="1" si="21"/>
        <v/>
      </c>
      <c r="P175" s="47" t="str">
        <f t="shared" ca="1" si="21"/>
        <v/>
      </c>
      <c r="Q175" s="47" t="str">
        <f t="shared" ca="1" si="21"/>
        <v/>
      </c>
      <c r="R175" s="47" t="str">
        <f t="shared" ca="1" si="17"/>
        <v/>
      </c>
    </row>
    <row r="176" spans="1:18" x14ac:dyDescent="0.25">
      <c r="A176" s="29">
        <v>168</v>
      </c>
      <c r="B176" s="30" t="str">
        <f t="shared" ca="1" si="18"/>
        <v/>
      </c>
      <c r="C176" s="47" t="str">
        <f t="shared" ca="1" si="21"/>
        <v/>
      </c>
      <c r="D176" s="47" t="str">
        <f t="shared" ca="1" si="21"/>
        <v/>
      </c>
      <c r="E176" s="47" t="str">
        <f t="shared" ca="1" si="21"/>
        <v/>
      </c>
      <c r="F176" s="47" t="str">
        <f t="shared" ca="1" si="21"/>
        <v/>
      </c>
      <c r="G176" s="47" t="str">
        <f t="shared" ca="1" si="21"/>
        <v/>
      </c>
      <c r="H176" s="47" t="str">
        <f t="shared" ca="1" si="21"/>
        <v/>
      </c>
      <c r="I176" s="47" t="str">
        <f t="shared" ca="1" si="21"/>
        <v/>
      </c>
      <c r="J176" s="47" t="str">
        <f t="shared" ca="1" si="21"/>
        <v/>
      </c>
      <c r="K176" s="47" t="str">
        <f t="shared" ca="1" si="21"/>
        <v/>
      </c>
      <c r="L176" s="47" t="str">
        <f t="shared" ca="1" si="21"/>
        <v/>
      </c>
      <c r="M176" s="47" t="str">
        <f t="shared" ca="1" si="21"/>
        <v/>
      </c>
      <c r="N176" s="47" t="str">
        <f t="shared" ca="1" si="21"/>
        <v/>
      </c>
      <c r="O176" s="47" t="str">
        <f t="shared" ca="1" si="21"/>
        <v/>
      </c>
      <c r="P176" s="47" t="str">
        <f t="shared" ca="1" si="21"/>
        <v/>
      </c>
      <c r="Q176" s="47" t="str">
        <f t="shared" ca="1" si="21"/>
        <v/>
      </c>
      <c r="R176" s="47" t="str">
        <f t="shared" ca="1" si="17"/>
        <v/>
      </c>
    </row>
    <row r="177" spans="1:18" x14ac:dyDescent="0.25">
      <c r="A177" s="29">
        <v>169</v>
      </c>
      <c r="B177" s="30" t="str">
        <f t="shared" ca="1" si="18"/>
        <v/>
      </c>
      <c r="C177" s="47" t="str">
        <f t="shared" ca="1" si="21"/>
        <v/>
      </c>
      <c r="D177" s="47" t="str">
        <f t="shared" ca="1" si="21"/>
        <v/>
      </c>
      <c r="E177" s="47" t="str">
        <f t="shared" ca="1" si="21"/>
        <v/>
      </c>
      <c r="F177" s="47" t="str">
        <f t="shared" ca="1" si="21"/>
        <v/>
      </c>
      <c r="G177" s="47" t="str">
        <f t="shared" ca="1" si="21"/>
        <v/>
      </c>
      <c r="H177" s="47" t="str">
        <f t="shared" ca="1" si="21"/>
        <v/>
      </c>
      <c r="I177" s="47" t="str">
        <f t="shared" ca="1" si="21"/>
        <v/>
      </c>
      <c r="J177" s="47" t="str">
        <f t="shared" ca="1" si="21"/>
        <v/>
      </c>
      <c r="K177" s="47" t="str">
        <f t="shared" ca="1" si="21"/>
        <v/>
      </c>
      <c r="L177" s="47" t="str">
        <f t="shared" ca="1" si="21"/>
        <v/>
      </c>
      <c r="M177" s="47" t="str">
        <f t="shared" ca="1" si="21"/>
        <v/>
      </c>
      <c r="N177" s="47" t="str">
        <f t="shared" ca="1" si="21"/>
        <v/>
      </c>
      <c r="O177" s="47" t="str">
        <f t="shared" ca="1" si="21"/>
        <v/>
      </c>
      <c r="P177" s="47" t="str">
        <f t="shared" ca="1" si="21"/>
        <v/>
      </c>
      <c r="Q177" s="47" t="str">
        <f t="shared" ca="1" si="21"/>
        <v/>
      </c>
      <c r="R177" s="47" t="str">
        <f t="shared" ca="1" si="17"/>
        <v/>
      </c>
    </row>
    <row r="178" spans="1:18" x14ac:dyDescent="0.25">
      <c r="A178" s="29">
        <v>170</v>
      </c>
      <c r="B178" s="30" t="str">
        <f t="shared" ca="1" si="18"/>
        <v/>
      </c>
      <c r="C178" s="47" t="str">
        <f t="shared" ca="1" si="21"/>
        <v/>
      </c>
      <c r="D178" s="47" t="str">
        <f t="shared" ca="1" si="21"/>
        <v/>
      </c>
      <c r="E178" s="47" t="str">
        <f t="shared" ca="1" si="21"/>
        <v/>
      </c>
      <c r="F178" s="47" t="str">
        <f t="shared" ca="1" si="21"/>
        <v/>
      </c>
      <c r="G178" s="47" t="str">
        <f t="shared" ca="1" si="21"/>
        <v/>
      </c>
      <c r="H178" s="47" t="str">
        <f t="shared" ca="1" si="21"/>
        <v/>
      </c>
      <c r="I178" s="47" t="str">
        <f t="shared" ca="1" si="21"/>
        <v/>
      </c>
      <c r="J178" s="47" t="str">
        <f t="shared" ca="1" si="21"/>
        <v/>
      </c>
      <c r="K178" s="47" t="str">
        <f t="shared" ca="1" si="21"/>
        <v/>
      </c>
      <c r="L178" s="47" t="str">
        <f t="shared" ca="1" si="21"/>
        <v/>
      </c>
      <c r="M178" s="47" t="str">
        <f t="shared" ca="1" si="21"/>
        <v/>
      </c>
      <c r="N178" s="47" t="str">
        <f t="shared" ca="1" si="21"/>
        <v/>
      </c>
      <c r="O178" s="47" t="str">
        <f t="shared" ca="1" si="21"/>
        <v/>
      </c>
      <c r="P178" s="47" t="str">
        <f t="shared" ca="1" si="21"/>
        <v/>
      </c>
      <c r="Q178" s="47" t="str">
        <f t="shared" ca="1" si="21"/>
        <v/>
      </c>
      <c r="R178" s="47" t="str">
        <f t="shared" ca="1" si="17"/>
        <v/>
      </c>
    </row>
    <row r="179" spans="1:18" x14ac:dyDescent="0.25">
      <c r="A179" s="29">
        <v>171</v>
      </c>
      <c r="B179" s="30" t="str">
        <f t="shared" ca="1" si="18"/>
        <v/>
      </c>
      <c r="C179" s="47" t="str">
        <f t="shared" ca="1" si="21"/>
        <v/>
      </c>
      <c r="D179" s="47" t="str">
        <f t="shared" ca="1" si="21"/>
        <v/>
      </c>
      <c r="E179" s="47" t="str">
        <f t="shared" ca="1" si="21"/>
        <v/>
      </c>
      <c r="F179" s="47" t="str">
        <f t="shared" ca="1" si="21"/>
        <v/>
      </c>
      <c r="G179" s="47" t="str">
        <f t="shared" ca="1" si="21"/>
        <v/>
      </c>
      <c r="H179" s="47" t="str">
        <f t="shared" ca="1" si="21"/>
        <v/>
      </c>
      <c r="I179" s="47" t="str">
        <f t="shared" ca="1" si="21"/>
        <v/>
      </c>
      <c r="J179" s="47" t="str">
        <f t="shared" ca="1" si="21"/>
        <v/>
      </c>
      <c r="K179" s="47" t="str">
        <f t="shared" ca="1" si="21"/>
        <v/>
      </c>
      <c r="L179" s="47" t="str">
        <f t="shared" ca="1" si="21"/>
        <v/>
      </c>
      <c r="M179" s="47" t="str">
        <f t="shared" ca="1" si="21"/>
        <v/>
      </c>
      <c r="N179" s="47" t="str">
        <f t="shared" ca="1" si="21"/>
        <v/>
      </c>
      <c r="O179" s="47" t="str">
        <f t="shared" ca="1" si="21"/>
        <v/>
      </c>
      <c r="P179" s="47" t="str">
        <f t="shared" ca="1" si="21"/>
        <v/>
      </c>
      <c r="Q179" s="47" t="str">
        <f t="shared" ca="1" si="21"/>
        <v/>
      </c>
      <c r="R179" s="47" t="str">
        <f t="shared" ca="1" si="17"/>
        <v/>
      </c>
    </row>
    <row r="180" spans="1:18" x14ac:dyDescent="0.25">
      <c r="A180" s="29">
        <v>172</v>
      </c>
      <c r="B180" s="30" t="str">
        <f t="shared" ca="1" si="18"/>
        <v/>
      </c>
      <c r="C180" s="47" t="str">
        <f t="shared" ca="1" si="21"/>
        <v/>
      </c>
      <c r="D180" s="47" t="str">
        <f t="shared" ca="1" si="21"/>
        <v/>
      </c>
      <c r="E180" s="47" t="str">
        <f t="shared" ca="1" si="21"/>
        <v/>
      </c>
      <c r="F180" s="47" t="str">
        <f t="shared" ca="1" si="21"/>
        <v/>
      </c>
      <c r="G180" s="47" t="str">
        <f t="shared" ca="1" si="21"/>
        <v/>
      </c>
      <c r="H180" s="47" t="str">
        <f t="shared" ca="1" si="21"/>
        <v/>
      </c>
      <c r="I180" s="47" t="str">
        <f t="shared" ca="1" si="21"/>
        <v/>
      </c>
      <c r="J180" s="47" t="str">
        <f t="shared" ca="1" si="21"/>
        <v/>
      </c>
      <c r="K180" s="47" t="str">
        <f t="shared" ca="1" si="21"/>
        <v/>
      </c>
      <c r="L180" s="47" t="str">
        <f t="shared" ca="1" si="21"/>
        <v/>
      </c>
      <c r="M180" s="47" t="str">
        <f t="shared" ca="1" si="21"/>
        <v/>
      </c>
      <c r="N180" s="47" t="str">
        <f t="shared" ca="1" si="21"/>
        <v/>
      </c>
      <c r="O180" s="47" t="str">
        <f t="shared" ca="1" si="21"/>
        <v/>
      </c>
      <c r="P180" s="47" t="str">
        <f t="shared" ca="1" si="21"/>
        <v/>
      </c>
      <c r="Q180" s="47" t="str">
        <f t="shared" ca="1" si="21"/>
        <v/>
      </c>
      <c r="R180" s="47" t="str">
        <f t="shared" ca="1" si="17"/>
        <v/>
      </c>
    </row>
    <row r="181" spans="1:18" x14ac:dyDescent="0.25">
      <c r="A181" s="29">
        <v>173</v>
      </c>
      <c r="B181" s="30" t="str">
        <f t="shared" ca="1" si="18"/>
        <v/>
      </c>
      <c r="C181" s="47" t="str">
        <f t="shared" ca="1" si="21"/>
        <v/>
      </c>
      <c r="D181" s="47" t="str">
        <f t="shared" ca="1" si="21"/>
        <v/>
      </c>
      <c r="E181" s="47" t="str">
        <f t="shared" ca="1" si="21"/>
        <v/>
      </c>
      <c r="F181" s="47" t="str">
        <f t="shared" ca="1" si="21"/>
        <v/>
      </c>
      <c r="G181" s="47" t="str">
        <f t="shared" ca="1" si="21"/>
        <v/>
      </c>
      <c r="H181" s="47" t="str">
        <f t="shared" ca="1" si="21"/>
        <v/>
      </c>
      <c r="I181" s="47" t="str">
        <f t="shared" ca="1" si="21"/>
        <v/>
      </c>
      <c r="J181" s="47" t="str">
        <f t="shared" ca="1" si="21"/>
        <v/>
      </c>
      <c r="K181" s="47" t="str">
        <f t="shared" ca="1" si="21"/>
        <v/>
      </c>
      <c r="L181" s="47" t="str">
        <f t="shared" ca="1" si="21"/>
        <v/>
      </c>
      <c r="M181" s="47" t="str">
        <f t="shared" ca="1" si="21"/>
        <v/>
      </c>
      <c r="N181" s="47" t="str">
        <f t="shared" ca="1" si="21"/>
        <v/>
      </c>
      <c r="O181" s="47" t="str">
        <f t="shared" ca="1" si="21"/>
        <v/>
      </c>
      <c r="P181" s="47" t="str">
        <f t="shared" ca="1" si="21"/>
        <v/>
      </c>
      <c r="Q181" s="47" t="str">
        <f t="shared" ca="1" si="21"/>
        <v/>
      </c>
      <c r="R181" s="47" t="str">
        <f t="shared" ca="1" si="17"/>
        <v/>
      </c>
    </row>
    <row r="182" spans="1:18" x14ac:dyDescent="0.25">
      <c r="A182" s="29">
        <v>174</v>
      </c>
      <c r="B182" s="30" t="str">
        <f t="shared" ca="1" si="18"/>
        <v/>
      </c>
      <c r="C182" s="47" t="str">
        <f t="shared" ca="1" si="21"/>
        <v/>
      </c>
      <c r="D182" s="47" t="str">
        <f t="shared" ca="1" si="21"/>
        <v/>
      </c>
      <c r="E182" s="47" t="str">
        <f t="shared" ca="1" si="21"/>
        <v/>
      </c>
      <c r="F182" s="47" t="str">
        <f t="shared" ca="1" si="21"/>
        <v/>
      </c>
      <c r="G182" s="47" t="str">
        <f t="shared" ca="1" si="21"/>
        <v/>
      </c>
      <c r="H182" s="47" t="str">
        <f t="shared" ca="1" si="21"/>
        <v/>
      </c>
      <c r="I182" s="47" t="str">
        <f t="shared" ca="1" si="21"/>
        <v/>
      </c>
      <c r="J182" s="47" t="str">
        <f t="shared" ca="1" si="21"/>
        <v/>
      </c>
      <c r="K182" s="47" t="str">
        <f t="shared" ca="1" si="21"/>
        <v/>
      </c>
      <c r="L182" s="47" t="str">
        <f t="shared" ca="1" si="21"/>
        <v/>
      </c>
      <c r="M182" s="47" t="str">
        <f t="shared" ca="1" si="21"/>
        <v/>
      </c>
      <c r="N182" s="47" t="str">
        <f t="shared" ca="1" si="21"/>
        <v/>
      </c>
      <c r="O182" s="47" t="str">
        <f t="shared" ca="1" si="21"/>
        <v/>
      </c>
      <c r="P182" s="47" t="str">
        <f t="shared" ca="1" si="21"/>
        <v/>
      </c>
      <c r="Q182" s="47" t="str">
        <f t="shared" ca="1" si="21"/>
        <v/>
      </c>
      <c r="R182" s="47" t="str">
        <f t="shared" ca="1" si="17"/>
        <v/>
      </c>
    </row>
    <row r="183" spans="1:18" x14ac:dyDescent="0.25">
      <c r="A183" s="29">
        <v>175</v>
      </c>
      <c r="B183" s="30" t="str">
        <f t="shared" ca="1" si="18"/>
        <v/>
      </c>
      <c r="C183" s="47" t="str">
        <f t="shared" ca="1" si="21"/>
        <v/>
      </c>
      <c r="D183" s="47" t="str">
        <f t="shared" ca="1" si="21"/>
        <v/>
      </c>
      <c r="E183" s="47" t="str">
        <f t="shared" ca="1" si="21"/>
        <v/>
      </c>
      <c r="F183" s="47" t="str">
        <f t="shared" ca="1" si="21"/>
        <v/>
      </c>
      <c r="G183" s="47" t="str">
        <f t="shared" ca="1" si="21"/>
        <v/>
      </c>
      <c r="H183" s="47" t="str">
        <f t="shared" ca="1" si="21"/>
        <v/>
      </c>
      <c r="I183" s="47" t="str">
        <f t="shared" ca="1" si="21"/>
        <v/>
      </c>
      <c r="J183" s="47" t="str">
        <f t="shared" ca="1" si="21"/>
        <v/>
      </c>
      <c r="K183" s="47" t="str">
        <f t="shared" ca="1" si="21"/>
        <v/>
      </c>
      <c r="L183" s="47" t="str">
        <f t="shared" ca="1" si="21"/>
        <v/>
      </c>
      <c r="M183" s="47" t="str">
        <f t="shared" ca="1" si="21"/>
        <v/>
      </c>
      <c r="N183" s="47" t="str">
        <f t="shared" ca="1" si="21"/>
        <v/>
      </c>
      <c r="O183" s="47" t="str">
        <f t="shared" ca="1" si="21"/>
        <v/>
      </c>
      <c r="P183" s="47" t="str">
        <f t="shared" ca="1" si="21"/>
        <v/>
      </c>
      <c r="Q183" s="47" t="str">
        <f t="shared" ca="1" si="21"/>
        <v/>
      </c>
      <c r="R183" s="47" t="str">
        <f t="shared" ca="1" si="17"/>
        <v/>
      </c>
    </row>
    <row r="184" spans="1:18" x14ac:dyDescent="0.25">
      <c r="A184" s="29">
        <v>176</v>
      </c>
      <c r="B184" s="30" t="str">
        <f t="shared" ca="1" si="18"/>
        <v/>
      </c>
      <c r="C184" s="47" t="str">
        <f t="shared" ca="1" si="21"/>
        <v/>
      </c>
      <c r="D184" s="47" t="str">
        <f t="shared" ca="1" si="21"/>
        <v/>
      </c>
      <c r="E184" s="47" t="str">
        <f t="shared" ca="1" si="21"/>
        <v/>
      </c>
      <c r="F184" s="47" t="str">
        <f t="shared" ca="1" si="21"/>
        <v/>
      </c>
      <c r="G184" s="47" t="str">
        <f t="shared" ca="1" si="21"/>
        <v/>
      </c>
      <c r="H184" s="47" t="str">
        <f t="shared" ca="1" si="21"/>
        <v/>
      </c>
      <c r="I184" s="47" t="str">
        <f t="shared" ca="1" si="21"/>
        <v/>
      </c>
      <c r="J184" s="47" t="str">
        <f t="shared" ca="1" si="21"/>
        <v/>
      </c>
      <c r="K184" s="47" t="str">
        <f t="shared" ca="1" si="21"/>
        <v/>
      </c>
      <c r="L184" s="47" t="str">
        <f t="shared" ca="1" si="21"/>
        <v/>
      </c>
      <c r="M184" s="47" t="str">
        <f t="shared" ca="1" si="21"/>
        <v/>
      </c>
      <c r="N184" s="47" t="str">
        <f t="shared" ca="1" si="21"/>
        <v/>
      </c>
      <c r="O184" s="47" t="str">
        <f t="shared" ca="1" si="21"/>
        <v/>
      </c>
      <c r="P184" s="47" t="str">
        <f t="shared" ca="1" si="21"/>
        <v/>
      </c>
      <c r="Q184" s="47" t="str">
        <f t="shared" ca="1" si="21"/>
        <v/>
      </c>
      <c r="R184" s="47" t="str">
        <f t="shared" ca="1" si="17"/>
        <v/>
      </c>
    </row>
    <row r="185" spans="1:18" x14ac:dyDescent="0.25">
      <c r="A185" s="29">
        <v>177</v>
      </c>
      <c r="B185" s="30" t="str">
        <f t="shared" ca="1" si="18"/>
        <v/>
      </c>
      <c r="C185" s="47" t="str">
        <f t="shared" ca="1" si="21"/>
        <v/>
      </c>
      <c r="D185" s="47" t="str">
        <f t="shared" ca="1" si="21"/>
        <v/>
      </c>
      <c r="E185" s="47" t="str">
        <f t="shared" ca="1" si="21"/>
        <v/>
      </c>
      <c r="F185" s="47" t="str">
        <f t="shared" ca="1" si="21"/>
        <v/>
      </c>
      <c r="G185" s="47" t="str">
        <f t="shared" ca="1" si="21"/>
        <v/>
      </c>
      <c r="H185" s="47" t="str">
        <f t="shared" ca="1" si="21"/>
        <v/>
      </c>
      <c r="I185" s="47" t="str">
        <f t="shared" ca="1" si="21"/>
        <v/>
      </c>
      <c r="J185" s="47" t="str">
        <f t="shared" ca="1" si="21"/>
        <v/>
      </c>
      <c r="K185" s="47" t="str">
        <f t="shared" ca="1" si="21"/>
        <v/>
      </c>
      <c r="L185" s="47" t="str">
        <f t="shared" ca="1" si="21"/>
        <v/>
      </c>
      <c r="M185" s="47" t="str">
        <f t="shared" ca="1" si="21"/>
        <v/>
      </c>
      <c r="N185" s="47" t="str">
        <f t="shared" ca="1" si="21"/>
        <v/>
      </c>
      <c r="O185" s="47" t="str">
        <f t="shared" ca="1" si="21"/>
        <v/>
      </c>
      <c r="P185" s="47" t="str">
        <f t="shared" ca="1" si="21"/>
        <v/>
      </c>
      <c r="Q185" s="47" t="str">
        <f t="shared" ca="1" si="21"/>
        <v/>
      </c>
      <c r="R185" s="47" t="str">
        <f t="shared" ca="1" si="17"/>
        <v/>
      </c>
    </row>
    <row r="186" spans="1:18" x14ac:dyDescent="0.25">
      <c r="A186" s="29">
        <v>178</v>
      </c>
      <c r="B186" s="30" t="str">
        <f t="shared" ca="1" si="18"/>
        <v/>
      </c>
      <c r="C186" s="47" t="str">
        <f t="shared" ca="1" si="21"/>
        <v/>
      </c>
      <c r="D186" s="47" t="str">
        <f t="shared" ca="1" si="21"/>
        <v/>
      </c>
      <c r="E186" s="47" t="str">
        <f t="shared" ca="1" si="21"/>
        <v/>
      </c>
      <c r="F186" s="47" t="str">
        <f t="shared" ca="1" si="21"/>
        <v/>
      </c>
      <c r="G186" s="47" t="str">
        <f t="shared" ca="1" si="21"/>
        <v/>
      </c>
      <c r="H186" s="47" t="str">
        <f t="shared" ca="1" si="21"/>
        <v/>
      </c>
      <c r="I186" s="47" t="str">
        <f t="shared" ca="1" si="21"/>
        <v/>
      </c>
      <c r="J186" s="47" t="str">
        <f t="shared" ca="1" si="21"/>
        <v/>
      </c>
      <c r="K186" s="47" t="str">
        <f t="shared" ca="1" si="21"/>
        <v/>
      </c>
      <c r="L186" s="47" t="str">
        <f t="shared" ca="1" si="21"/>
        <v/>
      </c>
      <c r="M186" s="47" t="str">
        <f t="shared" ca="1" si="21"/>
        <v/>
      </c>
      <c r="N186" s="47" t="str">
        <f t="shared" ca="1" si="21"/>
        <v/>
      </c>
      <c r="O186" s="47" t="str">
        <f t="shared" ca="1" si="21"/>
        <v/>
      </c>
      <c r="P186" s="47" t="str">
        <f t="shared" ca="1" si="21"/>
        <v/>
      </c>
      <c r="Q186" s="47" t="str">
        <f t="shared" ca="1" si="21"/>
        <v/>
      </c>
      <c r="R186" s="47" t="str">
        <f t="shared" ca="1" si="17"/>
        <v/>
      </c>
    </row>
    <row r="187" spans="1:18" x14ac:dyDescent="0.25">
      <c r="A187" s="29">
        <v>179</v>
      </c>
      <c r="B187" s="30" t="str">
        <f t="shared" ca="1" si="18"/>
        <v/>
      </c>
      <c r="C187" s="47" t="str">
        <f t="shared" ca="1" si="21"/>
        <v/>
      </c>
      <c r="D187" s="47" t="str">
        <f t="shared" ca="1" si="21"/>
        <v/>
      </c>
      <c r="E187" s="47" t="str">
        <f t="shared" ca="1" si="21"/>
        <v/>
      </c>
      <c r="F187" s="47" t="str">
        <f t="shared" ca="1" si="21"/>
        <v/>
      </c>
      <c r="G187" s="47" t="str">
        <f t="shared" ca="1" si="21"/>
        <v/>
      </c>
      <c r="H187" s="47" t="str">
        <f t="shared" ca="1" si="21"/>
        <v/>
      </c>
      <c r="I187" s="47" t="str">
        <f t="shared" ca="1" si="21"/>
        <v/>
      </c>
      <c r="J187" s="47" t="str">
        <f t="shared" ca="1" si="21"/>
        <v/>
      </c>
      <c r="K187" s="47" t="str">
        <f t="shared" ca="1" si="21"/>
        <v/>
      </c>
      <c r="L187" s="47" t="str">
        <f t="shared" ca="1" si="21"/>
        <v/>
      </c>
      <c r="M187" s="47" t="str">
        <f t="shared" ca="1" si="21"/>
        <v/>
      </c>
      <c r="N187" s="47" t="str">
        <f t="shared" ca="1" si="21"/>
        <v/>
      </c>
      <c r="O187" s="47" t="str">
        <f t="shared" ca="1" si="21"/>
        <v/>
      </c>
      <c r="P187" s="47" t="str">
        <f t="shared" ca="1" si="21"/>
        <v/>
      </c>
      <c r="Q187" s="47" t="str">
        <f t="shared" ca="1" si="21"/>
        <v/>
      </c>
      <c r="R187" s="47" t="str">
        <f t="shared" ca="1" si="17"/>
        <v/>
      </c>
    </row>
    <row r="188" spans="1:18" x14ac:dyDescent="0.25">
      <c r="A188" s="29">
        <v>180</v>
      </c>
      <c r="B188" s="30" t="str">
        <f t="shared" ca="1" si="18"/>
        <v/>
      </c>
      <c r="C188" s="47" t="str">
        <f t="shared" ca="1" si="21"/>
        <v/>
      </c>
      <c r="D188" s="47" t="str">
        <f t="shared" ca="1" si="21"/>
        <v/>
      </c>
      <c r="E188" s="47" t="str">
        <f t="shared" ca="1" si="21"/>
        <v/>
      </c>
      <c r="F188" s="47" t="str">
        <f t="shared" ca="1" si="21"/>
        <v/>
      </c>
      <c r="G188" s="47" t="str">
        <f t="shared" ca="1" si="21"/>
        <v/>
      </c>
      <c r="H188" s="47" t="str">
        <f t="shared" ca="1" si="21"/>
        <v/>
      </c>
      <c r="I188" s="47" t="str">
        <f t="shared" ca="1" si="21"/>
        <v/>
      </c>
      <c r="J188" s="47" t="str">
        <f t="shared" ca="1" si="21"/>
        <v/>
      </c>
      <c r="K188" s="47" t="str">
        <f t="shared" ca="1" si="21"/>
        <v/>
      </c>
      <c r="L188" s="47" t="str">
        <f t="shared" ca="1" si="21"/>
        <v/>
      </c>
      <c r="M188" s="47" t="str">
        <f t="shared" ca="1" si="21"/>
        <v/>
      </c>
      <c r="N188" s="47" t="str">
        <f t="shared" ca="1" si="21"/>
        <v/>
      </c>
      <c r="O188" s="47" t="str">
        <f t="shared" ca="1" si="21"/>
        <v/>
      </c>
      <c r="P188" s="47" t="str">
        <f t="shared" ca="1" si="21"/>
        <v/>
      </c>
      <c r="Q188" s="47" t="str">
        <f t="shared" ca="1" si="21"/>
        <v/>
      </c>
      <c r="R188" s="47" t="str">
        <f t="shared" ca="1" si="17"/>
        <v/>
      </c>
    </row>
    <row r="189" spans="1:18" x14ac:dyDescent="0.25">
      <c r="A189" s="29">
        <v>181</v>
      </c>
      <c r="B189" s="30" t="str">
        <f t="shared" ca="1" si="18"/>
        <v/>
      </c>
      <c r="C189" s="47" t="str">
        <f t="shared" ca="1" si="21"/>
        <v/>
      </c>
      <c r="D189" s="47" t="str">
        <f t="shared" ca="1" si="21"/>
        <v/>
      </c>
      <c r="E189" s="47" t="str">
        <f t="shared" ca="1" si="21"/>
        <v/>
      </c>
      <c r="F189" s="47" t="str">
        <f t="shared" ca="1" si="21"/>
        <v/>
      </c>
      <c r="G189" s="47" t="str">
        <f t="shared" ca="1" si="21"/>
        <v/>
      </c>
      <c r="H189" s="47" t="str">
        <f t="shared" ca="1" si="21"/>
        <v/>
      </c>
      <c r="I189" s="47" t="str">
        <f t="shared" ca="1" si="21"/>
        <v/>
      </c>
      <c r="J189" s="47" t="str">
        <f t="shared" ca="1" si="21"/>
        <v/>
      </c>
      <c r="K189" s="47" t="str">
        <f t="shared" ca="1" si="21"/>
        <v/>
      </c>
      <c r="L189" s="47" t="str">
        <f t="shared" ca="1" si="21"/>
        <v/>
      </c>
      <c r="M189" s="47" t="str">
        <f t="shared" ca="1" si="21"/>
        <v/>
      </c>
      <c r="N189" s="47" t="str">
        <f t="shared" ca="1" si="21"/>
        <v/>
      </c>
      <c r="O189" s="47" t="str">
        <f t="shared" ca="1" si="21"/>
        <v/>
      </c>
      <c r="P189" s="47" t="str">
        <f t="shared" ca="1" si="21"/>
        <v/>
      </c>
      <c r="Q189" s="47" t="str">
        <f t="shared" ca="1" si="21"/>
        <v/>
      </c>
      <c r="R189" s="47" t="str">
        <f t="shared" ca="1" si="17"/>
        <v/>
      </c>
    </row>
    <row r="190" spans="1:18" x14ac:dyDescent="0.25">
      <c r="A190" s="29">
        <v>182</v>
      </c>
      <c r="B190" s="30" t="str">
        <f t="shared" ca="1" si="18"/>
        <v/>
      </c>
      <c r="C190" s="47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47" t="str">
        <f t="shared" ca="1" si="22"/>
        <v/>
      </c>
      <c r="E190" s="47" t="str">
        <f t="shared" ca="1" si="22"/>
        <v/>
      </c>
      <c r="F190" s="47" t="str">
        <f t="shared" ca="1" si="22"/>
        <v/>
      </c>
      <c r="G190" s="47" t="str">
        <f t="shared" ca="1" si="22"/>
        <v/>
      </c>
      <c r="H190" s="47" t="str">
        <f t="shared" ca="1" si="22"/>
        <v/>
      </c>
      <c r="I190" s="47" t="str">
        <f t="shared" ca="1" si="22"/>
        <v/>
      </c>
      <c r="J190" s="47" t="str">
        <f t="shared" ca="1" si="22"/>
        <v/>
      </c>
      <c r="K190" s="47" t="str">
        <f t="shared" ca="1" si="22"/>
        <v/>
      </c>
      <c r="L190" s="47" t="str">
        <f t="shared" ca="1" si="22"/>
        <v/>
      </c>
      <c r="M190" s="47" t="str">
        <f t="shared" ca="1" si="22"/>
        <v/>
      </c>
      <c r="N190" s="47" t="str">
        <f t="shared" ca="1" si="22"/>
        <v/>
      </c>
      <c r="O190" s="47" t="str">
        <f t="shared" ca="1" si="22"/>
        <v/>
      </c>
      <c r="P190" s="47" t="str">
        <f t="shared" ca="1" si="22"/>
        <v/>
      </c>
      <c r="Q190" s="47" t="str">
        <f t="shared" ca="1" si="22"/>
        <v/>
      </c>
      <c r="R190" s="47" t="str">
        <f t="shared" ca="1" si="17"/>
        <v/>
      </c>
    </row>
    <row r="191" spans="1:18" x14ac:dyDescent="0.25">
      <c r="A191" s="29">
        <v>183</v>
      </c>
      <c r="B191" s="30" t="str">
        <f t="shared" ca="1" si="18"/>
        <v/>
      </c>
      <c r="C191" s="47" t="str">
        <f t="shared" ca="1" si="22"/>
        <v/>
      </c>
      <c r="D191" s="47" t="str">
        <f t="shared" ca="1" si="22"/>
        <v/>
      </c>
      <c r="E191" s="47" t="str">
        <f t="shared" ca="1" si="22"/>
        <v/>
      </c>
      <c r="F191" s="47" t="str">
        <f t="shared" ca="1" si="22"/>
        <v/>
      </c>
      <c r="G191" s="47" t="str">
        <f t="shared" ca="1" si="22"/>
        <v/>
      </c>
      <c r="H191" s="47" t="str">
        <f t="shared" ca="1" si="22"/>
        <v/>
      </c>
      <c r="I191" s="47" t="str">
        <f t="shared" ca="1" si="22"/>
        <v/>
      </c>
      <c r="J191" s="47" t="str">
        <f t="shared" ca="1" si="22"/>
        <v/>
      </c>
      <c r="K191" s="47" t="str">
        <f t="shared" ca="1" si="22"/>
        <v/>
      </c>
      <c r="L191" s="47" t="str">
        <f t="shared" ca="1" si="22"/>
        <v/>
      </c>
      <c r="M191" s="47" t="str">
        <f t="shared" ca="1" si="22"/>
        <v/>
      </c>
      <c r="N191" s="47" t="str">
        <f t="shared" ca="1" si="22"/>
        <v/>
      </c>
      <c r="O191" s="47" t="str">
        <f t="shared" ca="1" si="22"/>
        <v/>
      </c>
      <c r="P191" s="47" t="str">
        <f t="shared" ca="1" si="22"/>
        <v/>
      </c>
      <c r="Q191" s="47" t="str">
        <f t="shared" ca="1" si="22"/>
        <v/>
      </c>
      <c r="R191" s="47" t="str">
        <f t="shared" ca="1" si="17"/>
        <v/>
      </c>
    </row>
    <row r="192" spans="1:18" x14ac:dyDescent="0.25">
      <c r="A192" s="29">
        <v>184</v>
      </c>
      <c r="B192" s="30" t="str">
        <f t="shared" ca="1" si="18"/>
        <v/>
      </c>
      <c r="C192" s="47" t="str">
        <f t="shared" ca="1" si="22"/>
        <v/>
      </c>
      <c r="D192" s="47" t="str">
        <f t="shared" ca="1" si="22"/>
        <v/>
      </c>
      <c r="E192" s="47" t="str">
        <f t="shared" ca="1" si="22"/>
        <v/>
      </c>
      <c r="F192" s="47" t="str">
        <f t="shared" ca="1" si="22"/>
        <v/>
      </c>
      <c r="G192" s="47" t="str">
        <f t="shared" ca="1" si="22"/>
        <v/>
      </c>
      <c r="H192" s="47" t="str">
        <f t="shared" ca="1" si="22"/>
        <v/>
      </c>
      <c r="I192" s="47" t="str">
        <f t="shared" ca="1" si="22"/>
        <v/>
      </c>
      <c r="J192" s="47" t="str">
        <f t="shared" ca="1" si="22"/>
        <v/>
      </c>
      <c r="K192" s="47" t="str">
        <f t="shared" ca="1" si="22"/>
        <v/>
      </c>
      <c r="L192" s="47" t="str">
        <f t="shared" ca="1" si="22"/>
        <v/>
      </c>
      <c r="M192" s="47" t="str">
        <f t="shared" ca="1" si="22"/>
        <v/>
      </c>
      <c r="N192" s="47" t="str">
        <f t="shared" ca="1" si="22"/>
        <v/>
      </c>
      <c r="O192" s="47" t="str">
        <f t="shared" ca="1" si="22"/>
        <v/>
      </c>
      <c r="P192" s="47" t="str">
        <f t="shared" ca="1" si="22"/>
        <v/>
      </c>
      <c r="Q192" s="47" t="str">
        <f t="shared" ca="1" si="22"/>
        <v/>
      </c>
      <c r="R192" s="47" t="str">
        <f t="shared" ca="1" si="17"/>
        <v/>
      </c>
    </row>
    <row r="193" spans="1:18" x14ac:dyDescent="0.25">
      <c r="A193" s="29">
        <v>185</v>
      </c>
      <c r="B193" s="30" t="str">
        <f t="shared" ca="1" si="18"/>
        <v/>
      </c>
      <c r="C193" s="47" t="str">
        <f t="shared" ca="1" si="22"/>
        <v/>
      </c>
      <c r="D193" s="47" t="str">
        <f t="shared" ca="1" si="22"/>
        <v/>
      </c>
      <c r="E193" s="47" t="str">
        <f t="shared" ca="1" si="22"/>
        <v/>
      </c>
      <c r="F193" s="47" t="str">
        <f t="shared" ca="1" si="22"/>
        <v/>
      </c>
      <c r="G193" s="47" t="str">
        <f t="shared" ca="1" si="22"/>
        <v/>
      </c>
      <c r="H193" s="47" t="str">
        <f t="shared" ca="1" si="22"/>
        <v/>
      </c>
      <c r="I193" s="47" t="str">
        <f t="shared" ca="1" si="22"/>
        <v/>
      </c>
      <c r="J193" s="47" t="str">
        <f t="shared" ca="1" si="22"/>
        <v/>
      </c>
      <c r="K193" s="47" t="str">
        <f t="shared" ca="1" si="22"/>
        <v/>
      </c>
      <c r="L193" s="47" t="str">
        <f t="shared" ca="1" si="22"/>
        <v/>
      </c>
      <c r="M193" s="47" t="str">
        <f t="shared" ca="1" si="22"/>
        <v/>
      </c>
      <c r="N193" s="47" t="str">
        <f t="shared" ca="1" si="22"/>
        <v/>
      </c>
      <c r="O193" s="47" t="str">
        <f t="shared" ca="1" si="22"/>
        <v/>
      </c>
      <c r="P193" s="47" t="str">
        <f t="shared" ca="1" si="22"/>
        <v/>
      </c>
      <c r="Q193" s="47" t="str">
        <f t="shared" ca="1" si="22"/>
        <v/>
      </c>
      <c r="R193" s="47" t="str">
        <f t="shared" ca="1" si="17"/>
        <v/>
      </c>
    </row>
    <row r="194" spans="1:18" x14ac:dyDescent="0.25">
      <c r="A194" s="29">
        <v>186</v>
      </c>
      <c r="B194" s="30" t="str">
        <f t="shared" ca="1" si="18"/>
        <v/>
      </c>
      <c r="C194" s="47" t="str">
        <f t="shared" ca="1" si="22"/>
        <v/>
      </c>
      <c r="D194" s="47" t="str">
        <f t="shared" ca="1" si="22"/>
        <v/>
      </c>
      <c r="E194" s="47" t="str">
        <f t="shared" ca="1" si="22"/>
        <v/>
      </c>
      <c r="F194" s="47" t="str">
        <f t="shared" ca="1" si="22"/>
        <v/>
      </c>
      <c r="G194" s="47" t="str">
        <f t="shared" ca="1" si="22"/>
        <v/>
      </c>
      <c r="H194" s="47" t="str">
        <f t="shared" ca="1" si="22"/>
        <v/>
      </c>
      <c r="I194" s="47" t="str">
        <f t="shared" ca="1" si="22"/>
        <v/>
      </c>
      <c r="J194" s="47" t="str">
        <f t="shared" ca="1" si="22"/>
        <v/>
      </c>
      <c r="K194" s="47" t="str">
        <f t="shared" ca="1" si="22"/>
        <v/>
      </c>
      <c r="L194" s="47" t="str">
        <f t="shared" ca="1" si="22"/>
        <v/>
      </c>
      <c r="M194" s="47" t="str">
        <f t="shared" ca="1" si="22"/>
        <v/>
      </c>
      <c r="N194" s="47" t="str">
        <f t="shared" ca="1" si="22"/>
        <v/>
      </c>
      <c r="O194" s="47" t="str">
        <f t="shared" ca="1" si="22"/>
        <v/>
      </c>
      <c r="P194" s="47" t="str">
        <f t="shared" ca="1" si="22"/>
        <v/>
      </c>
      <c r="Q194" s="47" t="str">
        <f t="shared" ca="1" si="22"/>
        <v/>
      </c>
      <c r="R194" s="47" t="str">
        <f t="shared" ca="1" si="17"/>
        <v/>
      </c>
    </row>
    <row r="195" spans="1:18" x14ac:dyDescent="0.25">
      <c r="A195" s="29">
        <v>187</v>
      </c>
      <c r="B195" s="30" t="str">
        <f t="shared" ca="1" si="18"/>
        <v/>
      </c>
      <c r="C195" s="47" t="str">
        <f t="shared" ca="1" si="22"/>
        <v/>
      </c>
      <c r="D195" s="47" t="str">
        <f t="shared" ca="1" si="22"/>
        <v/>
      </c>
      <c r="E195" s="47" t="str">
        <f t="shared" ca="1" si="22"/>
        <v/>
      </c>
      <c r="F195" s="47" t="str">
        <f t="shared" ca="1" si="22"/>
        <v/>
      </c>
      <c r="G195" s="47" t="str">
        <f t="shared" ca="1" si="22"/>
        <v/>
      </c>
      <c r="H195" s="47" t="str">
        <f t="shared" ca="1" si="22"/>
        <v/>
      </c>
      <c r="I195" s="47" t="str">
        <f t="shared" ca="1" si="22"/>
        <v/>
      </c>
      <c r="J195" s="47" t="str">
        <f t="shared" ca="1" si="22"/>
        <v/>
      </c>
      <c r="K195" s="47" t="str">
        <f t="shared" ca="1" si="22"/>
        <v/>
      </c>
      <c r="L195" s="47" t="str">
        <f t="shared" ca="1" si="22"/>
        <v/>
      </c>
      <c r="M195" s="47" t="str">
        <f t="shared" ca="1" si="22"/>
        <v/>
      </c>
      <c r="N195" s="47" t="str">
        <f t="shared" ca="1" si="22"/>
        <v/>
      </c>
      <c r="O195" s="47" t="str">
        <f t="shared" ca="1" si="22"/>
        <v/>
      </c>
      <c r="P195" s="47" t="str">
        <f t="shared" ca="1" si="22"/>
        <v/>
      </c>
      <c r="Q195" s="47" t="str">
        <f t="shared" ca="1" si="22"/>
        <v/>
      </c>
      <c r="R195" s="47" t="str">
        <f t="shared" ca="1" si="17"/>
        <v/>
      </c>
    </row>
    <row r="196" spans="1:18" x14ac:dyDescent="0.25">
      <c r="A196" s="29">
        <v>188</v>
      </c>
      <c r="B196" s="30" t="str">
        <f t="shared" ca="1" si="18"/>
        <v/>
      </c>
      <c r="C196" s="47" t="str">
        <f t="shared" ca="1" si="22"/>
        <v/>
      </c>
      <c r="D196" s="47" t="str">
        <f t="shared" ca="1" si="22"/>
        <v/>
      </c>
      <c r="E196" s="47" t="str">
        <f t="shared" ca="1" si="22"/>
        <v/>
      </c>
      <c r="F196" s="47" t="str">
        <f t="shared" ca="1" si="22"/>
        <v/>
      </c>
      <c r="G196" s="47" t="str">
        <f t="shared" ca="1" si="22"/>
        <v/>
      </c>
      <c r="H196" s="47" t="str">
        <f t="shared" ca="1" si="22"/>
        <v/>
      </c>
      <c r="I196" s="47" t="str">
        <f t="shared" ca="1" si="22"/>
        <v/>
      </c>
      <c r="J196" s="47" t="str">
        <f t="shared" ca="1" si="22"/>
        <v/>
      </c>
      <c r="K196" s="47" t="str">
        <f t="shared" ca="1" si="22"/>
        <v/>
      </c>
      <c r="L196" s="47" t="str">
        <f t="shared" ca="1" si="22"/>
        <v/>
      </c>
      <c r="M196" s="47" t="str">
        <f t="shared" ca="1" si="22"/>
        <v/>
      </c>
      <c r="N196" s="47" t="str">
        <f t="shared" ca="1" si="22"/>
        <v/>
      </c>
      <c r="O196" s="47" t="str">
        <f t="shared" ca="1" si="22"/>
        <v/>
      </c>
      <c r="P196" s="47" t="str">
        <f t="shared" ca="1" si="22"/>
        <v/>
      </c>
      <c r="Q196" s="47" t="str">
        <f t="shared" ca="1" si="22"/>
        <v/>
      </c>
      <c r="R196" s="47" t="str">
        <f t="shared" ca="1" si="17"/>
        <v/>
      </c>
    </row>
    <row r="197" spans="1:18" x14ac:dyDescent="0.25">
      <c r="A197" s="29">
        <v>189</v>
      </c>
      <c r="B197" s="30" t="str">
        <f t="shared" ca="1" si="18"/>
        <v/>
      </c>
      <c r="C197" s="47" t="str">
        <f t="shared" ca="1" si="22"/>
        <v/>
      </c>
      <c r="D197" s="47" t="str">
        <f t="shared" ca="1" si="22"/>
        <v/>
      </c>
      <c r="E197" s="47" t="str">
        <f t="shared" ca="1" si="22"/>
        <v/>
      </c>
      <c r="F197" s="47" t="str">
        <f t="shared" ca="1" si="22"/>
        <v/>
      </c>
      <c r="G197" s="47" t="str">
        <f t="shared" ca="1" si="22"/>
        <v/>
      </c>
      <c r="H197" s="47" t="str">
        <f t="shared" ca="1" si="22"/>
        <v/>
      </c>
      <c r="I197" s="47" t="str">
        <f t="shared" ca="1" si="22"/>
        <v/>
      </c>
      <c r="J197" s="47" t="str">
        <f t="shared" ca="1" si="22"/>
        <v/>
      </c>
      <c r="K197" s="47" t="str">
        <f t="shared" ca="1" si="22"/>
        <v/>
      </c>
      <c r="L197" s="47" t="str">
        <f t="shared" ca="1" si="22"/>
        <v/>
      </c>
      <c r="M197" s="47" t="str">
        <f t="shared" ca="1" si="22"/>
        <v/>
      </c>
      <c r="N197" s="47" t="str">
        <f t="shared" ca="1" si="22"/>
        <v/>
      </c>
      <c r="O197" s="47" t="str">
        <f t="shared" ca="1" si="22"/>
        <v/>
      </c>
      <c r="P197" s="47" t="str">
        <f t="shared" ca="1" si="22"/>
        <v/>
      </c>
      <c r="Q197" s="47" t="str">
        <f t="shared" ca="1" si="22"/>
        <v/>
      </c>
      <c r="R197" s="47" t="str">
        <f t="shared" ca="1" si="17"/>
        <v/>
      </c>
    </row>
    <row r="198" spans="1:18" x14ac:dyDescent="0.25">
      <c r="A198" s="29">
        <v>190</v>
      </c>
      <c r="B198" s="30" t="str">
        <f t="shared" ca="1" si="18"/>
        <v/>
      </c>
      <c r="C198" s="47" t="str">
        <f t="shared" ca="1" si="22"/>
        <v/>
      </c>
      <c r="D198" s="47" t="str">
        <f t="shared" ca="1" si="22"/>
        <v/>
      </c>
      <c r="E198" s="47" t="str">
        <f t="shared" ca="1" si="22"/>
        <v/>
      </c>
      <c r="F198" s="47" t="str">
        <f t="shared" ca="1" si="22"/>
        <v/>
      </c>
      <c r="G198" s="47" t="str">
        <f t="shared" ca="1" si="22"/>
        <v/>
      </c>
      <c r="H198" s="47" t="str">
        <f t="shared" ca="1" si="22"/>
        <v/>
      </c>
      <c r="I198" s="47" t="str">
        <f t="shared" ca="1" si="22"/>
        <v/>
      </c>
      <c r="J198" s="47" t="str">
        <f t="shared" ca="1" si="22"/>
        <v/>
      </c>
      <c r="K198" s="47" t="str">
        <f t="shared" ca="1" si="22"/>
        <v/>
      </c>
      <c r="L198" s="47" t="str">
        <f t="shared" ca="1" si="22"/>
        <v/>
      </c>
      <c r="M198" s="47" t="str">
        <f t="shared" ca="1" si="22"/>
        <v/>
      </c>
      <c r="N198" s="47" t="str">
        <f t="shared" ca="1" si="22"/>
        <v/>
      </c>
      <c r="O198" s="47" t="str">
        <f t="shared" ca="1" si="22"/>
        <v/>
      </c>
      <c r="P198" s="47" t="str">
        <f t="shared" ca="1" si="22"/>
        <v/>
      </c>
      <c r="Q198" s="47" t="str">
        <f t="shared" ca="1" si="22"/>
        <v/>
      </c>
      <c r="R198" s="47" t="str">
        <f t="shared" ca="1" si="17"/>
        <v/>
      </c>
    </row>
    <row r="199" spans="1:18" x14ac:dyDescent="0.25">
      <c r="A199" s="29">
        <v>191</v>
      </c>
      <c r="B199" s="30" t="str">
        <f t="shared" ca="1" si="18"/>
        <v/>
      </c>
      <c r="C199" s="47" t="str">
        <f t="shared" ca="1" si="22"/>
        <v/>
      </c>
      <c r="D199" s="47" t="str">
        <f t="shared" ca="1" si="22"/>
        <v/>
      </c>
      <c r="E199" s="47" t="str">
        <f t="shared" ca="1" si="22"/>
        <v/>
      </c>
      <c r="F199" s="47" t="str">
        <f t="shared" ca="1" si="22"/>
        <v/>
      </c>
      <c r="G199" s="47" t="str">
        <f t="shared" ca="1" si="22"/>
        <v/>
      </c>
      <c r="H199" s="47" t="str">
        <f t="shared" ca="1" si="22"/>
        <v/>
      </c>
      <c r="I199" s="47" t="str">
        <f t="shared" ca="1" si="22"/>
        <v/>
      </c>
      <c r="J199" s="47" t="str">
        <f t="shared" ca="1" si="22"/>
        <v/>
      </c>
      <c r="K199" s="47" t="str">
        <f t="shared" ca="1" si="22"/>
        <v/>
      </c>
      <c r="L199" s="47" t="str">
        <f t="shared" ca="1" si="22"/>
        <v/>
      </c>
      <c r="M199" s="47" t="str">
        <f t="shared" ca="1" si="22"/>
        <v/>
      </c>
      <c r="N199" s="47" t="str">
        <f t="shared" ca="1" si="22"/>
        <v/>
      </c>
      <c r="O199" s="47" t="str">
        <f t="shared" ca="1" si="22"/>
        <v/>
      </c>
      <c r="P199" s="47" t="str">
        <f t="shared" ca="1" si="22"/>
        <v/>
      </c>
      <c r="Q199" s="47" t="str">
        <f t="shared" ca="1" si="22"/>
        <v/>
      </c>
      <c r="R199" s="47" t="str">
        <f t="shared" ref="R199:R208" ca="1" si="23">IF(B199=$S$4,$T$4,"")</f>
        <v/>
      </c>
    </row>
    <row r="200" spans="1:18" x14ac:dyDescent="0.25">
      <c r="A200" s="29">
        <v>192</v>
      </c>
      <c r="B200" s="30" t="str">
        <f t="shared" ca="1" si="18"/>
        <v/>
      </c>
      <c r="C200" s="47" t="str">
        <f t="shared" ca="1" si="22"/>
        <v/>
      </c>
      <c r="D200" s="47" t="str">
        <f t="shared" ca="1" si="22"/>
        <v/>
      </c>
      <c r="E200" s="47" t="str">
        <f t="shared" ca="1" si="22"/>
        <v/>
      </c>
      <c r="F200" s="47" t="str">
        <f t="shared" ca="1" si="22"/>
        <v/>
      </c>
      <c r="G200" s="47" t="str">
        <f t="shared" ca="1" si="22"/>
        <v/>
      </c>
      <c r="H200" s="47" t="str">
        <f t="shared" ca="1" si="22"/>
        <v/>
      </c>
      <c r="I200" s="47" t="str">
        <f t="shared" ca="1" si="22"/>
        <v/>
      </c>
      <c r="J200" s="47" t="str">
        <f t="shared" ca="1" si="22"/>
        <v/>
      </c>
      <c r="K200" s="47" t="str">
        <f t="shared" ca="1" si="22"/>
        <v/>
      </c>
      <c r="L200" s="47" t="str">
        <f t="shared" ca="1" si="22"/>
        <v/>
      </c>
      <c r="M200" s="47" t="str">
        <f t="shared" ca="1" si="22"/>
        <v/>
      </c>
      <c r="N200" s="47" t="str">
        <f t="shared" ca="1" si="22"/>
        <v/>
      </c>
      <c r="O200" s="47" t="str">
        <f t="shared" ca="1" si="22"/>
        <v/>
      </c>
      <c r="P200" s="47" t="str">
        <f t="shared" ca="1" si="22"/>
        <v/>
      </c>
      <c r="Q200" s="47" t="str">
        <f t="shared" ca="1" si="22"/>
        <v/>
      </c>
      <c r="R200" s="47" t="str">
        <f t="shared" ca="1" si="23"/>
        <v/>
      </c>
    </row>
    <row r="201" spans="1:18" x14ac:dyDescent="0.25">
      <c r="A201" s="29">
        <v>193</v>
      </c>
      <c r="B201" s="30" t="str">
        <f t="shared" ca="1" si="18"/>
        <v/>
      </c>
      <c r="C201" s="47" t="str">
        <f t="shared" ca="1" si="22"/>
        <v/>
      </c>
      <c r="D201" s="47" t="str">
        <f t="shared" ca="1" si="22"/>
        <v/>
      </c>
      <c r="E201" s="47" t="str">
        <f t="shared" ca="1" si="22"/>
        <v/>
      </c>
      <c r="F201" s="47" t="str">
        <f t="shared" ca="1" si="22"/>
        <v/>
      </c>
      <c r="G201" s="47" t="str">
        <f t="shared" ca="1" si="22"/>
        <v/>
      </c>
      <c r="H201" s="47" t="str">
        <f t="shared" ca="1" si="22"/>
        <v/>
      </c>
      <c r="I201" s="47" t="str">
        <f t="shared" ca="1" si="22"/>
        <v/>
      </c>
      <c r="J201" s="47" t="str">
        <f t="shared" ca="1" si="22"/>
        <v/>
      </c>
      <c r="K201" s="47" t="str">
        <f t="shared" ca="1" si="22"/>
        <v/>
      </c>
      <c r="L201" s="47" t="str">
        <f t="shared" ca="1" si="22"/>
        <v/>
      </c>
      <c r="M201" s="47" t="str">
        <f t="shared" ca="1" si="22"/>
        <v/>
      </c>
      <c r="N201" s="47" t="str">
        <f t="shared" ca="1" si="22"/>
        <v/>
      </c>
      <c r="O201" s="47" t="str">
        <f t="shared" ca="1" si="22"/>
        <v/>
      </c>
      <c r="P201" s="47" t="str">
        <f t="shared" ca="1" si="22"/>
        <v/>
      </c>
      <c r="Q201" s="47" t="str">
        <f t="shared" ca="1" si="22"/>
        <v/>
      </c>
      <c r="R201" s="47" t="str">
        <f t="shared" ca="1" si="23"/>
        <v/>
      </c>
    </row>
    <row r="202" spans="1:18" x14ac:dyDescent="0.25">
      <c r="A202" s="29">
        <v>194</v>
      </c>
      <c r="B202" s="30" t="str">
        <f t="shared" ref="B202:B208" ca="1" si="24">IF($B201="","",IF($B201=";",$I$3,IF($B201=$I$3,"",IF(ISNA(VLOOKUP($A$1&amp;"-"&amp;$A202,INDIRECT($E$2),1,0)),";",$S$4))))</f>
        <v/>
      </c>
      <c r="C202" s="47" t="str">
        <f t="shared" ca="1" si="22"/>
        <v/>
      </c>
      <c r="D202" s="47" t="str">
        <f t="shared" ca="1" si="22"/>
        <v/>
      </c>
      <c r="E202" s="47" t="str">
        <f t="shared" ca="1" si="22"/>
        <v/>
      </c>
      <c r="F202" s="47" t="str">
        <f t="shared" ca="1" si="22"/>
        <v/>
      </c>
      <c r="G202" s="47" t="str">
        <f t="shared" ca="1" si="22"/>
        <v/>
      </c>
      <c r="H202" s="47" t="str">
        <f t="shared" ca="1" si="22"/>
        <v/>
      </c>
      <c r="I202" s="47" t="str">
        <f t="shared" ca="1" si="22"/>
        <v/>
      </c>
      <c r="J202" s="47" t="str">
        <f t="shared" ca="1" si="22"/>
        <v/>
      </c>
      <c r="K202" s="47" t="str">
        <f t="shared" ca="1" si="22"/>
        <v/>
      </c>
      <c r="L202" s="47" t="str">
        <f t="shared" ca="1" si="22"/>
        <v/>
      </c>
      <c r="M202" s="47" t="str">
        <f t="shared" ca="1" si="22"/>
        <v/>
      </c>
      <c r="N202" s="47" t="str">
        <f t="shared" ca="1" si="22"/>
        <v/>
      </c>
      <c r="O202" s="47" t="str">
        <f t="shared" ca="1" si="22"/>
        <v/>
      </c>
      <c r="P202" s="47" t="str">
        <f t="shared" ca="1" si="22"/>
        <v/>
      </c>
      <c r="Q202" s="47" t="str">
        <f t="shared" ca="1" si="22"/>
        <v/>
      </c>
      <c r="R202" s="47" t="str">
        <f t="shared" ca="1" si="23"/>
        <v/>
      </c>
    </row>
    <row r="203" spans="1:18" x14ac:dyDescent="0.25">
      <c r="A203" s="29">
        <v>195</v>
      </c>
      <c r="B203" s="30" t="str">
        <f t="shared" ca="1" si="24"/>
        <v/>
      </c>
      <c r="C203" s="47" t="str">
        <f t="shared" ca="1" si="22"/>
        <v/>
      </c>
      <c r="D203" s="47" t="str">
        <f t="shared" ca="1" si="22"/>
        <v/>
      </c>
      <c r="E203" s="47" t="str">
        <f t="shared" ca="1" si="22"/>
        <v/>
      </c>
      <c r="F203" s="47" t="str">
        <f t="shared" ca="1" si="22"/>
        <v/>
      </c>
      <c r="G203" s="47" t="str">
        <f t="shared" ca="1" si="22"/>
        <v/>
      </c>
      <c r="H203" s="47" t="str">
        <f t="shared" ca="1" si="22"/>
        <v/>
      </c>
      <c r="I203" s="47" t="str">
        <f t="shared" ca="1" si="22"/>
        <v/>
      </c>
      <c r="J203" s="47" t="str">
        <f t="shared" ca="1" si="22"/>
        <v/>
      </c>
      <c r="K203" s="47" t="str">
        <f t="shared" ca="1" si="22"/>
        <v/>
      </c>
      <c r="L203" s="47" t="str">
        <f t="shared" ca="1" si="22"/>
        <v/>
      </c>
      <c r="M203" s="47" t="str">
        <f t="shared" ca="1" si="22"/>
        <v/>
      </c>
      <c r="N203" s="47" t="str">
        <f t="shared" ca="1" si="22"/>
        <v/>
      </c>
      <c r="O203" s="47" t="str">
        <f t="shared" ca="1" si="22"/>
        <v/>
      </c>
      <c r="P203" s="47" t="str">
        <f t="shared" ca="1" si="22"/>
        <v/>
      </c>
      <c r="Q203" s="47" t="str">
        <f t="shared" ca="1" si="22"/>
        <v/>
      </c>
      <c r="R203" s="47" t="str">
        <f t="shared" ca="1" si="23"/>
        <v/>
      </c>
    </row>
    <row r="204" spans="1:18" x14ac:dyDescent="0.25">
      <c r="A204" s="29">
        <v>196</v>
      </c>
      <c r="B204" s="30" t="str">
        <f t="shared" ca="1" si="24"/>
        <v/>
      </c>
      <c r="C204" s="47" t="str">
        <f t="shared" ca="1" si="22"/>
        <v/>
      </c>
      <c r="D204" s="47" t="str">
        <f t="shared" ca="1" si="22"/>
        <v/>
      </c>
      <c r="E204" s="47" t="str">
        <f t="shared" ca="1" si="22"/>
        <v/>
      </c>
      <c r="F204" s="47" t="str">
        <f t="shared" ca="1" si="22"/>
        <v/>
      </c>
      <c r="G204" s="47" t="str">
        <f t="shared" ca="1" si="22"/>
        <v/>
      </c>
      <c r="H204" s="47" t="str">
        <f t="shared" ca="1" si="22"/>
        <v/>
      </c>
      <c r="I204" s="47" t="str">
        <f t="shared" ca="1" si="22"/>
        <v/>
      </c>
      <c r="J204" s="47" t="str">
        <f t="shared" ca="1" si="22"/>
        <v/>
      </c>
      <c r="K204" s="47" t="str">
        <f t="shared" ca="1" si="22"/>
        <v/>
      </c>
      <c r="L204" s="47" t="str">
        <f t="shared" ca="1" si="22"/>
        <v/>
      </c>
      <c r="M204" s="47" t="str">
        <f t="shared" ca="1" si="22"/>
        <v/>
      </c>
      <c r="N204" s="47" t="str">
        <f t="shared" ca="1" si="22"/>
        <v/>
      </c>
      <c r="O204" s="47" t="str">
        <f t="shared" ca="1" si="22"/>
        <v/>
      </c>
      <c r="P204" s="47" t="str">
        <f t="shared" ca="1" si="22"/>
        <v/>
      </c>
      <c r="Q204" s="47" t="str">
        <f t="shared" ca="1" si="22"/>
        <v/>
      </c>
      <c r="R204" s="47" t="str">
        <f t="shared" ca="1" si="23"/>
        <v/>
      </c>
    </row>
    <row r="205" spans="1:18" x14ac:dyDescent="0.25">
      <c r="A205" s="29">
        <v>197</v>
      </c>
      <c r="B205" s="30" t="str">
        <f t="shared" ca="1" si="24"/>
        <v/>
      </c>
      <c r="C205" s="47" t="str">
        <f t="shared" ca="1" si="22"/>
        <v/>
      </c>
      <c r="D205" s="47" t="str">
        <f t="shared" ca="1" si="22"/>
        <v/>
      </c>
      <c r="E205" s="47" t="str">
        <f t="shared" ca="1" si="22"/>
        <v/>
      </c>
      <c r="F205" s="47" t="str">
        <f t="shared" ca="1" si="22"/>
        <v/>
      </c>
      <c r="G205" s="47" t="str">
        <f t="shared" ca="1" si="22"/>
        <v/>
      </c>
      <c r="H205" s="47" t="str">
        <f t="shared" ca="1" si="22"/>
        <v/>
      </c>
      <c r="I205" s="47" t="str">
        <f t="shared" ca="1" si="22"/>
        <v/>
      </c>
      <c r="J205" s="47" t="str">
        <f t="shared" ca="1" si="22"/>
        <v/>
      </c>
      <c r="K205" s="47" t="str">
        <f t="shared" ca="1" si="22"/>
        <v/>
      </c>
      <c r="L205" s="47" t="str">
        <f t="shared" ca="1" si="22"/>
        <v/>
      </c>
      <c r="M205" s="47" t="str">
        <f t="shared" ca="1" si="22"/>
        <v/>
      </c>
      <c r="N205" s="47" t="str">
        <f t="shared" ca="1" si="22"/>
        <v/>
      </c>
      <c r="O205" s="47" t="str">
        <f t="shared" ca="1" si="22"/>
        <v/>
      </c>
      <c r="P205" s="47" t="str">
        <f t="shared" ca="1" si="22"/>
        <v/>
      </c>
      <c r="Q205" s="47" t="str">
        <f t="shared" ca="1" si="22"/>
        <v/>
      </c>
      <c r="R205" s="47" t="str">
        <f t="shared" ca="1" si="23"/>
        <v/>
      </c>
    </row>
    <row r="206" spans="1:18" x14ac:dyDescent="0.25">
      <c r="A206" s="29">
        <v>198</v>
      </c>
      <c r="B206" s="30" t="str">
        <f t="shared" ca="1" si="24"/>
        <v/>
      </c>
      <c r="C206" s="47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47" t="str">
        <f t="shared" ca="1" si="25"/>
        <v/>
      </c>
      <c r="E206" s="47" t="str">
        <f t="shared" ca="1" si="25"/>
        <v/>
      </c>
      <c r="F206" s="47" t="str">
        <f t="shared" ca="1" si="25"/>
        <v/>
      </c>
      <c r="G206" s="47" t="str">
        <f t="shared" ca="1" si="25"/>
        <v/>
      </c>
      <c r="H206" s="47" t="str">
        <f t="shared" ca="1" si="25"/>
        <v/>
      </c>
      <c r="I206" s="47" t="str">
        <f t="shared" ca="1" si="25"/>
        <v/>
      </c>
      <c r="J206" s="47" t="str">
        <f t="shared" ca="1" si="25"/>
        <v/>
      </c>
      <c r="K206" s="47" t="str">
        <f t="shared" ca="1" si="25"/>
        <v/>
      </c>
      <c r="L206" s="47" t="str">
        <f t="shared" ca="1" si="25"/>
        <v/>
      </c>
      <c r="M206" s="47" t="str">
        <f t="shared" ca="1" si="25"/>
        <v/>
      </c>
      <c r="N206" s="47" t="str">
        <f t="shared" ca="1" si="25"/>
        <v/>
      </c>
      <c r="O206" s="47" t="str">
        <f t="shared" ca="1" si="25"/>
        <v/>
      </c>
      <c r="P206" s="47" t="str">
        <f t="shared" ca="1" si="25"/>
        <v/>
      </c>
      <c r="Q206" s="47" t="str">
        <f t="shared" ca="1" si="25"/>
        <v/>
      </c>
      <c r="R206" s="47" t="str">
        <f t="shared" ca="1" si="23"/>
        <v/>
      </c>
    </row>
    <row r="207" spans="1:18" x14ac:dyDescent="0.25">
      <c r="A207" s="29">
        <v>199</v>
      </c>
      <c r="B207" s="30" t="str">
        <f t="shared" ca="1" si="24"/>
        <v/>
      </c>
      <c r="C207" s="47" t="str">
        <f t="shared" ca="1" si="25"/>
        <v/>
      </c>
      <c r="D207" s="47" t="str">
        <f t="shared" ca="1" si="25"/>
        <v/>
      </c>
      <c r="E207" s="47" t="str">
        <f t="shared" ca="1" si="25"/>
        <v/>
      </c>
      <c r="F207" s="47" t="str">
        <f t="shared" ca="1" si="25"/>
        <v/>
      </c>
      <c r="G207" s="47" t="str">
        <f t="shared" ca="1" si="25"/>
        <v/>
      </c>
      <c r="H207" s="47" t="str">
        <f t="shared" ca="1" si="25"/>
        <v/>
      </c>
      <c r="I207" s="47" t="str">
        <f t="shared" ca="1" si="25"/>
        <v/>
      </c>
      <c r="J207" s="47" t="str">
        <f t="shared" ca="1" si="25"/>
        <v/>
      </c>
      <c r="K207" s="47" t="str">
        <f t="shared" ca="1" si="25"/>
        <v/>
      </c>
      <c r="L207" s="47" t="str">
        <f t="shared" ca="1" si="25"/>
        <v/>
      </c>
      <c r="M207" s="47" t="str">
        <f t="shared" ca="1" si="25"/>
        <v/>
      </c>
      <c r="N207" s="47" t="str">
        <f t="shared" ca="1" si="25"/>
        <v/>
      </c>
      <c r="O207" s="47" t="str">
        <f t="shared" ca="1" si="25"/>
        <v/>
      </c>
      <c r="P207" s="47" t="str">
        <f t="shared" ca="1" si="25"/>
        <v/>
      </c>
      <c r="Q207" s="47" t="str">
        <f t="shared" ca="1" si="25"/>
        <v/>
      </c>
      <c r="R207" s="47" t="str">
        <f t="shared" ca="1" si="23"/>
        <v/>
      </c>
    </row>
    <row r="208" spans="1:18" x14ac:dyDescent="0.25">
      <c r="A208" s="29">
        <v>200</v>
      </c>
      <c r="B208" s="30" t="str">
        <f t="shared" ca="1" si="24"/>
        <v/>
      </c>
      <c r="C208" s="47" t="str">
        <f t="shared" ca="1" si="25"/>
        <v/>
      </c>
      <c r="D208" s="47" t="str">
        <f t="shared" ca="1" si="25"/>
        <v/>
      </c>
      <c r="E208" s="47" t="str">
        <f t="shared" ca="1" si="25"/>
        <v/>
      </c>
      <c r="F208" s="47" t="str">
        <f t="shared" ca="1" si="25"/>
        <v/>
      </c>
      <c r="G208" s="47" t="str">
        <f t="shared" ca="1" si="25"/>
        <v/>
      </c>
      <c r="H208" s="47" t="str">
        <f t="shared" ca="1" si="25"/>
        <v/>
      </c>
      <c r="I208" s="47" t="str">
        <f t="shared" ca="1" si="25"/>
        <v/>
      </c>
      <c r="J208" s="47" t="str">
        <f t="shared" ca="1" si="25"/>
        <v/>
      </c>
      <c r="K208" s="47" t="str">
        <f t="shared" ca="1" si="25"/>
        <v/>
      </c>
      <c r="L208" s="47" t="str">
        <f t="shared" ca="1" si="25"/>
        <v/>
      </c>
      <c r="M208" s="47" t="str">
        <f t="shared" ca="1" si="25"/>
        <v/>
      </c>
      <c r="N208" s="47" t="str">
        <f t="shared" ca="1" si="25"/>
        <v/>
      </c>
      <c r="O208" s="47" t="str">
        <f t="shared" ca="1" si="25"/>
        <v/>
      </c>
      <c r="P208" s="47" t="str">
        <f t="shared" ca="1" si="25"/>
        <v/>
      </c>
      <c r="Q208" s="47" t="str">
        <f t="shared" ca="1" si="25"/>
        <v/>
      </c>
      <c r="R208" s="47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RowHeight="15" x14ac:dyDescent="0.2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 x14ac:dyDescent="0.25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 x14ac:dyDescent="0.25">
      <c r="A2" s="11">
        <f t="shared" ref="A2:A8" si="0">IFERROR($A1+1,1)</f>
        <v>1</v>
      </c>
      <c r="B2" s="11">
        <v>1</v>
      </c>
      <c r="C2" s="6" t="str">
        <f>VLOOKUP(ResourceForms[Resource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 x14ac:dyDescent="0.25">
      <c r="A3" s="12">
        <f t="shared" si="0"/>
        <v>2</v>
      </c>
      <c r="B3" s="12">
        <v>1</v>
      </c>
      <c r="C3" s="9" t="str">
        <f>VLOOKUP(ResourceForms[Resource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 x14ac:dyDescent="0.25">
      <c r="A4" s="12">
        <f t="shared" si="0"/>
        <v>3</v>
      </c>
      <c r="B4" s="12">
        <v>1</v>
      </c>
      <c r="C4" s="9" t="str">
        <f>VLOOKUP(ResourceForms[Resource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 x14ac:dyDescent="0.25">
      <c r="A5" s="12">
        <f t="shared" si="0"/>
        <v>4</v>
      </c>
      <c r="B5" s="12">
        <v>2</v>
      </c>
      <c r="C5" s="9" t="str">
        <f>VLOOKUP(ResourceForms[Resource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 x14ac:dyDescent="0.25">
      <c r="A6" s="12">
        <f t="shared" si="0"/>
        <v>5</v>
      </c>
      <c r="B6" s="12">
        <v>3</v>
      </c>
      <c r="C6" s="9" t="str">
        <f>VLOOKUP(ResourceForms[Resource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 x14ac:dyDescent="0.25">
      <c r="A7" s="12">
        <f t="shared" si="0"/>
        <v>6</v>
      </c>
      <c r="B7" s="12">
        <v>4</v>
      </c>
      <c r="C7" s="9" t="str">
        <f>VLOOKUP(ResourceForms[Resource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 x14ac:dyDescent="0.25">
      <c r="A8" s="12">
        <f t="shared" si="0"/>
        <v>7</v>
      </c>
      <c r="B8" s="12">
        <v>5</v>
      </c>
      <c r="C8" s="9" t="str">
        <f>VLOOKUP(ResourceForms[Resource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 x14ac:dyDescent="0.25">
      <c r="A9" s="20">
        <f>IFERROR($A8+1,1)</f>
        <v>8</v>
      </c>
      <c r="B9" s="20">
        <v>1</v>
      </c>
      <c r="C9" s="7" t="str">
        <f>VLOOKUP(ResourceForms[Resource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2018-10-27T09:05:28Z</dcterms:modified>
</cp:coreProperties>
</file>