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sina\Desktop\Repor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2" i="1"/>
  <c r="B41" i="1"/>
  <c r="D23" i="1"/>
  <c r="B38" i="1"/>
  <c r="D18" i="1"/>
  <c r="D25" i="1"/>
  <c r="D24" i="1"/>
  <c r="C49" i="1" s="1"/>
  <c r="D17" i="1"/>
  <c r="D16" i="1"/>
  <c r="C46" i="1" s="1"/>
  <c r="D15" i="1"/>
  <c r="D14" i="1"/>
  <c r="C50" i="1" s="1"/>
  <c r="D9" i="1"/>
  <c r="D8" i="1"/>
  <c r="D7" i="1"/>
  <c r="B39" i="1" s="1"/>
  <c r="D6" i="1"/>
  <c r="D4" i="1"/>
  <c r="C47" i="1" s="1"/>
  <c r="D5" i="1" l="1"/>
  <c r="B40" i="1" s="1"/>
</calcChain>
</file>

<file path=xl/sharedStrings.xml><?xml version="1.0" encoding="utf-8"?>
<sst xmlns="http://schemas.openxmlformats.org/spreadsheetml/2006/main" count="93" uniqueCount="42">
  <si>
    <t>CUSTOMER</t>
  </si>
  <si>
    <t>TASKS</t>
  </si>
  <si>
    <t>STATUS</t>
  </si>
  <si>
    <t>ALSALAMAH</t>
  </si>
  <si>
    <t>CLOSED</t>
  </si>
  <si>
    <t>HOLDED</t>
  </si>
  <si>
    <t>TIME</t>
  </si>
  <si>
    <t>TYPE</t>
  </si>
  <si>
    <t>COUNT</t>
  </si>
  <si>
    <t>COMPANY</t>
  </si>
  <si>
    <t>CITROL LUBRICANT</t>
  </si>
  <si>
    <t>AL SALAMAH</t>
  </si>
  <si>
    <t>Other</t>
  </si>
  <si>
    <t>Change Settings</t>
  </si>
  <si>
    <t>Query</t>
  </si>
  <si>
    <t>GREEN HEALTH</t>
  </si>
  <si>
    <t>FORUM</t>
  </si>
  <si>
    <t>2</t>
  </si>
  <si>
    <t>30/4/2018</t>
  </si>
  <si>
    <t>Cannot add new subcustomer</t>
  </si>
  <si>
    <t>DOT POINT</t>
  </si>
  <si>
    <t>Cannot save purchase return - Field STRCODE doesn't have a default value</t>
  </si>
  <si>
    <t>MANGALODAYAM</t>
  </si>
  <si>
    <t>How to set Discount for an customer</t>
  </si>
  <si>
    <t>ItemListing List</t>
  </si>
  <si>
    <t>Profit Analysis - Item Wise Report</t>
  </si>
  <si>
    <t>CITROL REFINERY</t>
  </si>
  <si>
    <t>Call Multiple Documents in Delivery Note</t>
  </si>
  <si>
    <t>Enable reference number in Taxation report</t>
  </si>
  <si>
    <t>Add newly added head 'Discount After Sales' to profit analysis report (MIS Design)</t>
  </si>
  <si>
    <t>CITROL LUBRICANTS</t>
  </si>
  <si>
    <t>New Window for purchase without tax</t>
  </si>
  <si>
    <t>Cannot find an item during sales</t>
  </si>
  <si>
    <t>Stock Transfer In/Out : Document Number same for all branches</t>
  </si>
  <si>
    <t>Change settings</t>
  </si>
  <si>
    <t>Error in Bank reconcilation report (Wrong Entry)</t>
  </si>
  <si>
    <t>Report Issue</t>
  </si>
  <si>
    <t>Database Splitting</t>
  </si>
  <si>
    <t>Window for import order, purchase and bill</t>
  </si>
  <si>
    <t>New Bill Allocation</t>
  </si>
  <si>
    <t>Others</t>
  </si>
  <si>
    <t>Year End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</si>
</sst>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4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sz val="11"/>
      <color theme="1"/>
      <name val="Calibri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scheme val="minor"/>
    </font>
    <font>
      <u/>
      <sz val="14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Sheet1!$A$46:$A$50</c:f>
              <c:strCache>
                <c:ptCount val="5"/>
                <c:pt idx="0">
                  <c:v>ALSALAMAH</c:v>
                </c:pt>
                <c:pt idx="1">
                  <c:v>CITROL LUBRICANT</c:v>
                </c:pt>
                <c:pt idx="2">
                  <c:v>GREEN HEALTH</c:v>
                </c:pt>
                <c:pt idx="3">
                  <c:v>FORUM</c:v>
                </c:pt>
                <c:pt idx="4">
                  <c:v>CITROL REFINERY</c:v>
                </c:pt>
              </c:strCache>
            </c:strRef>
          </c:cat>
          <c:val>
            <c:numRef>
              <c:f>Sheet1!$C$46:$C$50</c:f>
              <c:numCache>
                <c:formatCode>General</c:formatCode>
                <c:ptCount val="5"/>
                <c:pt idx="0">
                  <c:v>0.8666666666666667</c:v>
                </c:pt>
                <c:pt idx="1">
                  <c:v>0.39999999999999997</c:v>
                </c:pt>
                <c:pt idx="2">
                  <c:v>0.75</c:v>
                </c:pt>
                <c:pt idx="3">
                  <c:v>4.2</c:v>
                </c:pt>
                <c:pt idx="4">
                  <c:v>0.05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Sheet1!$B$37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Sheet1!$A$38:$A$42</c:f>
              <c:strCache>
                <c:ptCount val="5"/>
                <c:pt idx="0">
                  <c:v>Report Issue</c:v>
                </c:pt>
                <c:pt idx="1">
                  <c:v>Query</c:v>
                </c:pt>
                <c:pt idx="2">
                  <c:v>Change Settings</c:v>
                </c:pt>
                <c:pt idx="3">
                  <c:v>Year End Closing</c:v>
                </c:pt>
                <c:pt idx="4">
                  <c:v>Other</c:v>
                </c:pt>
              </c:strCache>
            </c:strRef>
          </c:cat>
          <c:val>
            <c:numRef>
              <c:f>Sheet1!$B$38:$B$42</c:f>
              <c:numCache>
                <c:formatCode>General</c:formatCode>
                <c:ptCount val="5"/>
                <c:pt idx="0">
                  <c:v>0.53333333333333333</c:v>
                </c:pt>
                <c:pt idx="1">
                  <c:v>0.3666666666666667</c:v>
                </c:pt>
                <c:pt idx="2">
                  <c:v>1.85</c:v>
                </c:pt>
                <c:pt idx="3">
                  <c:v>0.75</c:v>
                </c:pt>
                <c:pt idx="4">
                  <c:v>3.85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3495673</xdr:colOff>
      <xdr:row>53</xdr:row>
      <xdr:rowOff>152400</xdr:rowOff>
    </xdr:from>
    <xdr:to>
      <xdr:col>4</xdr:col>
      <xdr:colOff>647699</xdr:colOff>
      <xdr:row>74</xdr:row>
      <xdr:rowOff>38099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571499</xdr:colOff>
      <xdr:row>53</xdr:row>
      <xdr:rowOff>161925</xdr:rowOff>
    </xdr:from>
    <xdr:to>
      <xdr:col>1</xdr:col>
      <xdr:colOff>2686049</xdr:colOff>
      <xdr:row>73</xdr:row>
      <xdr:rowOff>57149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7:C42" totalsRowShown="0" headerRowDxfId="39" dataDxfId="38">
  <autoFilter ref="A37:C42"/>
  <tableColumns count="3">
    <tableColumn id="1" name="TASKS" dataDxfId="37" totalsRowDxfId="36"/>
    <tableColumn id="3" name="TIME" dataDxfId="35" totalsRowDxfId="34">
      <calculatedColumnFormula>SUM(#REF!=#REF!)</calculatedColumnFormula>
    </tableColumn>
    <tableColumn id="4" name="2" dataDxfId="33" totalsRowDxfId="3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2:E25" totalsRowShown="0" headerRowDxfId="31" dataDxfId="30">
  <autoFilter ref="A22:E25"/>
  <tableColumns count="5">
    <tableColumn id="1" name="CUSTOMER" dataDxfId="29"/>
    <tableColumn id="2" name="TASKS" dataDxfId="28"/>
    <tableColumn id="3" name="STATUS" dataDxfId="27"/>
    <tableColumn id="4" name="TIME" dataDxfId="26"/>
    <tableColumn id="5" name="TYPE" dataDxfId="25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3:E18" totalsRowShown="0" headerRowDxfId="24" dataDxfId="23">
  <autoFilter ref="A13:E18"/>
  <tableColumns count="5">
    <tableColumn id="1" name="CUSTOMER" dataDxfId="22"/>
    <tableColumn id="2" name="TASKS" dataDxfId="21"/>
    <tableColumn id="3" name="STATUS" dataDxfId="20"/>
    <tableColumn id="4" name="TIME" dataDxfId="19">
      <calculatedColumnFormula>6/60</calculatedColumnFormula>
    </tableColumn>
    <tableColumn id="5" name="TYPE" dataDxfId="18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45:C50" totalsRowShown="0" headerRowDxfId="17" dataDxfId="16">
  <autoFilter ref="A45:C50"/>
  <tableColumns count="3">
    <tableColumn id="1" name="COMPANY" dataDxfId="15"/>
    <tableColumn id="2" name="COUNT" dataDxfId="14"/>
    <tableColumn id="3" name="TIME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3:E11" totalsRowShown="0" headerRowDxfId="12" dataDxfId="11">
  <autoFilter ref="A3:E11"/>
  <tableColumns count="5">
    <tableColumn id="1" name="CUSTOMER" dataDxfId="10"/>
    <tableColumn id="2" name="TASKS" dataDxfId="9"/>
    <tableColumn id="3" name="STATUS" dataDxfId="8"/>
    <tableColumn id="4" name="TIME" dataDxfId="7">
      <calculatedColumnFormula>35/60</calculatedColumnFormula>
    </tableColumn>
    <tableColumn id="5" name="TYPE" dataDxfId="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29:E30" totalsRowShown="0" headerRowDxfId="0">
  <autoFilter ref="A29:E30"/>
  <tableColumns count="5">
    <tableColumn id="1" name="CUSTOMER" dataDxfId="5"/>
    <tableColumn id="2" name="TASKS" dataDxfId="4"/>
    <tableColumn id="3" name="STATUS" dataDxfId="3"/>
    <tableColumn id="4" name="TIME" dataDxfId="2"/>
    <tableColumn id="5" name="TYPE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40" zoomScaleNormal="100" workbookViewId="0">
      <selection activeCell="B51" sqref="B51"/>
    </sheetView>
  </sheetViews>
  <sheetFormatPr defaultRowHeight="15" x14ac:dyDescent="0.25"/>
  <cols>
    <col min="1" max="1" width="45.28515625" style="4" customWidth="1"/>
    <col min="2" max="2" width="79" style="4" customWidth="1"/>
    <col min="3" max="3" width="17.42578125" style="4" customWidth="1"/>
    <col min="4" max="4" width="20.5703125" style="4" customWidth="1"/>
    <col min="5" max="5" width="25" style="4" customWidth="1"/>
    <col min="6" max="16384" width="9.140625" style="4"/>
  </cols>
  <sheetData>
    <row r="1" spans="1:5" ht="23.25" x14ac:dyDescent="0.35">
      <c r="A1" s="2"/>
      <c r="B1" s="13" t="s">
        <v>18</v>
      </c>
      <c r="D1" s="3"/>
      <c r="E1" s="3"/>
    </row>
    <row r="2" spans="1:5" x14ac:dyDescent="0.25">
      <c r="A2" s="1"/>
      <c r="B2" s="1"/>
      <c r="C2" s="1"/>
      <c r="D2" s="1"/>
    </row>
    <row r="3" spans="1:5" ht="18.75" x14ac:dyDescent="0.3">
      <c r="A3" s="12" t="s">
        <v>0</v>
      </c>
      <c r="B3" s="12" t="s">
        <v>1</v>
      </c>
      <c r="C3" s="12" t="s">
        <v>2</v>
      </c>
      <c r="D3" s="12" t="s">
        <v>6</v>
      </c>
      <c r="E3" s="12" t="s">
        <v>7</v>
      </c>
    </row>
    <row r="4" spans="1:5" x14ac:dyDescent="0.25">
      <c r="A4" s="9" t="s">
        <v>30</v>
      </c>
      <c r="B4" s="2" t="s">
        <v>19</v>
      </c>
      <c r="C4" s="3" t="s">
        <v>4</v>
      </c>
      <c r="D4" s="21">
        <f>3/60</f>
        <v>0.05</v>
      </c>
      <c r="E4" s="3" t="s">
        <v>13</v>
      </c>
    </row>
    <row r="5" spans="1:5" x14ac:dyDescent="0.25">
      <c r="A5" s="7"/>
      <c r="B5" s="4" t="s">
        <v>38</v>
      </c>
      <c r="C5" s="3" t="s">
        <v>5</v>
      </c>
      <c r="D5" s="21">
        <f>35/60</f>
        <v>0.58333333333333337</v>
      </c>
      <c r="E5" s="3" t="s">
        <v>13</v>
      </c>
    </row>
    <row r="6" spans="1:5" x14ac:dyDescent="0.25">
      <c r="A6" s="9" t="s">
        <v>20</v>
      </c>
      <c r="B6" s="4" t="s">
        <v>21</v>
      </c>
      <c r="C6" s="3" t="s">
        <v>4</v>
      </c>
      <c r="D6" s="24">
        <f>8/60</f>
        <v>0.13333333333333333</v>
      </c>
      <c r="E6" s="3" t="s">
        <v>13</v>
      </c>
    </row>
    <row r="7" spans="1:5" x14ac:dyDescent="0.25">
      <c r="A7" s="7"/>
      <c r="B7" s="4" t="s">
        <v>25</v>
      </c>
      <c r="C7" s="3" t="s">
        <v>4</v>
      </c>
      <c r="D7" s="21">
        <f>3/60</f>
        <v>0.05</v>
      </c>
      <c r="E7" s="3" t="s">
        <v>14</v>
      </c>
    </row>
    <row r="8" spans="1:5" x14ac:dyDescent="0.25">
      <c r="A8" s="9" t="s">
        <v>22</v>
      </c>
      <c r="B8" s="4" t="s">
        <v>23</v>
      </c>
      <c r="C8" s="3" t="s">
        <v>4</v>
      </c>
      <c r="D8" s="24">
        <f>8/60</f>
        <v>0.13333333333333333</v>
      </c>
      <c r="E8" s="3" t="s">
        <v>14</v>
      </c>
    </row>
    <row r="9" spans="1:5" x14ac:dyDescent="0.25">
      <c r="A9" s="9" t="s">
        <v>11</v>
      </c>
      <c r="B9" s="4" t="s">
        <v>24</v>
      </c>
      <c r="C9" s="3" t="s">
        <v>4</v>
      </c>
      <c r="D9" s="21">
        <f>51/60</f>
        <v>0.85</v>
      </c>
      <c r="E9" s="3" t="s">
        <v>12</v>
      </c>
    </row>
    <row r="10" spans="1:5" x14ac:dyDescent="0.25">
      <c r="A10" s="16"/>
      <c r="B10" s="17"/>
      <c r="C10" s="18"/>
      <c r="D10" s="3"/>
      <c r="E10" s="18"/>
    </row>
    <row r="11" spans="1:5" ht="23.25" x14ac:dyDescent="0.35">
      <c r="A11" s="7"/>
      <c r="B11" s="14">
        <v>43105</v>
      </c>
      <c r="C11" s="3"/>
      <c r="D11" s="3"/>
      <c r="E11" s="3"/>
    </row>
    <row r="12" spans="1:5" x14ac:dyDescent="0.25">
      <c r="A12" s="2"/>
      <c r="B12" s="10"/>
      <c r="C12" s="3"/>
      <c r="D12" s="6"/>
      <c r="E12" s="3"/>
    </row>
    <row r="13" spans="1:5" ht="18.75" x14ac:dyDescent="0.3">
      <c r="A13" s="12" t="s">
        <v>0</v>
      </c>
      <c r="B13" s="12" t="s">
        <v>1</v>
      </c>
      <c r="C13" s="12" t="s">
        <v>2</v>
      </c>
      <c r="D13" s="12" t="s">
        <v>6</v>
      </c>
      <c r="E13" s="12" t="s">
        <v>7</v>
      </c>
    </row>
    <row r="14" spans="1:5" x14ac:dyDescent="0.25">
      <c r="A14" s="1" t="s">
        <v>26</v>
      </c>
      <c r="B14" s="4" t="s">
        <v>27</v>
      </c>
      <c r="C14" s="3" t="s">
        <v>4</v>
      </c>
      <c r="D14" s="3">
        <f>1/60</f>
        <v>1.6666666666666666E-2</v>
      </c>
      <c r="E14" s="3" t="s">
        <v>13</v>
      </c>
    </row>
    <row r="15" spans="1:5" x14ac:dyDescent="0.25">
      <c r="B15" s="4" t="s">
        <v>28</v>
      </c>
      <c r="C15" s="3" t="s">
        <v>4</v>
      </c>
      <c r="D15" s="3">
        <f>2/60</f>
        <v>3.3333333333333333E-2</v>
      </c>
      <c r="E15" s="3" t="s">
        <v>13</v>
      </c>
    </row>
    <row r="16" spans="1:5" x14ac:dyDescent="0.25">
      <c r="A16" s="1" t="s">
        <v>11</v>
      </c>
      <c r="B16" s="4" t="s">
        <v>29</v>
      </c>
      <c r="C16" s="3" t="s">
        <v>4</v>
      </c>
      <c r="D16" s="7">
        <f>1/60</f>
        <v>1.6666666666666666E-2</v>
      </c>
      <c r="E16" s="3" t="s">
        <v>13</v>
      </c>
    </row>
    <row r="17" spans="1:5" x14ac:dyDescent="0.25">
      <c r="A17" s="1" t="s">
        <v>30</v>
      </c>
      <c r="B17" s="4" t="s">
        <v>31</v>
      </c>
      <c r="C17" s="3" t="s">
        <v>4</v>
      </c>
      <c r="D17" s="7">
        <f>21/60</f>
        <v>0.35</v>
      </c>
      <c r="E17" s="3" t="s">
        <v>13</v>
      </c>
    </row>
    <row r="18" spans="1:5" x14ac:dyDescent="0.25">
      <c r="A18" s="1" t="s">
        <v>15</v>
      </c>
      <c r="B18" s="4" t="s">
        <v>37</v>
      </c>
      <c r="C18" s="3" t="s">
        <v>5</v>
      </c>
      <c r="D18" s="21">
        <f>45/60</f>
        <v>0.75</v>
      </c>
      <c r="E18" s="3" t="s">
        <v>41</v>
      </c>
    </row>
    <row r="19" spans="1:5" x14ac:dyDescent="0.25">
      <c r="D19" s="3"/>
    </row>
    <row r="20" spans="1:5" ht="23.25" x14ac:dyDescent="0.35">
      <c r="B20" s="14">
        <v>43135</v>
      </c>
      <c r="D20" s="3"/>
      <c r="E20" s="3"/>
    </row>
    <row r="21" spans="1:5" ht="18.75" x14ac:dyDescent="0.25">
      <c r="A21" s="2"/>
      <c r="B21" s="5"/>
      <c r="D21" s="3"/>
      <c r="E21" s="3"/>
    </row>
    <row r="22" spans="1:5" ht="18.75" x14ac:dyDescent="0.3">
      <c r="A22" s="12" t="s">
        <v>0</v>
      </c>
      <c r="B22" s="12" t="s">
        <v>1</v>
      </c>
      <c r="C22" s="12" t="s">
        <v>2</v>
      </c>
      <c r="D22" s="12" t="s">
        <v>6</v>
      </c>
      <c r="E22" s="12" t="s">
        <v>7</v>
      </c>
    </row>
    <row r="23" spans="1:5" x14ac:dyDescent="0.25">
      <c r="A23" s="1" t="s">
        <v>22</v>
      </c>
      <c r="B23" s="2" t="s">
        <v>32</v>
      </c>
      <c r="C23" s="3" t="s">
        <v>4</v>
      </c>
      <c r="D23" s="7">
        <f>11/60</f>
        <v>0.18333333333333332</v>
      </c>
      <c r="E23" s="3" t="s">
        <v>14</v>
      </c>
    </row>
    <row r="24" spans="1:5" x14ac:dyDescent="0.25">
      <c r="A24" s="1" t="s">
        <v>16</v>
      </c>
      <c r="B24" s="4" t="s">
        <v>33</v>
      </c>
      <c r="C24" s="3" t="s">
        <v>4</v>
      </c>
      <c r="D24" s="7">
        <f>40/60</f>
        <v>0.66666666666666663</v>
      </c>
      <c r="E24" s="3" t="s">
        <v>34</v>
      </c>
    </row>
    <row r="25" spans="1:5" x14ac:dyDescent="0.25">
      <c r="A25" s="9"/>
      <c r="B25" s="4" t="s">
        <v>35</v>
      </c>
      <c r="C25" s="3" t="s">
        <v>4</v>
      </c>
      <c r="D25" s="3">
        <f>32/60</f>
        <v>0.53333333333333333</v>
      </c>
      <c r="E25" s="3" t="s">
        <v>36</v>
      </c>
    </row>
    <row r="26" spans="1:5" x14ac:dyDescent="0.25">
      <c r="A26" s="2"/>
      <c r="C26" s="3"/>
      <c r="D26" s="3"/>
      <c r="E26" s="3"/>
    </row>
    <row r="27" spans="1:5" ht="23.25" x14ac:dyDescent="0.35">
      <c r="B27" s="14">
        <v>43194</v>
      </c>
      <c r="D27" s="3"/>
      <c r="E27" s="3"/>
    </row>
    <row r="28" spans="1:5" ht="18.75" x14ac:dyDescent="0.25">
      <c r="A28" s="2"/>
      <c r="B28" s="5"/>
      <c r="D28" s="3"/>
      <c r="E28" s="3"/>
    </row>
    <row r="29" spans="1:5" ht="18.75" x14ac:dyDescent="0.3">
      <c r="A29" s="12" t="s">
        <v>0</v>
      </c>
      <c r="B29" s="12" t="s">
        <v>1</v>
      </c>
      <c r="C29" s="12" t="s">
        <v>2</v>
      </c>
      <c r="D29" s="12" t="s">
        <v>6</v>
      </c>
      <c r="E29" s="12" t="s">
        <v>7</v>
      </c>
    </row>
    <row r="30" spans="1:5" x14ac:dyDescent="0.25">
      <c r="A30" s="1" t="s">
        <v>16</v>
      </c>
      <c r="B30" s="2" t="s">
        <v>39</v>
      </c>
      <c r="C30" s="3" t="s">
        <v>5</v>
      </c>
      <c r="D30" s="7">
        <v>3</v>
      </c>
      <c r="E30" s="3" t="s">
        <v>40</v>
      </c>
    </row>
    <row r="31" spans="1:5" x14ac:dyDescent="0.25">
      <c r="A31" s="1"/>
      <c r="C31" s="3"/>
      <c r="D31" s="7"/>
      <c r="E31" s="3"/>
    </row>
    <row r="32" spans="1:5" x14ac:dyDescent="0.25">
      <c r="A32" s="1"/>
      <c r="C32" s="3"/>
      <c r="D32" s="7"/>
      <c r="E32" s="3"/>
    </row>
    <row r="33" spans="1:5" x14ac:dyDescent="0.25">
      <c r="A33" s="1"/>
      <c r="C33" s="3"/>
      <c r="D33" s="7"/>
      <c r="E33" s="3"/>
    </row>
    <row r="34" spans="1:5" x14ac:dyDescent="0.25">
      <c r="A34" s="1"/>
      <c r="C34" s="3"/>
      <c r="D34" s="7"/>
      <c r="E34" s="3"/>
    </row>
    <row r="35" spans="1:5" x14ac:dyDescent="0.25">
      <c r="A35" s="1"/>
      <c r="C35" s="3"/>
      <c r="D35" s="7"/>
      <c r="E35" s="3"/>
    </row>
    <row r="37" spans="1:5" ht="18.75" x14ac:dyDescent="0.3">
      <c r="A37" s="15" t="s">
        <v>1</v>
      </c>
      <c r="B37" s="11" t="s">
        <v>6</v>
      </c>
      <c r="C37" s="23" t="s">
        <v>17</v>
      </c>
    </row>
    <row r="38" spans="1:5" x14ac:dyDescent="0.25">
      <c r="A38" s="7" t="s">
        <v>36</v>
      </c>
      <c r="B38" s="7">
        <f>SUM(D25)</f>
        <v>0.53333333333333333</v>
      </c>
      <c r="C38" s="16">
        <v>1</v>
      </c>
    </row>
    <row r="39" spans="1:5" x14ac:dyDescent="0.25">
      <c r="A39" s="7" t="s">
        <v>14</v>
      </c>
      <c r="B39" s="7">
        <f>SUM(D7,D8,D23)</f>
        <v>0.3666666666666667</v>
      </c>
      <c r="C39" s="16">
        <v>2</v>
      </c>
    </row>
    <row r="40" spans="1:5" x14ac:dyDescent="0.25">
      <c r="A40" s="7" t="s">
        <v>13</v>
      </c>
      <c r="B40" s="7">
        <f>SUM(D4,D5,D6,D14,D15,D16,D17,D24)</f>
        <v>1.85</v>
      </c>
      <c r="C40" s="16">
        <v>9</v>
      </c>
    </row>
    <row r="41" spans="1:5" x14ac:dyDescent="0.25">
      <c r="A41" s="7" t="s">
        <v>41</v>
      </c>
      <c r="B41" s="25">
        <f>SUM(D18)</f>
        <v>0.75</v>
      </c>
      <c r="C41" s="7">
        <v>1</v>
      </c>
    </row>
    <row r="42" spans="1:5" x14ac:dyDescent="0.25">
      <c r="A42" s="7" t="s">
        <v>12</v>
      </c>
      <c r="B42" s="25">
        <f>SUM(D9,3)</f>
        <v>3.85</v>
      </c>
      <c r="C42" s="16">
        <v>2</v>
      </c>
    </row>
    <row r="43" spans="1:5" x14ac:dyDescent="0.25">
      <c r="A43" s="7"/>
      <c r="B43" s="25"/>
      <c r="C43" s="16"/>
    </row>
    <row r="44" spans="1:5" x14ac:dyDescent="0.25">
      <c r="A44" s="7"/>
      <c r="B44" s="25"/>
      <c r="C44" s="16"/>
    </row>
    <row r="45" spans="1:5" ht="18.75" x14ac:dyDescent="0.3">
      <c r="A45" s="8" t="s">
        <v>9</v>
      </c>
      <c r="B45" s="8" t="s">
        <v>8</v>
      </c>
      <c r="C45" s="20" t="s">
        <v>6</v>
      </c>
    </row>
    <row r="46" spans="1:5" x14ac:dyDescent="0.25">
      <c r="A46" s="3" t="s">
        <v>3</v>
      </c>
      <c r="B46" s="6">
        <v>2</v>
      </c>
      <c r="C46" s="3">
        <f>SUM(D9,D16)</f>
        <v>0.8666666666666667</v>
      </c>
    </row>
    <row r="47" spans="1:5" x14ac:dyDescent="0.25">
      <c r="A47" s="3" t="s">
        <v>10</v>
      </c>
      <c r="B47" s="6">
        <v>5</v>
      </c>
      <c r="C47" s="3">
        <f>SUM(D4,D47,D17)</f>
        <v>0.39999999999999997</v>
      </c>
    </row>
    <row r="48" spans="1:5" x14ac:dyDescent="0.25">
      <c r="A48" s="3" t="s">
        <v>15</v>
      </c>
      <c r="B48" s="6">
        <v>1</v>
      </c>
      <c r="C48" s="22">
        <f>SUM(D18)</f>
        <v>0.75</v>
      </c>
    </row>
    <row r="49" spans="1:3" x14ac:dyDescent="0.25">
      <c r="A49" s="18" t="s">
        <v>16</v>
      </c>
      <c r="B49" s="19">
        <v>3</v>
      </c>
      <c r="C49" s="18">
        <f>SUM(D24,D25,3)</f>
        <v>4.2</v>
      </c>
    </row>
    <row r="50" spans="1:3" x14ac:dyDescent="0.25">
      <c r="A50" s="3" t="s">
        <v>26</v>
      </c>
      <c r="B50" s="6">
        <v>2</v>
      </c>
      <c r="C50" s="3">
        <f>SUM(D14,D15)</f>
        <v>0.05</v>
      </c>
    </row>
    <row r="51" spans="1:3" x14ac:dyDescent="0.25">
      <c r="A51" s="3"/>
      <c r="B51" s="6"/>
      <c r="C51" s="3"/>
    </row>
    <row r="52" spans="1:3" x14ac:dyDescent="0.25">
      <c r="A52" s="3"/>
      <c r="B52" s="6"/>
      <c r="C52" s="3"/>
    </row>
    <row r="53" spans="1:3" x14ac:dyDescent="0.25">
      <c r="A53" s="3"/>
      <c r="B53" s="6"/>
      <c r="C53" s="3"/>
    </row>
  </sheetData>
  <pageMargins left="0.7" right="0.7" top="0.75" bottom="0.75" header="0.3" footer="0.3"/>
  <pageSetup orientation="portrait" horizontalDpi="180" verticalDpi="18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Muhseena</dc:creator>
  <cp:lastModifiedBy>Muhseena</cp:lastModifiedBy>
  <dcterms:created xsi:type="dcterms:W3CDTF">2018-02-09T09:16:04Z</dcterms:created>
  <dcterms:modified xsi:type="dcterms:W3CDTF">2018-05-05T04:20:20Z</dcterms:modified>
</cp:coreProperties>
</file>