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  <c r="D31" i="1"/>
  <c r="D30" i="1"/>
  <c r="D29" i="1"/>
  <c r="D28" i="1"/>
  <c r="D27" i="1"/>
  <c r="B42" i="1" s="1"/>
  <c r="D4" i="1"/>
  <c r="C49" i="1" s="1"/>
  <c r="D5" i="1"/>
  <c r="D11" i="1"/>
  <c r="D10" i="1"/>
  <c r="C51" i="1" s="1"/>
  <c r="D18" i="1"/>
  <c r="D19" i="1"/>
  <c r="D20" i="1"/>
  <c r="D21" i="1"/>
  <c r="C52" i="1" s="1"/>
  <c r="D22" i="1"/>
  <c r="C48" i="1" s="1"/>
  <c r="D12" i="1" l="1"/>
  <c r="B41" i="1" l="1"/>
  <c r="C50" i="1"/>
</calcChain>
</file>

<file path=xl/sharedStrings.xml><?xml version="1.0" encoding="utf-8"?>
<sst xmlns="http://schemas.openxmlformats.org/spreadsheetml/2006/main" count="103" uniqueCount="40">
  <si>
    <t>CUSTOMER</t>
  </si>
  <si>
    <t>TASKS</t>
  </si>
  <si>
    <t>STATUS</t>
  </si>
  <si>
    <t>CLOSED</t>
  </si>
  <si>
    <t>HOLDED</t>
  </si>
  <si>
    <t>TIME</t>
  </si>
  <si>
    <t>TYPE</t>
  </si>
  <si>
    <t>COUNT</t>
  </si>
  <si>
    <t>COMPANY</t>
  </si>
  <si>
    <t>CITROL LUBRICANT</t>
  </si>
  <si>
    <t>Other</t>
  </si>
  <si>
    <t>Change Settings</t>
  </si>
  <si>
    <t>Query</t>
  </si>
  <si>
    <t>Others</t>
  </si>
  <si>
    <t>Print object Registration</t>
  </si>
  <si>
    <t>FORUM</t>
  </si>
  <si>
    <t>2</t>
  </si>
  <si>
    <t>Software Updation</t>
  </si>
  <si>
    <t>MANGALODAYAM</t>
  </si>
  <si>
    <t xml:space="preserve">Set up new fiscal year </t>
  </si>
  <si>
    <t>Year End Process</t>
  </si>
  <si>
    <t>Change document number for sales B2C as 'CKM-0001'</t>
  </si>
  <si>
    <t>CITROL REFINERY</t>
  </si>
  <si>
    <t>Call Multiple document, Enable Stock adjustment, Enable account tab in MRN</t>
  </si>
  <si>
    <t>Remove unwanted categories and brand</t>
  </si>
  <si>
    <t>Cannot call delivery chalan to Branch Transfer Out</t>
  </si>
  <si>
    <t>DOT POINT</t>
  </si>
  <si>
    <t>Print object expired - Sales Invoice</t>
  </si>
  <si>
    <t>Printobject Registration</t>
  </si>
  <si>
    <t>Enable MRP and FOC</t>
  </si>
  <si>
    <t>Issue in cheque printing</t>
  </si>
  <si>
    <t>Delete items category machine, with codes 12,55555, 9872</t>
  </si>
  <si>
    <t>Cannot save GRN with zero quantity</t>
  </si>
  <si>
    <t>Category, Brand, Made in not showing in order menu</t>
  </si>
  <si>
    <t>Enable update pricelist on 'on update' and 'on insert'</t>
  </si>
  <si>
    <t>Need discount before tax in purchase</t>
  </si>
  <si>
    <t>New Bill Allocation</t>
  </si>
  <si>
    <t>CITROL LUBRICANTS</t>
  </si>
  <si>
    <t>Window for import purchases</t>
  </si>
  <si>
    <t>New items not listing in purchase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</si>
</sst>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b/>
      <u/>
      <sz val="11"/>
      <color theme="3" tint="-0.499984740745262"/>
      <name val="Calibri"/>
      <family val="2"/>
      <scheme val="minor"/>
    </font>
    <font>
      <b/>
      <u/>
      <sz val="14"/>
      <color rgb="FF333333"/>
      <name val="Calibri"/>
      <scheme val="minor"/>
    </font>
    <font>
      <b/>
      <sz val="11"/>
      <color rgb="FF333333"/>
      <name val="Calibri"/>
      <scheme val="minor"/>
    </font>
    <font>
      <u/>
      <sz val="14"/>
      <color rgb="FF333333"/>
      <name val="Calibri"/>
      <scheme val="minor"/>
    </font>
    <font>
      <b/>
      <u/>
      <sz val="18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1" applyFont="1" applyBorder="1"/>
    <xf numFmtId="0" fontId="16" fillId="0" borderId="0" xfId="0" applyFont="1" applyAlignment="1">
      <alignment horizontal="center"/>
    </xf>
    <xf numFmtId="0" fontId="0" fillId="0" borderId="3" xfId="0" applyFont="1" applyBorder="1"/>
    <xf numFmtId="0" fontId="12" fillId="0" borderId="0" xfId="0" applyFont="1"/>
    <xf numFmtId="14" fontId="17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4" fontId="0" fillId="0" borderId="0" xfId="0" applyNumberFormat="1" applyFont="1" applyAlignment="1">
      <alignment horizontal="left"/>
    </xf>
    <xf numFmtId="0" fontId="0" fillId="0" borderId="3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2" fillId="0" borderId="3" xfId="0" applyNumberFormat="1" applyFont="1" applyBorder="1" applyAlignment="1">
      <alignment horizontal="center"/>
    </xf>
    <xf numFmtId="0" fontId="0" fillId="0" borderId="0" xfId="0" applyNumberFormat="1" applyFont="1"/>
  </cellXfs>
  <cellStyles count="2">
    <cellStyle name="Hyperlink" xfId="1" builtinId="8"/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Sheet1!$A$48:$A$52</c:f>
              <c:strCache>
                <c:ptCount val="5"/>
                <c:pt idx="0">
                  <c:v>CITROL LUBRICANT</c:v>
                </c:pt>
                <c:pt idx="1">
                  <c:v>MANGALODAYAM</c:v>
                </c:pt>
                <c:pt idx="2">
                  <c:v>DOT POINT</c:v>
                </c:pt>
                <c:pt idx="3">
                  <c:v>CITROL REFINERY</c:v>
                </c:pt>
                <c:pt idx="4">
                  <c:v>FORUM</c:v>
                </c:pt>
              </c:strCache>
            </c:strRef>
          </c:cat>
          <c:val>
            <c:numRef>
              <c:f>Sheet1!$C$48:$C$52</c:f>
              <c:numCache>
                <c:formatCode>General</c:formatCode>
                <c:ptCount val="5"/>
                <c:pt idx="0">
                  <c:v>0.39999999999999997</c:v>
                </c:pt>
                <c:pt idx="1">
                  <c:v>3.7166666666666668</c:v>
                </c:pt>
                <c:pt idx="2">
                  <c:v>3.3333333333333333E-2</c:v>
                </c:pt>
                <c:pt idx="3">
                  <c:v>0.13333333333333333</c:v>
                </c:pt>
                <c:pt idx="4">
                  <c:v>2.15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Sheet1!$B$40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Sheet1!$A$41:$A$45</c:f>
              <c:strCache>
                <c:ptCount val="5"/>
                <c:pt idx="0">
                  <c:v>Print object Registration</c:v>
                </c:pt>
                <c:pt idx="1">
                  <c:v>Query</c:v>
                </c:pt>
                <c:pt idx="2">
                  <c:v>Change Settings</c:v>
                </c:pt>
                <c:pt idx="3">
                  <c:v>Software Updation</c:v>
                </c:pt>
                <c:pt idx="4">
                  <c:v>Other</c:v>
                </c:pt>
              </c:strCache>
            </c:strRef>
          </c:cat>
          <c:val>
            <c:numRef>
              <c:f>Sheet1!$B$41:$B$45</c:f>
              <c:numCache>
                <c:formatCode>General</c:formatCode>
                <c:ptCount val="5"/>
                <c:pt idx="0">
                  <c:v>3.3333333333333333E-2</c:v>
                </c:pt>
                <c:pt idx="1">
                  <c:v>1.6666666666666666E-2</c:v>
                </c:pt>
                <c:pt idx="2">
                  <c:v>1.7666666666666666</c:v>
                </c:pt>
                <c:pt idx="3">
                  <c:v>0.1</c:v>
                </c:pt>
                <c:pt idx="4">
                  <c:v>3.9666666666666668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3495673</xdr:colOff>
      <xdr:row>52</xdr:row>
      <xdr:rowOff>152400</xdr:rowOff>
    </xdr:from>
    <xdr:to>
      <xdr:col>4</xdr:col>
      <xdr:colOff>647699</xdr:colOff>
      <xdr:row>73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571499</xdr:colOff>
      <xdr:row>52</xdr:row>
      <xdr:rowOff>161925</xdr:rowOff>
    </xdr:from>
    <xdr:to>
      <xdr:col>1</xdr:col>
      <xdr:colOff>2686049</xdr:colOff>
      <xdr:row>72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0:C45" totalsRowShown="0" headerRowDxfId="46" dataDxfId="45">
  <autoFilter ref="A40:C45"/>
  <tableColumns count="3">
    <tableColumn id="1" name="TASKS" dataDxfId="44" totalsRowDxfId="43"/>
    <tableColumn id="3" name="TIME" dataDxfId="42" totalsRowDxfId="41">
      <calculatedColumnFormula>SUM(#REF!=#REF!)</calculatedColumnFormula>
    </tableColumn>
    <tableColumn id="4" name="2" dataDxfId="40" totalsRowDxfId="3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5:E36" totalsRowShown="0" headerRowDxfId="38" dataDxfId="37">
  <autoFilter ref="A35:E36"/>
  <tableColumns count="5">
    <tableColumn id="1" name="CUSTOMER" dataDxfId="36"/>
    <tableColumn id="2" name="TASKS" dataDxfId="35"/>
    <tableColumn id="3" name="STATUS" dataDxfId="34"/>
    <tableColumn id="4" name="TIME" dataDxfId="4"/>
    <tableColumn id="5" name="TYPE" dataDxfId="3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6:E31" totalsRowShown="0" headerRowDxfId="32" dataDxfId="31">
  <autoFilter ref="A26:E31"/>
  <tableColumns count="5">
    <tableColumn id="1" name="CUSTOMER" dataDxfId="30"/>
    <tableColumn id="2" name="TASKS" dataDxfId="29"/>
    <tableColumn id="3" name="STATUS" dataDxfId="28"/>
    <tableColumn id="4" name="TIME" dataDxfId="3">
      <calculatedColumnFormula>20/60</calculatedColumnFormula>
    </tableColumn>
    <tableColumn id="5" name="TYPE" dataDxfId="2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47:C52" totalsRowShown="0" headerRowDxfId="26" dataDxfId="25">
  <autoFilter ref="A47:C52"/>
  <tableColumns count="3">
    <tableColumn id="1" name="COMPANY" dataDxfId="24"/>
    <tableColumn id="2" name="COUNT" dataDxfId="23"/>
    <tableColumn id="3" name="TIME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6:E24" totalsRowShown="0" headerRowDxfId="21" dataDxfId="20">
  <autoFilter ref="A16:E24"/>
  <tableColumns count="5">
    <tableColumn id="1" name="CUSTOMER" dataDxfId="19"/>
    <tableColumn id="2" name="TASKS" dataDxfId="18"/>
    <tableColumn id="3" name="STATUS" dataDxfId="17"/>
    <tableColumn id="4" name="TIME" dataDxfId="2">
      <calculatedColumnFormula>4/60</calculatedColumnFormula>
    </tableColumn>
    <tableColumn id="5" name="TYPE" dataDxfId="1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0" name="Table53711" displayName="Table53711" ref="A9:E14" totalsRowShown="0" headerRowDxfId="15" dataDxfId="14">
  <autoFilter ref="A9:E14"/>
  <tableColumns count="5">
    <tableColumn id="1" name="CUSTOMER" dataDxfId="13"/>
    <tableColumn id="2" name="TASKS" dataDxfId="12"/>
    <tableColumn id="3" name="STATUS" dataDxfId="11"/>
    <tableColumn id="4" name="TIME" dataDxfId="1">
      <calculatedColumnFormula>2/60</calculatedColumnFormula>
    </tableColumn>
    <tableColumn id="5" name="TYPE" dataDxfId="10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3:E5" totalsRowShown="0" headerRowDxfId="9">
  <autoFilter ref="A3:E5"/>
  <tableColumns count="5">
    <tableColumn id="1" name="CUSTOMER" dataDxfId="8"/>
    <tableColumn id="2" name="TASKS" dataDxfId="7"/>
    <tableColumn id="3" name="STATUS" dataDxfId="6"/>
    <tableColumn id="4" name="TIME" dataDxfId="0">
      <calculatedColumnFormula>20</calculatedColumnFormula>
    </tableColumn>
    <tableColumn id="5" name="TYPE" dataDxfId="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55" zoomScaleNormal="100" workbookViewId="0">
      <selection activeCell="B75" sqref="B75"/>
    </sheetView>
  </sheetViews>
  <sheetFormatPr defaultRowHeight="15" x14ac:dyDescent="0.25"/>
  <cols>
    <col min="1" max="1" width="45.28515625" style="5" customWidth="1"/>
    <col min="2" max="2" width="79" style="5" customWidth="1"/>
    <col min="3" max="3" width="17.42578125" style="5" customWidth="1"/>
    <col min="4" max="4" width="20.5703125" style="48" customWidth="1"/>
    <col min="5" max="5" width="25" style="5" customWidth="1"/>
    <col min="6" max="16384" width="9.140625" style="5"/>
  </cols>
  <sheetData>
    <row r="1" spans="1:5" ht="23.25" x14ac:dyDescent="0.35">
      <c r="A1" s="2"/>
      <c r="B1" s="14">
        <v>43286</v>
      </c>
      <c r="D1" s="23"/>
      <c r="E1" s="4"/>
    </row>
    <row r="2" spans="1:5" x14ac:dyDescent="0.25">
      <c r="A2" s="2"/>
      <c r="B2" s="3"/>
      <c r="D2" s="23"/>
      <c r="E2" s="4"/>
    </row>
    <row r="3" spans="1:5" ht="18.75" x14ac:dyDescent="0.3">
      <c r="A3" s="13" t="s">
        <v>0</v>
      </c>
      <c r="B3" s="13" t="s">
        <v>1</v>
      </c>
      <c r="C3" s="13" t="s">
        <v>2</v>
      </c>
      <c r="D3" s="40" t="s">
        <v>5</v>
      </c>
      <c r="E3" s="13" t="s">
        <v>6</v>
      </c>
    </row>
    <row r="4" spans="1:5" x14ac:dyDescent="0.25">
      <c r="A4" s="24" t="s">
        <v>18</v>
      </c>
      <c r="B4" s="30" t="s">
        <v>19</v>
      </c>
      <c r="C4" s="25" t="s">
        <v>3</v>
      </c>
      <c r="D4" s="39">
        <f>13/60</f>
        <v>0.21666666666666667</v>
      </c>
      <c r="E4" s="27" t="s">
        <v>20</v>
      </c>
    </row>
    <row r="5" spans="1:5" x14ac:dyDescent="0.25">
      <c r="A5" s="35"/>
      <c r="B5" s="36" t="s">
        <v>21</v>
      </c>
      <c r="C5" s="25" t="s">
        <v>3</v>
      </c>
      <c r="D5" s="41">
        <f>20/60</f>
        <v>0.33333333333333331</v>
      </c>
      <c r="E5" s="37" t="s">
        <v>11</v>
      </c>
    </row>
    <row r="6" spans="1:5" x14ac:dyDescent="0.25">
      <c r="A6" s="35"/>
      <c r="B6" s="36"/>
      <c r="C6" s="37"/>
      <c r="D6" s="41"/>
      <c r="E6" s="37"/>
    </row>
    <row r="7" spans="1:5" ht="23.25" x14ac:dyDescent="0.35">
      <c r="A7" s="35"/>
      <c r="B7" s="14">
        <v>43317</v>
      </c>
      <c r="C7" s="37"/>
      <c r="D7" s="41"/>
      <c r="E7" s="37"/>
    </row>
    <row r="8" spans="1:5" x14ac:dyDescent="0.25">
      <c r="A8" s="2"/>
      <c r="B8" s="3"/>
      <c r="D8" s="23"/>
      <c r="E8" s="4"/>
    </row>
    <row r="9" spans="1:5" ht="18.75" x14ac:dyDescent="0.3">
      <c r="A9" s="13" t="s">
        <v>0</v>
      </c>
      <c r="B9" s="13" t="s">
        <v>1</v>
      </c>
      <c r="C9" s="13" t="s">
        <v>2</v>
      </c>
      <c r="D9" s="40" t="s">
        <v>5</v>
      </c>
      <c r="E9" s="13" t="s">
        <v>6</v>
      </c>
    </row>
    <row r="10" spans="1:5" x14ac:dyDescent="0.25">
      <c r="A10" s="10" t="s">
        <v>22</v>
      </c>
      <c r="B10" s="2" t="s">
        <v>23</v>
      </c>
      <c r="C10" s="4" t="s">
        <v>3</v>
      </c>
      <c r="D10" s="34">
        <f>8/60</f>
        <v>0.13333333333333333</v>
      </c>
      <c r="E10" s="4" t="s">
        <v>11</v>
      </c>
    </row>
    <row r="11" spans="1:5" x14ac:dyDescent="0.25">
      <c r="A11" s="22" t="s">
        <v>18</v>
      </c>
      <c r="B11" s="31" t="s">
        <v>24</v>
      </c>
      <c r="C11" s="4" t="s">
        <v>3</v>
      </c>
      <c r="D11" s="42">
        <f>80/60</f>
        <v>1.3333333333333333</v>
      </c>
      <c r="E11" s="4" t="s">
        <v>13</v>
      </c>
    </row>
    <row r="12" spans="1:5" x14ac:dyDescent="0.25">
      <c r="A12" s="10" t="s">
        <v>26</v>
      </c>
      <c r="B12" s="38" t="s">
        <v>27</v>
      </c>
      <c r="C12" s="4" t="s">
        <v>3</v>
      </c>
      <c r="D12" s="23">
        <f t="shared" ref="D12" si="0">2/60</f>
        <v>3.3333333333333333E-2</v>
      </c>
      <c r="E12" s="4" t="s">
        <v>28</v>
      </c>
    </row>
    <row r="13" spans="1:5" x14ac:dyDescent="0.25">
      <c r="A13" s="10"/>
      <c r="C13" s="4"/>
      <c r="D13" s="23"/>
      <c r="E13" s="4"/>
    </row>
    <row r="14" spans="1:5" ht="23.25" x14ac:dyDescent="0.35">
      <c r="A14" s="22"/>
      <c r="B14" s="32">
        <v>43348</v>
      </c>
      <c r="C14" s="19"/>
      <c r="D14" s="43"/>
      <c r="E14" s="19"/>
    </row>
    <row r="15" spans="1:5" x14ac:dyDescent="0.25">
      <c r="A15" s="1"/>
      <c r="B15" s="1"/>
      <c r="C15" s="1"/>
      <c r="D15" s="44"/>
    </row>
    <row r="16" spans="1:5" ht="18.75" x14ac:dyDescent="0.3">
      <c r="A16" s="13" t="s">
        <v>0</v>
      </c>
      <c r="B16" s="13" t="s">
        <v>1</v>
      </c>
      <c r="C16" s="13" t="s">
        <v>2</v>
      </c>
      <c r="D16" s="45" t="s">
        <v>5</v>
      </c>
      <c r="E16" s="13" t="s">
        <v>6</v>
      </c>
    </row>
    <row r="17" spans="1:5" x14ac:dyDescent="0.25">
      <c r="A17" s="10" t="s">
        <v>18</v>
      </c>
      <c r="B17" s="2" t="s">
        <v>39</v>
      </c>
      <c r="C17" s="4" t="s">
        <v>3</v>
      </c>
      <c r="D17" s="42">
        <v>1</v>
      </c>
      <c r="E17" s="19" t="s">
        <v>11</v>
      </c>
    </row>
    <row r="18" spans="1:5" x14ac:dyDescent="0.25">
      <c r="A18" s="10"/>
      <c r="B18" s="5" t="s">
        <v>25</v>
      </c>
      <c r="C18" s="4" t="s">
        <v>3</v>
      </c>
      <c r="D18" s="33">
        <f>32/60</f>
        <v>0.53333333333333333</v>
      </c>
      <c r="E18" s="4" t="s">
        <v>13</v>
      </c>
    </row>
    <row r="19" spans="1:5" x14ac:dyDescent="0.25">
      <c r="A19" s="2"/>
      <c r="B19" s="5" t="s">
        <v>29</v>
      </c>
      <c r="C19" s="4" t="s">
        <v>3</v>
      </c>
      <c r="D19" s="23">
        <f>5/60</f>
        <v>8.3333333333333329E-2</v>
      </c>
      <c r="E19" s="4" t="s">
        <v>11</v>
      </c>
    </row>
    <row r="20" spans="1:5" x14ac:dyDescent="0.25">
      <c r="A20" s="2"/>
      <c r="B20" s="5" t="s">
        <v>31</v>
      </c>
      <c r="C20" s="4" t="s">
        <v>3</v>
      </c>
      <c r="D20" s="23">
        <f>6/60</f>
        <v>0.1</v>
      </c>
      <c r="E20" s="4" t="s">
        <v>13</v>
      </c>
    </row>
    <row r="21" spans="1:5" x14ac:dyDescent="0.25">
      <c r="A21" s="10" t="s">
        <v>15</v>
      </c>
      <c r="B21" s="5" t="s">
        <v>30</v>
      </c>
      <c r="C21" s="4" t="s">
        <v>3</v>
      </c>
      <c r="D21" s="23">
        <f>6/60</f>
        <v>0.1</v>
      </c>
      <c r="E21" s="4" t="s">
        <v>17</v>
      </c>
    </row>
    <row r="22" spans="1:5" x14ac:dyDescent="0.25">
      <c r="A22" s="10" t="s">
        <v>37</v>
      </c>
      <c r="B22" s="5" t="s">
        <v>38</v>
      </c>
      <c r="C22" s="4" t="s">
        <v>4</v>
      </c>
      <c r="D22" s="23">
        <f>4/60</f>
        <v>6.6666666666666666E-2</v>
      </c>
      <c r="E22" s="4" t="s">
        <v>11</v>
      </c>
    </row>
    <row r="23" spans="1:5" x14ac:dyDescent="0.25">
      <c r="A23" s="17"/>
      <c r="B23" s="18"/>
      <c r="C23" s="19"/>
      <c r="D23" s="33"/>
      <c r="E23" s="19"/>
    </row>
    <row r="24" spans="1:5" ht="23.25" x14ac:dyDescent="0.35">
      <c r="A24" s="8"/>
      <c r="B24" s="15">
        <v>43378</v>
      </c>
      <c r="C24" s="4"/>
      <c r="D24" s="23"/>
      <c r="E24" s="4"/>
    </row>
    <row r="25" spans="1:5" x14ac:dyDescent="0.25">
      <c r="A25" s="2"/>
      <c r="B25" s="11"/>
      <c r="C25" s="4"/>
      <c r="D25" s="46"/>
      <c r="E25" s="4"/>
    </row>
    <row r="26" spans="1:5" ht="18.75" x14ac:dyDescent="0.3">
      <c r="A26" s="13" t="s">
        <v>0</v>
      </c>
      <c r="B26" s="13" t="s">
        <v>1</v>
      </c>
      <c r="C26" s="13" t="s">
        <v>2</v>
      </c>
      <c r="D26" s="45" t="s">
        <v>5</v>
      </c>
      <c r="E26" s="13" t="s">
        <v>6</v>
      </c>
    </row>
    <row r="27" spans="1:5" x14ac:dyDescent="0.25">
      <c r="A27" s="1" t="s">
        <v>15</v>
      </c>
      <c r="B27" s="5" t="s">
        <v>32</v>
      </c>
      <c r="C27" s="4" t="s">
        <v>3</v>
      </c>
      <c r="D27" s="23">
        <f>1/60</f>
        <v>1.6666666666666666E-2</v>
      </c>
      <c r="E27" s="4" t="s">
        <v>12</v>
      </c>
    </row>
    <row r="28" spans="1:5" x14ac:dyDescent="0.25">
      <c r="B28" s="5" t="s">
        <v>33</v>
      </c>
      <c r="C28" s="4" t="s">
        <v>3</v>
      </c>
      <c r="D28" s="23">
        <f>2/60</f>
        <v>3.3333333333333333E-2</v>
      </c>
      <c r="E28" s="4" t="s">
        <v>11</v>
      </c>
    </row>
    <row r="29" spans="1:5" x14ac:dyDescent="0.25">
      <c r="A29" s="1" t="s">
        <v>18</v>
      </c>
      <c r="B29" s="5" t="s">
        <v>34</v>
      </c>
      <c r="C29" s="4" t="s">
        <v>3</v>
      </c>
      <c r="D29" s="34">
        <f>5/60</f>
        <v>8.3333333333333329E-2</v>
      </c>
      <c r="E29" s="4" t="s">
        <v>11</v>
      </c>
    </row>
    <row r="30" spans="1:5" x14ac:dyDescent="0.25">
      <c r="A30" s="1"/>
      <c r="B30" s="5" t="s">
        <v>35</v>
      </c>
      <c r="C30" s="4" t="s">
        <v>3</v>
      </c>
      <c r="D30" s="34">
        <f>2/60</f>
        <v>3.3333333333333333E-2</v>
      </c>
      <c r="E30" s="4" t="s">
        <v>11</v>
      </c>
    </row>
    <row r="31" spans="1:5" x14ac:dyDescent="0.25">
      <c r="A31" s="10" t="s">
        <v>37</v>
      </c>
      <c r="B31" s="5" t="s">
        <v>38</v>
      </c>
      <c r="C31" s="4" t="s">
        <v>4</v>
      </c>
      <c r="D31" s="23">
        <f>20/60</f>
        <v>0.33333333333333331</v>
      </c>
      <c r="E31" s="4" t="s">
        <v>11</v>
      </c>
    </row>
    <row r="32" spans="1:5" x14ac:dyDescent="0.25">
      <c r="D32" s="23"/>
    </row>
    <row r="33" spans="1:5" ht="23.25" x14ac:dyDescent="0.35">
      <c r="B33" s="15">
        <v>43409</v>
      </c>
      <c r="D33" s="23"/>
      <c r="E33" s="4"/>
    </row>
    <row r="34" spans="1:5" ht="18.75" x14ac:dyDescent="0.25">
      <c r="A34" s="2"/>
      <c r="B34" s="6"/>
      <c r="D34" s="23"/>
      <c r="E34" s="4"/>
    </row>
    <row r="35" spans="1:5" ht="18.75" x14ac:dyDescent="0.3">
      <c r="A35" s="13" t="s">
        <v>0</v>
      </c>
      <c r="B35" s="13" t="s">
        <v>1</v>
      </c>
      <c r="C35" s="13" t="s">
        <v>2</v>
      </c>
      <c r="D35" s="45" t="s">
        <v>5</v>
      </c>
      <c r="E35" s="13" t="s">
        <v>6</v>
      </c>
    </row>
    <row r="36" spans="1:5" x14ac:dyDescent="0.25">
      <c r="A36" s="1" t="s">
        <v>15</v>
      </c>
      <c r="B36" s="2" t="s">
        <v>36</v>
      </c>
      <c r="C36" s="4" t="s">
        <v>3</v>
      </c>
      <c r="D36" s="34">
        <v>2</v>
      </c>
      <c r="E36" s="4" t="s">
        <v>13</v>
      </c>
    </row>
    <row r="37" spans="1:5" x14ac:dyDescent="0.25">
      <c r="A37" s="2"/>
      <c r="C37" s="4"/>
      <c r="D37" s="23"/>
      <c r="E37" s="4"/>
    </row>
    <row r="38" spans="1:5" x14ac:dyDescent="0.25">
      <c r="A38" s="24"/>
      <c r="B38" s="28"/>
      <c r="C38" s="25"/>
      <c r="D38" s="47"/>
      <c r="E38" s="27"/>
    </row>
    <row r="40" spans="1:5" ht="18.75" x14ac:dyDescent="0.3">
      <c r="A40" s="16" t="s">
        <v>1</v>
      </c>
      <c r="B40" s="12" t="s">
        <v>5</v>
      </c>
      <c r="C40" s="29" t="s">
        <v>16</v>
      </c>
    </row>
    <row r="41" spans="1:5" x14ac:dyDescent="0.25">
      <c r="A41" s="8" t="s">
        <v>14</v>
      </c>
      <c r="B41" s="8">
        <f>SUM(D12)</f>
        <v>3.3333333333333333E-2</v>
      </c>
      <c r="C41" s="17">
        <v>1</v>
      </c>
    </row>
    <row r="42" spans="1:5" x14ac:dyDescent="0.25">
      <c r="A42" s="8" t="s">
        <v>12</v>
      </c>
      <c r="B42" s="8">
        <f>SUM(D27)</f>
        <v>1.6666666666666666E-2</v>
      </c>
      <c r="C42" s="17">
        <v>1</v>
      </c>
    </row>
    <row r="43" spans="1:5" x14ac:dyDescent="0.25">
      <c r="A43" s="8" t="s">
        <v>11</v>
      </c>
      <c r="B43" s="8">
        <f>SUM(D10,D17,D19,D22,D28,D29,D30,D31)</f>
        <v>1.7666666666666666</v>
      </c>
      <c r="C43" s="17">
        <v>9</v>
      </c>
    </row>
    <row r="44" spans="1:5" x14ac:dyDescent="0.25">
      <c r="A44" s="8" t="s">
        <v>17</v>
      </c>
      <c r="B44" s="34">
        <f>SUM(D21)</f>
        <v>0.1</v>
      </c>
      <c r="C44" s="8">
        <v>1</v>
      </c>
    </row>
    <row r="45" spans="1:5" x14ac:dyDescent="0.25">
      <c r="A45" s="8" t="s">
        <v>10</v>
      </c>
      <c r="B45" s="34">
        <f>SUM(Table3[TIME],D20,D18,D11)</f>
        <v>3.9666666666666668</v>
      </c>
      <c r="C45" s="17">
        <v>4</v>
      </c>
    </row>
    <row r="46" spans="1:5" x14ac:dyDescent="0.25">
      <c r="A46" s="8"/>
      <c r="B46" s="8"/>
      <c r="C46" s="8"/>
    </row>
    <row r="47" spans="1:5" ht="18.75" x14ac:dyDescent="0.3">
      <c r="A47" s="9" t="s">
        <v>8</v>
      </c>
      <c r="B47" s="9" t="s">
        <v>7</v>
      </c>
      <c r="C47" s="21" t="s">
        <v>5</v>
      </c>
    </row>
    <row r="48" spans="1:5" x14ac:dyDescent="0.25">
      <c r="A48" s="4" t="s">
        <v>9</v>
      </c>
      <c r="B48" s="7">
        <v>2</v>
      </c>
      <c r="C48" s="4">
        <f>SUM(D22,D31)</f>
        <v>0.39999999999999997</v>
      </c>
    </row>
    <row r="49" spans="1:3" x14ac:dyDescent="0.25">
      <c r="A49" s="4" t="s">
        <v>18</v>
      </c>
      <c r="B49" s="7">
        <v>9</v>
      </c>
      <c r="C49" s="4">
        <f>SUM(D4,D5,D11,D17,D18,D19,D20,D29,D30)</f>
        <v>3.7166666666666668</v>
      </c>
    </row>
    <row r="50" spans="1:3" x14ac:dyDescent="0.25">
      <c r="A50" s="4" t="s">
        <v>26</v>
      </c>
      <c r="B50" s="7">
        <v>1</v>
      </c>
      <c r="C50" s="4">
        <f>SUM(D12)</f>
        <v>3.3333333333333333E-2</v>
      </c>
    </row>
    <row r="51" spans="1:3" x14ac:dyDescent="0.25">
      <c r="A51" s="4" t="s">
        <v>22</v>
      </c>
      <c r="B51" s="7">
        <v>1</v>
      </c>
      <c r="C51" s="26">
        <f>SUM(D10)</f>
        <v>0.13333333333333333</v>
      </c>
    </row>
    <row r="52" spans="1:3" x14ac:dyDescent="0.25">
      <c r="A52" s="4" t="s">
        <v>15</v>
      </c>
      <c r="B52" s="20">
        <v>4</v>
      </c>
      <c r="C52" s="19">
        <f>SUM(D21,D27,D28,2)</f>
        <v>2.15</v>
      </c>
    </row>
  </sheetData>
  <pageMargins left="0.7" right="0.7" top="0.75" bottom="0.75" header="0.3" footer="0.3"/>
  <pageSetup orientation="portrait" horizontalDpi="180" verticalDpi="18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2018-05-14T04:27:12Z</dcterms:modified>
</cp:coreProperties>
</file>