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" i="3"/>
  <c r="D7"/>
  <c r="E7"/>
  <c r="F7"/>
  <c r="G7"/>
  <c r="H7"/>
  <c r="I7"/>
  <c r="J7"/>
  <c r="A330" i="24"/>
  <c r="C330"/>
  <c r="A31"/>
  <c r="C31"/>
  <c r="C19" i="21"/>
  <c r="D19"/>
  <c r="G19"/>
  <c r="K7" i="3" l="1"/>
  <c r="A21" i="24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8" i="3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C3"/>
  <c r="C4"/>
  <c r="C5"/>
  <c r="C6"/>
  <c r="C8"/>
  <c r="C9"/>
  <c r="C10"/>
  <c r="D3"/>
  <c r="D4"/>
  <c r="D5"/>
  <c r="D6"/>
  <c r="D8"/>
  <c r="D9"/>
  <c r="D10"/>
  <c r="E3"/>
  <c r="E4"/>
  <c r="E5"/>
  <c r="E6"/>
  <c r="E8"/>
  <c r="E9"/>
  <c r="E10"/>
  <c r="F3"/>
  <c r="F4"/>
  <c r="F5"/>
  <c r="F6"/>
  <c r="F8"/>
  <c r="F9"/>
  <c r="F10"/>
  <c r="G3"/>
  <c r="G4"/>
  <c r="G5"/>
  <c r="G6"/>
  <c r="G8"/>
  <c r="G9"/>
  <c r="G10"/>
  <c r="H3"/>
  <c r="H4"/>
  <c r="H5"/>
  <c r="H6"/>
  <c r="H8"/>
  <c r="H9"/>
  <c r="H10"/>
  <c r="I3"/>
  <c r="I4"/>
  <c r="I5"/>
  <c r="I6"/>
  <c r="I8"/>
  <c r="I9"/>
  <c r="I10"/>
  <c r="J3"/>
  <c r="J4"/>
  <c r="J5"/>
  <c r="J6"/>
  <c r="J8"/>
  <c r="J9"/>
  <c r="J10"/>
  <c r="C2"/>
  <c r="D2"/>
  <c r="E2"/>
  <c r="F2"/>
  <c r="G2"/>
  <c r="H2"/>
  <c r="I2"/>
  <c r="J2"/>
  <c r="C14"/>
  <c r="D14"/>
  <c r="E14"/>
  <c r="F14"/>
  <c r="G14"/>
  <c r="H14"/>
  <c r="I14"/>
  <c r="J14"/>
  <c r="K44" l="1"/>
  <c r="K36"/>
  <c r="K28"/>
  <c r="K48"/>
  <c r="K40"/>
  <c r="K32"/>
  <c r="K45"/>
  <c r="K37"/>
  <c r="K29"/>
  <c r="K46"/>
  <c r="K38"/>
  <c r="K30"/>
  <c r="K47"/>
  <c r="K39"/>
  <c r="K31"/>
  <c r="K43"/>
  <c r="K35"/>
  <c r="K50"/>
  <c r="K42"/>
  <c r="K34"/>
  <c r="K49"/>
  <c r="K41"/>
  <c r="K33"/>
  <c r="K5"/>
  <c r="K4"/>
  <c r="K3"/>
  <c r="K10"/>
  <c r="K9"/>
  <c r="K8"/>
  <c r="K6"/>
  <c r="K2"/>
  <c r="K14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4" i="3" l="1"/>
  <c r="D114"/>
  <c r="E114"/>
  <c r="F114"/>
  <c r="G114"/>
  <c r="H114"/>
  <c r="I114"/>
  <c r="J114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58"/>
  <c r="D58"/>
  <c r="E58"/>
  <c r="F58"/>
  <c r="G58"/>
  <c r="H58"/>
  <c r="I58"/>
  <c r="J58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4" i="3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3"/>
  <c r="K94"/>
  <c r="K92"/>
  <c r="K91"/>
  <c r="K90"/>
  <c r="K89"/>
  <c r="K88"/>
  <c r="K87"/>
  <c r="K86"/>
  <c r="K85"/>
  <c r="K83"/>
  <c r="K84"/>
  <c r="K82"/>
  <c r="K81"/>
  <c r="K80"/>
  <c r="K79"/>
  <c r="K78"/>
  <c r="K77"/>
  <c r="K76"/>
  <c r="K75"/>
  <c r="K74"/>
  <c r="K73"/>
  <c r="K72"/>
  <c r="K58"/>
  <c r="K71"/>
  <c r="K70"/>
  <c r="K69"/>
  <c r="K68"/>
  <c r="K66"/>
  <c r="K67"/>
  <c r="K65"/>
  <c r="K64"/>
  <c r="K62"/>
  <c r="K63"/>
  <c r="K61"/>
  <c r="K60"/>
  <c r="K59"/>
  <c r="K57"/>
  <c r="K56"/>
  <c r="K55"/>
  <c r="K54"/>
  <c r="K53"/>
  <c r="K52"/>
  <c r="K51"/>
  <c r="K27"/>
  <c r="K26"/>
  <c r="K25"/>
  <c r="K24"/>
  <c r="K23"/>
  <c r="K22"/>
  <c r="K21"/>
  <c r="K20"/>
  <c r="K19"/>
  <c r="K18"/>
  <c r="K17"/>
  <c r="K16"/>
  <c r="K15"/>
  <c r="K13"/>
  <c r="K12"/>
  <c r="K11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J9"/>
  <c r="B10"/>
  <c r="D9"/>
  <c r="I9"/>
  <c r="H9"/>
  <c r="E9"/>
  <c r="G9"/>
  <c r="C9"/>
  <c r="F9"/>
  <c r="Q10" l="1"/>
  <c r="O10"/>
  <c r="M10"/>
  <c r="P10"/>
  <c r="L10"/>
  <c r="R10"/>
  <c r="N10"/>
  <c r="K10"/>
  <c r="J10"/>
  <c r="H10"/>
  <c r="I10"/>
  <c r="C10"/>
  <c r="D10"/>
  <c r="E10"/>
  <c r="F10"/>
  <c r="G10"/>
  <c r="B11"/>
  <c r="O11" l="1"/>
  <c r="N11"/>
  <c r="P11"/>
  <c r="Q11"/>
  <c r="L11"/>
  <c r="R11"/>
  <c r="M11"/>
  <c r="J11"/>
  <c r="K11"/>
  <c r="C11"/>
  <c r="F11"/>
  <c r="I11"/>
  <c r="G11"/>
  <c r="H11"/>
  <c r="D11"/>
  <c r="E11"/>
  <c r="B12"/>
  <c r="L12" l="1"/>
  <c r="O12"/>
  <c r="P12"/>
  <c r="M12"/>
  <c r="N12"/>
  <c r="Q12"/>
  <c r="R12"/>
  <c r="J12"/>
  <c r="K12"/>
  <c r="D12"/>
  <c r="B13"/>
  <c r="H12"/>
  <c r="E12"/>
  <c r="G12"/>
  <c r="I12"/>
  <c r="C12"/>
  <c r="F12"/>
  <c r="P13" l="1"/>
  <c r="Q13"/>
  <c r="N13"/>
  <c r="R13"/>
  <c r="O13"/>
  <c r="M13"/>
  <c r="L13"/>
  <c r="J13"/>
  <c r="K13"/>
  <c r="G13"/>
  <c r="D13"/>
  <c r="I13"/>
  <c r="C13"/>
  <c r="E13"/>
  <c r="B14"/>
  <c r="H13"/>
  <c r="F13"/>
  <c r="R14" l="1"/>
  <c r="L14"/>
  <c r="O14"/>
  <c r="P14"/>
  <c r="Q14"/>
  <c r="M14"/>
  <c r="N14"/>
  <c r="J14"/>
  <c r="K14"/>
  <c r="F14"/>
  <c r="B15"/>
  <c r="D14"/>
  <c r="C14"/>
  <c r="E14"/>
  <c r="H14"/>
  <c r="I14"/>
  <c r="G14"/>
  <c r="N15" l="1"/>
  <c r="P15"/>
  <c r="Q15"/>
  <c r="M15"/>
  <c r="R15"/>
  <c r="L15"/>
  <c r="O15"/>
  <c r="J15"/>
  <c r="K15"/>
  <c r="C15"/>
  <c r="E15"/>
  <c r="G15"/>
  <c r="B16"/>
  <c r="I15"/>
  <c r="F15"/>
  <c r="D15"/>
  <c r="H15"/>
  <c r="O16" l="1"/>
  <c r="M16"/>
  <c r="L16"/>
  <c r="P16"/>
  <c r="Q16"/>
  <c r="R16"/>
  <c r="N16"/>
  <c r="J16"/>
  <c r="K16"/>
  <c r="I16"/>
  <c r="F16"/>
  <c r="B17"/>
  <c r="H16"/>
  <c r="G16"/>
  <c r="D16"/>
  <c r="C16"/>
  <c r="E16"/>
  <c r="Q17" l="1"/>
  <c r="M17"/>
  <c r="R17"/>
  <c r="O17"/>
  <c r="N17"/>
  <c r="P17"/>
  <c r="L17"/>
  <c r="K17"/>
  <c r="J17"/>
  <c r="H17"/>
  <c r="I17"/>
  <c r="C17"/>
  <c r="B18"/>
  <c r="G17"/>
  <c r="D17"/>
  <c r="E17"/>
  <c r="F17"/>
  <c r="R18" l="1"/>
  <c r="M18"/>
  <c r="L18"/>
  <c r="O18"/>
  <c r="P18"/>
  <c r="Q18"/>
  <c r="N18"/>
  <c r="J18"/>
  <c r="K18"/>
  <c r="I18"/>
  <c r="F18"/>
  <c r="H18"/>
  <c r="G18"/>
  <c r="E18"/>
  <c r="B19"/>
  <c r="C18"/>
  <c r="D18"/>
  <c r="R19" l="1"/>
  <c r="Q19"/>
  <c r="L19"/>
  <c r="N19"/>
  <c r="P19"/>
  <c r="M19"/>
  <c r="O19"/>
  <c r="J19"/>
  <c r="K19"/>
  <c r="B20"/>
  <c r="E19"/>
  <c r="G19"/>
  <c r="I19"/>
  <c r="F19"/>
  <c r="D19"/>
  <c r="H19"/>
  <c r="C19"/>
  <c r="L20" l="1"/>
  <c r="O20"/>
  <c r="M20"/>
  <c r="N20"/>
  <c r="P20"/>
  <c r="Q20"/>
  <c r="R20"/>
  <c r="K20"/>
  <c r="J20"/>
  <c r="E20"/>
  <c r="D20"/>
  <c r="H20"/>
  <c r="F20"/>
  <c r="G20"/>
  <c r="I20"/>
  <c r="C20"/>
  <c r="B21"/>
  <c r="O21" l="1"/>
  <c r="M21"/>
  <c r="P21"/>
  <c r="N21"/>
  <c r="R21"/>
  <c r="L21"/>
  <c r="Q21"/>
  <c r="J21"/>
  <c r="K21"/>
  <c r="F21"/>
  <c r="I21"/>
  <c r="D21"/>
  <c r="H21"/>
  <c r="G21"/>
  <c r="E21"/>
  <c r="C21"/>
  <c r="B22"/>
  <c r="P22" l="1"/>
  <c r="O22"/>
  <c r="N22"/>
  <c r="M22"/>
  <c r="R22"/>
  <c r="L22"/>
  <c r="Q22"/>
  <c r="K22"/>
  <c r="J22"/>
  <c r="H22"/>
  <c r="F22"/>
  <c r="B23"/>
  <c r="I22"/>
  <c r="G22"/>
  <c r="E22"/>
  <c r="C22"/>
  <c r="D22"/>
  <c r="L23" l="1"/>
  <c r="P23"/>
  <c r="N23"/>
  <c r="Q23"/>
  <c r="M23"/>
  <c r="R23"/>
  <c r="O23"/>
  <c r="J23"/>
  <c r="K23"/>
  <c r="B24"/>
  <c r="D23"/>
  <c r="H23"/>
  <c r="I23"/>
  <c r="F23"/>
  <c r="G23"/>
  <c r="C23"/>
  <c r="E23"/>
  <c r="R24" l="1"/>
  <c r="L24"/>
  <c r="M24"/>
  <c r="N24"/>
  <c r="Q24"/>
  <c r="O24"/>
  <c r="P24"/>
  <c r="K24"/>
  <c r="J24"/>
  <c r="D24"/>
  <c r="B25"/>
  <c r="C24"/>
  <c r="I24"/>
  <c r="E24"/>
  <c r="H24"/>
  <c r="G24"/>
  <c r="F24"/>
  <c r="R25" l="1"/>
  <c r="P25"/>
  <c r="O25"/>
  <c r="L25"/>
  <c r="M25"/>
  <c r="Q25"/>
  <c r="N25"/>
  <c r="K25"/>
  <c r="J25"/>
  <c r="G25"/>
  <c r="H25"/>
  <c r="D25"/>
  <c r="C25"/>
  <c r="E25"/>
  <c r="I25"/>
  <c r="B26"/>
  <c r="F25"/>
  <c r="Q26" l="1"/>
  <c r="P26"/>
  <c r="M26"/>
  <c r="N26"/>
  <c r="L26"/>
  <c r="O26"/>
  <c r="R26"/>
  <c r="D26"/>
  <c r="B27"/>
  <c r="G26"/>
  <c r="E26"/>
  <c r="H26"/>
  <c r="I26"/>
  <c r="C26"/>
  <c r="F26"/>
  <c r="K26"/>
  <c r="J26"/>
  <c r="R27" l="1"/>
  <c r="M27"/>
  <c r="Q27"/>
  <c r="O27"/>
  <c r="P27"/>
  <c r="N27"/>
  <c r="L27"/>
  <c r="C27"/>
  <c r="I27"/>
  <c r="K27"/>
  <c r="B28"/>
  <c r="F27"/>
  <c r="G27"/>
  <c r="H27"/>
  <c r="J27"/>
  <c r="D27"/>
  <c r="E27"/>
  <c r="O28" l="1"/>
  <c r="P28"/>
  <c r="R28"/>
  <c r="M28"/>
  <c r="L28"/>
  <c r="N28"/>
  <c r="Q28"/>
  <c r="D28"/>
  <c r="H28"/>
  <c r="I28"/>
  <c r="C28"/>
  <c r="G28"/>
  <c r="K28"/>
  <c r="E28"/>
  <c r="J28"/>
  <c r="F28"/>
  <c r="B29"/>
  <c r="R29" l="1"/>
  <c r="N29"/>
  <c r="Q29"/>
  <c r="L29"/>
  <c r="M29"/>
  <c r="O29"/>
  <c r="P29"/>
  <c r="H29"/>
  <c r="J29"/>
  <c r="K29"/>
  <c r="C29"/>
  <c r="E29"/>
  <c r="I29"/>
  <c r="G29"/>
  <c r="F29"/>
  <c r="D29"/>
  <c r="B30"/>
  <c r="Q30" l="1"/>
  <c r="P30"/>
  <c r="L30"/>
  <c r="M30"/>
  <c r="N30"/>
  <c r="O30"/>
  <c r="R30"/>
  <c r="F30"/>
  <c r="D30"/>
  <c r="K30"/>
  <c r="J30"/>
  <c r="H30"/>
  <c r="G30"/>
  <c r="E30"/>
  <c r="I30"/>
  <c r="B31"/>
  <c r="C30"/>
  <c r="Q31" l="1"/>
  <c r="M31"/>
  <c r="N31"/>
  <c r="P31"/>
  <c r="L31"/>
  <c r="O31"/>
  <c r="R31"/>
  <c r="K31"/>
  <c r="C31"/>
  <c r="I31"/>
  <c r="D31"/>
  <c r="G31"/>
  <c r="E31"/>
  <c r="B32"/>
  <c r="J31"/>
  <c r="H31"/>
  <c r="F31"/>
  <c r="M32" l="1"/>
  <c r="O32"/>
  <c r="P32"/>
  <c r="L32"/>
  <c r="R32"/>
  <c r="Q32"/>
  <c r="N32"/>
  <c r="D32"/>
  <c r="K32"/>
  <c r="G32"/>
  <c r="J32"/>
  <c r="B33"/>
  <c r="E32"/>
  <c r="I32"/>
  <c r="C32"/>
  <c r="F32"/>
  <c r="H32"/>
  <c r="P33" l="1"/>
  <c r="L33"/>
  <c r="M33"/>
  <c r="Q33"/>
  <c r="O33"/>
  <c r="R33"/>
  <c r="N33"/>
  <c r="K33"/>
  <c r="F33"/>
  <c r="H33"/>
  <c r="G33"/>
  <c r="E33"/>
  <c r="I33"/>
  <c r="C33"/>
  <c r="B34"/>
  <c r="J33"/>
  <c r="D33"/>
  <c r="N34" l="1"/>
  <c r="L34"/>
  <c r="O34"/>
  <c r="P34"/>
  <c r="R34"/>
  <c r="Q34"/>
  <c r="M34"/>
  <c r="G34"/>
  <c r="B35"/>
  <c r="E34"/>
  <c r="K34"/>
  <c r="D34"/>
  <c r="F34"/>
  <c r="J34"/>
  <c r="C34"/>
  <c r="H34"/>
  <c r="I34"/>
  <c r="R35" l="1"/>
  <c r="N35"/>
  <c r="Q35"/>
  <c r="P35"/>
  <c r="M35"/>
  <c r="L35"/>
  <c r="O35"/>
  <c r="G35"/>
  <c r="C35"/>
  <c r="J35"/>
  <c r="E35"/>
  <c r="F35"/>
  <c r="B36"/>
  <c r="K35"/>
  <c r="I35"/>
  <c r="H35"/>
  <c r="D35"/>
  <c r="M36" l="1"/>
  <c r="P36"/>
  <c r="O36"/>
  <c r="N36"/>
  <c r="Q36"/>
  <c r="R36"/>
  <c r="L36"/>
  <c r="I36"/>
  <c r="E36"/>
  <c r="G36"/>
  <c r="D36"/>
  <c r="C36"/>
  <c r="B37"/>
  <c r="J36"/>
  <c r="H36"/>
  <c r="K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<sst xmlns="http://schemas.openxmlformats.org/spreadsheetml/2006/main" count="2057" uniqueCount="606">
  <si>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</si>
  <si>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</si>
  <si>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</si>
  <si>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</si>
  <si>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</si>
  <si>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</si>
  <si>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</si>
  <si>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</si>
  <si>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</si>
  <si>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</si>
  <si>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</si>
  <si>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</si>
  <si>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</si>
  <si>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</si>
  <si>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</si>
  <si>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</si>
  <si>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</si>
  <si>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</si>
  <si>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</si>
  <si>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</si>
  <si>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</si>
  <si>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</si>
  <si>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</si>
  <si>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</si>
  <si>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</si>
  <si>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</si>
  <si>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</si>
  <si>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</si>
  <si>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</si>
  <si>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</si>
  <si>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</si>
  <si>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</si>
  <si>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</si>
  <si>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</si>
  <si>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</si>
  <si>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</si>
  <si>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</si>
  <si>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</si>
  <si>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</si>
  <si>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</si>
  <si>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</si>
  <si>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</si>
  <si>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</si>
  <si>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</si>
  <si>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</si>
  <si>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</si>
  <si>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</si>
  <si>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</si>
  <si>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</si>
  <si>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</si>
  <si>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</si>
  <si>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</si>
  <si>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</si>
  <si>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</si>
  <si>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</si>
  <si>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</si>
  <si>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</si>
  <si>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</si>
  <si>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</si>
  <si>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</si>
  <si>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</si>
  <si>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</si>
  <si>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</si>
  <si>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</si>
  <si>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</si>
  <si>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</si>
  <si>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</si>
  <si>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</si>
  <si>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</si>
  <si>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</si>
  <si>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</si>
  <si>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</si>
  <si>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</si>
  <si>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</si>
  <si>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</si>
  <si>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</si>
  <si>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</si>
  <si>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</si>
  <si>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</si>
  <si>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</si>
  <si>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</si>
  <si>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</si>
  <si>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</si>
  <si>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</si>
  <si>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</si>
  <si>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</si>
  <si>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</si>
  <si>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</si>
  <si>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</si>
  <si>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</si>
  <si>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</si>
  <si>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</si>
  <si>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</si>
  <si>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</si>
  <si>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</si>
  <si>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</si>
  <si>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</si>
  <si>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</si>
  <si>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</si>
  <si>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</si>
  <si>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</si>
  <si>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</si>
  <si>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</si>
  <si>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</si>
  <si>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</si>
  <si>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</si>
  <si>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</si>
  <si>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</si>
  <si>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</si>
  <si>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</si>
  <si>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</si>
  <si>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</si>
  <si>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</si>
  <si>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</si>
  <si>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</si>
  <si>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</si>
  <si>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</si>
  <si>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</si>
  <si>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</si>
  <si>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</si>
  <si>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</si>
  <si>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</si>
  <si>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</si>
  <si>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</si>
  <si>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</si>
  <si>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</si>
  <si>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</si>
  <si>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</si>
  <si>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</si>
  <si>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</si>
  <si>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</si>
  <si>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</si>
  <si>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</si>
  <si>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</si>
  <si>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</si>
  <si>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</si>
  <si>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</si>
  <si>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</si>
  <si>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</si>
  <si>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</si>
  <si>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</si>
  <si>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</si>
  <si>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</si>
  <si>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</si>
  <si>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</si>
  <si>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</si>
  <si>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</si>
  <si>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</si>
  <si>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</si>
  <si>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</si>
  <si>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</si>
  <si>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</si>
  <si>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</si>
  <si>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</si>
  <si>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</si>
  <si>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</si>
  <si>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</si>
  <si>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</si>
  <si>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</si>
  <si>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</si>
  <si>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</si>
  <si>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</si>
  <si>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</si>
  <si>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</si>
  <si>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</si>
  <si>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</si>
  <si>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</si>
  <si>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</si>
  <si>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</si>
  <si>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</si>
  <si>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</si>
  <si>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</si>
  <si>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</si>
  <si>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</si>
  <si>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</si>
  <si>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</si>
  <si>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</si>
  <si>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</si>
  <si>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</si>
  <si>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</si>
  <si>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</si>
  <si>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</si>
  <si>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</si>
  <si>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</si>
  <si>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</si>
  <si>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</si>
  <si>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</si>
  <si>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</si>
  <si>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</si>
  <si>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</si>
  <si>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</si>
  <si>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</si>
  <si>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</si>
  <si>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</si>
  <si>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</si>
  <si>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</si>
  <si>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</si>
  <si>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</si>
  <si>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</si>
  <si>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</si>
  <si>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</si>
  <si>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</si>
  <si>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</si>
  <si>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</si>
  <si>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</si>
  <si>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</si>
  <si>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</si>
  <si>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</si>
  <si>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</si>
  <si>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</si>
  <si>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</si>
  <si>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</si>
  <si>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</si>
  <si>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</si>
  <si>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</si>
  <si>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</si>
  <si>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</si>
  <si>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</si>
  <si>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</si>
  <si>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</si>
  <si>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</si>
  <si>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</si>
  <si>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</si>
  <si>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</si>
  <si>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</si>
  <si>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</si>
  <si>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</si>
  <si>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</si>
  <si>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</si>
  <si>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</si>
  <si>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</si>
  <si>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</si>
  <si>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</si>
  <si>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</si>
  <si>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</si>
  <si>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</si>
  <si>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</si>
  <si>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</si>
  <si>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</si>
  <si>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</si>
  <si>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</si>
  <si>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</si>
  <si>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</si>
  <si>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</si>
  <si>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</si>
  <si>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</si>
  <si>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</si>
  <si>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</si>
  <si>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</si>
  <si>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</si>
  <si>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</si>
  <si>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</si>
  <si>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</si>
  <si>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</si>
  <si>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</si>
  <si>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</si>
  <si>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</si>
  <si>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</si>
  <si>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</si>
  <si>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</si>
  <si>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</si>
  <si>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</si>
  <si>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</si>
  <si>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</si>
  <si>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</si>
  <si>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</si>
  <si>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</si>
  <si>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</si>
  <si>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</si>
  <si>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</si>
  <si>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</si>
  <si>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</si>
  <si>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</si>
  <si>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</si>
  <si>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</si>
  <si>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</si>
  <si>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</si>
  <si>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</si>
  <si>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</si>
  <si>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</si>
  <si>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</si>
  <si>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</si>
  <si>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</si>
  <si>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</si>
  <si>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</si>
  <si>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</si>
  <si>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</si>
  <si>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</si>
  <si>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</si>
  <si>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</si>
  <si>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</si>
  <si>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</si>
  <si>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</si>
  <si>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</si>
  <si>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</si>
  <si>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</si>
  <si>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</si>
  <si>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</si>
  <si>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</si>
  <si>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</si>
  <si>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</si>
  <si>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</si>
  <si>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</si>
  <si>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</si>
  <si>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</si>
  <si>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</si>
  <si>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</si>
  <si>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</si>
  <si>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</si>
  <si>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</si>
  <si>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</si>
  <si>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</si>
  <si>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</si>
  <si>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</si>
  <si>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</si>
  <si>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</si>
  <si>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</si>
  <si>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</si>
  <si>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</si>
  <si>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</si>
  <si>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</si>
  <si>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</si>
  <si>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</si>
  <si>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</si>
  <si>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</si>
  <si>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</si>
  <si>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</si>
  <si>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</si>
  <si>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</si>
  <si>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</si>
  <si>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</si>
  <si>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</si>
  <si>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</si>
  <si>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</si>
  <si>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</si>
  <si>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</si>
  <si>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</si>
  <si>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</si>
  <si>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</si>
  <si>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</si>
  <si>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</si>
  <si>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</si>
  <si>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</si>
  <si>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</si>
  <si>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</si>
  <si>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</si>
  <si>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</si>
  <si>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</si>
  <si>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</si>
  <si>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</si>
  <si>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</si>
  <si>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</si>
  <si>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</si>
  <si>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</si>
  <si>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</si>
  <si>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</si>
  <si>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</si>
  <si>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</si>
  <si>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</si>
  <si>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</si>
  <si>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</si>
  <si>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</si>
  <si>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</si>
  <si>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</si>
  <si>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</si>
  <si>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</si>
  <si>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</si>
  <si>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</si>
  <si>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</si>
  <si>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</si>
  <si>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</si>
  <si>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</si>
  <si>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</si>
  <si>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</si>
  <si>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</si>
  <si>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</si>
  <si>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</si>
  <si>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</si>
  <si>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</si>
  <si>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</si>
  <si>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</si>
  <si>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</si>
  <si>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</si>
  <si>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</si>
  <si>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</si>
  <si>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</si>
  <si>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</si>
  <si>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</si>
  <si>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</si>
  <si>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</si>
  <si>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</si>
  <si>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</si>
  <si>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</si>
  <si>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</si>
  <si>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</si>
  <si>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</si>
  <si>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</si>
  <si>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</si>
  <si>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</si>
  <si>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</si>
  <si>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</si>
  <si>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</si>
  <si>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</si>
  <si>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</si>
  <si>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</si>
  <si>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</si>
  <si>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</si>
  <si>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</si>
  <si>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</si>
  <si>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</si>
  <si>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</si>
  <si>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</si>
  <si>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</si>
  <si>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</si>
  <si>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</si>
  <si>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</si>
  <si>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</si>
  <si>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</si>
  <si>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</si>
  <si>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</si>
  <si>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</si>
  <si>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</si>
  <si>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</si>
  <si>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</si>
  <si>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</si>
  <si>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</si>
  <si>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</si>
  <si>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</si>
  <si>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</si>
  <si>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</si>
  <si>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</si>
  <si>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</si>
  <si>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</si>
  <si>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</si>
  <si>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</si>
  <si>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</si>
  <si>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</si>
  <si>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</si>
  <si>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</si>
  <si>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</si>
  <si>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</si>
  <si>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</si>
  <si>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</si>
  <si>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</si>
  <si>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</si>
  <si>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</si>
  <si>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</si>
  <si>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</si>
  <si>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</si>
  <si>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</si>
  <si>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</si>
  <si>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</si>
  <si>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</si>
  <si>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</si>
  <si>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</si>
  <si>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</si>
  <si>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</si>
  <si>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</si>
  <si>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</si>
  <si>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</si>
  <si>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</si>
  <si>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</si>
  <si>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</si>
  <si>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</si>
  <si>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</si>
  <si>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</si>
  <si>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</si>
  <si>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</si>
  <si>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</si>
  <si>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</si>
  <si>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</si>
  <si>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</si>
  <si>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</si>
  <si>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</si>
  <si>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</si>
  <si>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</si>
  <si>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</si>
  <si>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</si>
  <si>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</si>
  <si>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</si>
  <si>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</si>
  <si>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</si>
  <si>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</si>
  <si>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</si>
  <si>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</si>
  <si>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</si>
  <si>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</si>
  <si>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</si>
  <si>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</si>
  <si>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</si>
  <si>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</si>
  <si>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</si>
  <si>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</si>
  <si>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</si>
  <si>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</si>
  <si>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</si>
  <si>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</si>
  <si>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</si>
  <si>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</si>
  <si>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</si>
  <si>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</si>
  <si>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</si>
  <si>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</si>
  <si>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</si>
  <si>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</si>
  <si>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</si>
  <si>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</si>
  <si>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</si>
  <si>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</si>
  <si>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</si>
  <si>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</si>
  <si>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</si>
  <si>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</si>
  <si>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</si>
  <si>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</si>
  <si>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</si>
  <si>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</si>
  <si>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</si>
  <si>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</si>
  <si>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</si>
  <si>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</si>
  <si>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</si>
  <si>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</si>
  <si>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</si>
  <si>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</si>
  <si>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</si>
  <si>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</si>
  <si>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</si>
  <si>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</si>
  <si>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</si>
  <si>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</si>
  <si>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</si>
  <si>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</si>
  <si>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</si>
  <si>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</si>
  <si>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</si>
  <si>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</si>
  <si>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</si>
  <si>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</si>
  <si>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</si>
  <si>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</si>
  <si>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</si>
  <si>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</si>
  <si>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</si>
  <si>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</si>
  <si>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</si>
  <si>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</si>
  <si>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</si>
  <si>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</si>
  <si>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</si>
  <si>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</si>
  <si>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</si>
  <si>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</si>
  <si>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</si>
  <si>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</si>
  <si>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</si>
  <si>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</si>
  <si>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</si>
  <si>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</si>
  <si>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</si>
  <si>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</si>
  <si>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</si>
  <si>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</si>
  <si>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</si>
  <si>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</si>
  <si>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</si>
  <si>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</si>
  <si>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</si>
  <si>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</si>
  <si>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</si>
  <si>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</si>
  <si>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</si>
  <si>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</si>
  <si>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</si>
  <si>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</si>
  <si>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</si>
  <si>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</si>
  <si>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</si>
  <si>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</si>
  <si>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</si>
  <si>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</si>
  <si>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</si>
  <si>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</si>
  <si>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</si>
  <si>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</si>
  <si>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</si>
  <si>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</si>
  <si>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</si>
  <si>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</si>
  <si>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</si>
  <si>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</si>
  <si>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</si>
  <si>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</si>
  <si>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</si>
  <si>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</si>
  <si>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</si>
  <si>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</si>
  <si>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</si>
  <si>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</si>
  <si>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</si>
  <si>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</si>
  <si>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</si>
  <si>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</si>
  <si>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</si>
  <si>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</si>
  <si>
    <t>list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</si>
</sst>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4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3">
  <autoFilter ref="A1:J54">
    <filterColumn colId="3"/>
  </autoFilter>
  <tableColumns count="10">
    <tableColumn id="2" name="Name" dataDxfId="62"/>
    <tableColumn id="10" name="Table" dataDxfId="61">
      <calculatedColumnFormula>"__"&amp;[Name]</calculatedColumnFormula>
    </tableColumn>
    <tableColumn id="5" name="Singular Name" dataDxfId="60">
      <calculatedColumnFormula>IF(RIGHT([Name],3)="ies",MID([Name],1,LEN([Name])-3)&amp;"y",IF(RIGHT([Name],1)="s",MID([Name],1,LEN([Name])-1),[Name]))</calculatedColumnFormula>
    </tableColumn>
    <tableColumn id="8" name="Model NS" dataDxfId="59">
      <calculatedColumnFormula>"Milestone\Appframe\Model"</calculatedColumnFormula>
    </tableColumn>
    <tableColumn id="4" name="Class Name" dataDxfId="58">
      <calculatedColumnFormula>SUBSTITUTE(PROPER([Singular Name]),"_","")</calculatedColumnFormula>
    </tableColumn>
    <tableColumn id="1" name="Migration Artisan" dataDxfId="57">
      <calculatedColumnFormula>"php artisan make:migration create_"&amp;[Table]&amp;"_table --create=__"&amp;[Name]</calculatedColumnFormula>
    </tableColumn>
    <tableColumn id="6" name="Model Artisan" dataDxfId="56">
      <calculatedColumnFormula>"php artisan make:model "&amp;[Class Name]</calculatedColumnFormula>
    </tableColumn>
    <tableColumn id="3" name="Model Statement" dataDxfId="55">
      <calculatedColumnFormula>"protected $table = '"&amp;[Table]&amp;"';"</calculatedColumnFormula>
    </tableColumn>
    <tableColumn id="7" name="Seeder Artisan" dataDxfId="54">
      <calculatedColumnFormula>"php artisan make:seed "&amp;[Class Name]&amp;"TableSeeder"</calculatedColumnFormula>
    </tableColumn>
    <tableColumn id="9" name="Seeder Class" dataDxfId="5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2" totalsRowShown="0" dataDxfId="51">
  <autoFilter ref="A1:I82"/>
  <tableColumns count="9">
    <tableColumn id="1" name="Column" dataDxfId="50"/>
    <tableColumn id="2" name="Type" dataDxfId="49"/>
    <tableColumn id="3" name="Name" dataDxfId="48"/>
    <tableColumn id="4" name="Length/Enum" dataDxfId="47"/>
    <tableColumn id="5" name="Method1" dataDxfId="46"/>
    <tableColumn id="6" name="Method2" dataDxfId="45"/>
    <tableColumn id="7" name="Method3" dataDxfId="44"/>
    <tableColumn id="8" name="Method4" dataDxfId="43"/>
    <tableColumn id="9" name="Method5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4" totalsRowShown="0" dataDxfId="41">
  <autoFilter ref="A1:K114">
    <filterColumn colId="0">
      <filters>
        <filter val="item_group_master"/>
      </filters>
    </filterColumn>
  </autoFilter>
  <tableColumns count="11">
    <tableColumn id="2" name="Table" dataDxfId="40"/>
    <tableColumn id="3" name="Field" dataDxfId="39"/>
    <tableColumn id="5" name="Type" dataDxfId="38">
      <calculatedColumnFormula>VLOOKUP([Field],Columns[],2,0)&amp;"("</calculatedColumnFormula>
    </tableColumn>
    <tableColumn id="4" name="Name" dataDxfId="37">
      <calculatedColumnFormula>IF(VLOOKUP([Field],Columns[],3,0)&lt;&gt;"","'"&amp;VLOOKUP([Field],Columns[],3,0)&amp;"'","")</calculatedColumnFormula>
    </tableColumn>
    <tableColumn id="6" name="Arg2" dataDxfId="36">
      <calculatedColumnFormula>IF(VLOOKUP([Field],Columns[],4,0)&lt;&gt;0,", "&amp;VLOOKUP([Field],Columns[],4,0)&amp;")",")")</calculatedColumnFormula>
    </tableColumn>
    <tableColumn id="7" name="Method1" dataDxfId="35">
      <calculatedColumnFormula>IF(VLOOKUP([Field],Columns[],5,0)=0,"","-&gt;"&amp;VLOOKUP([Field],Columns[],5,0))</calculatedColumnFormula>
    </tableColumn>
    <tableColumn id="8" name="Method2" dataDxfId="34">
      <calculatedColumnFormula>IF(VLOOKUP([Field],Columns[],6,0)=0,"","-&gt;"&amp;VLOOKUP([Field],Columns[],6,0))</calculatedColumnFormula>
    </tableColumn>
    <tableColumn id="9" name="Method3" dataDxfId="33">
      <calculatedColumnFormula>IF(VLOOKUP([Field],Columns[],7,0)=0,"","-&gt;"&amp;VLOOKUP([Field],Columns[],7,0))</calculatedColumnFormula>
    </tableColumn>
    <tableColumn id="10" name="Method4" dataDxfId="32">
      <calculatedColumnFormula>IF(VLOOKUP([Field],Columns[],8,0)=0,"","-&gt;"&amp;VLOOKUP([Field],Columns[],8,0))</calculatedColumnFormula>
    </tableColumn>
    <tableColumn id="11" name="Method5" dataDxfId="31">
      <calculatedColumnFormula>IF(VLOOKUP([Field],Columns[],9,0)=0,"","-&gt;"&amp;VLOOKUP([Field],Columns[],9,0))</calculatedColumnFormula>
    </tableColumn>
    <tableColumn id="12" name="Statement" dataDxfId="30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0" totalsRowShown="0" headerRowDxfId="29" dataDxfId="28">
  <autoFilter ref="A1:R330">
    <filterColumn colId="1">
      <filters>
        <filter val="Resource Form Field Data"/>
      </filters>
    </filterColumn>
  </autoFilter>
  <tableColumns count="18">
    <tableColumn id="19" name="TRCode" dataDxfId="27">
      <calculatedColumnFormula>[Table Name]&amp;"-"&amp;(COUNTIF($B$1:TableData[[#This Row],[Table Name]],TableData[[#This Row],[Table Name]])-1)</calculatedColumnFormula>
    </tableColumn>
    <tableColumn id="1" name="Table Name" dataDxfId="26"/>
    <tableColumn id="2" name="Record No" dataDxfId="25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4"/>
    <tableColumn id="4" name="2" dataDxfId="23"/>
    <tableColumn id="5" name="3" dataDxfId="22"/>
    <tableColumn id="6" name="4" dataDxfId="21"/>
    <tableColumn id="7" name="5" dataDxfId="20"/>
    <tableColumn id="8" name="6" dataDxfId="19"/>
    <tableColumn id="9" name="7" dataDxfId="18"/>
    <tableColumn id="10" name="8" dataDxfId="17"/>
    <tableColumn id="11" name="9" dataDxfId="16"/>
    <tableColumn id="12" name="10" dataDxfId="15"/>
    <tableColumn id="13" name="11" dataDxfId="14"/>
    <tableColumn id="14" name="12" dataDxfId="13"/>
    <tableColumn id="15" name="13" dataDxfId="12"/>
    <tableColumn id="16" name="14" dataDxfId="11"/>
    <tableColumn id="17" name="15" dataDxfId="1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8">
  <autoFilter ref="A1:G49">
    <filterColumn colId="5"/>
    <filterColumn colId="6"/>
  </autoFilter>
  <tableColumns count="7">
    <tableColumn id="1" name="Name" dataDxfId="7"/>
    <tableColumn id="3" name="Table Name" dataDxfId="6"/>
    <tableColumn id="20" name="NS" dataDxfId="5">
      <calculatedColumnFormula>VLOOKUP([Table Name],Tables[],4,0)</calculatedColumnFormula>
    </tableColumn>
    <tableColumn id="21" name="Model" dataDxfId="4">
      <calculatedColumnFormula>VLOOKUP([Table Name],Tables[],5,0)</calculatedColumnFormula>
    </tableColumn>
    <tableColumn id="4" name="Query Method" dataDxfId="3"/>
    <tableColumn id="2" name="Last ID" dataDxfId="2"/>
    <tableColumn id="5" name="AI Change Query" dataDxfId="1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2"/>
  <sheetViews>
    <sheetView topLeftCell="A67" workbookViewId="0">
      <selection activeCell="F82" sqref="F8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  <row r="82" spans="1:9">
      <c r="A82" s="33" t="s">
        <v>605</v>
      </c>
      <c r="B82" s="33" t="s">
        <v>224</v>
      </c>
      <c r="C82" s="33" t="s">
        <v>605</v>
      </c>
      <c r="D82" s="33" t="s">
        <v>243</v>
      </c>
      <c r="E82" s="33" t="s">
        <v>244</v>
      </c>
      <c r="F82" s="33"/>
      <c r="G82" s="33"/>
      <c r="H82" s="33"/>
      <c r="I82" s="33"/>
    </row>
  </sheetData>
  <conditionalFormatting sqref="A2:A82">
    <cfRule type="duplicateValues" dxfId="52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tabSelected="1" workbookViewId="0">
      <selection activeCell="K2" sqref="K2:K1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605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'list'</v>
      </c>
      <c r="E7" s="36" t="str">
        <f>IF(VLOOKUP([Field],Columns[],4,0)&lt;&gt;0,", "&amp;VLOOKUP([Field],Columns[],4,0)&amp;")",")")</f>
        <v>, ['Yes','No'])</v>
      </c>
      <c r="F7" s="35" t="str">
        <f>IF(VLOOKUP([Field],Columns[],5,0)=0,"","-&gt;"&amp;VLOOKUP([Field],Columns[],5,0))</f>
        <v>-&gt;default('Yes')</v>
      </c>
      <c r="G7" s="35" t="str">
        <f>IF(VLOOKUP([Field],Columns[],6,0)=0,"","-&gt;"&amp;VLOOKUP([Field],Columns[],6,0))</f>
        <v/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$table-&gt;enum('list', ['Yes','No'])-&gt;default('Yes');</v>
      </c>
    </row>
    <row r="8" spans="1:11">
      <c r="A8" s="35" t="s">
        <v>364</v>
      </c>
      <c r="B8" s="35" t="s">
        <v>235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'type'</v>
      </c>
      <c r="E8" s="36" t="str">
        <f>IF(VLOOKUP([Field],Columns[],4,0)&lt;&gt;0,", "&amp;VLOOKUP([Field],Columns[],4,0)&amp;")",")")</f>
        <v>, ['Public','Private'])</v>
      </c>
      <c r="F8" s="35" t="str">
        <f>IF(VLOOKUP([Field],Columns[],5,0)=0,"","-&gt;"&amp;VLOOKUP([Field],Columns[],5,0))</f>
        <v>-&gt;default('Public')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9" spans="1:11">
      <c r="A9" s="35" t="s">
        <v>364</v>
      </c>
      <c r="B9" s="35" t="s">
        <v>223</v>
      </c>
      <c r="C9" s="35" t="str">
        <f>VLOOKUP([Field],Columns[],2,0)&amp;"("</f>
        <v>enum(</v>
      </c>
      <c r="D9" s="35" t="str">
        <f>IF(VLOOKUP([Field],Columns[],3,0)&lt;&gt;"","'"&amp;VLOOKUP([Field],Columns[],3,0)&amp;"'","")</f>
        <v>'status'</v>
      </c>
      <c r="E9" s="36" t="str">
        <f>IF(VLOOKUP([Field],Columns[],4,0)&lt;&gt;0,", "&amp;VLOOKUP([Field],Columns[],4,0)&amp;")",")")</f>
        <v>, ['Active','Inactive'])</v>
      </c>
      <c r="F9" s="35" t="str">
        <f>IF(VLOOKUP([Field],Columns[],5,0)=0,"","-&gt;"&amp;VLOOKUP([Field],Columns[],5,0))</f>
        <v>-&gt;default('Active')</v>
      </c>
      <c r="G9" s="35" t="str">
        <f>IF(VLOOKUP([Field],Columns[],6,0)=0,"","-&gt;"&amp;VLOOKUP([Field],Columns[],6,0))</f>
        <v>-&gt;index()</v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" spans="1:11">
      <c r="A10" s="35" t="s">
        <v>364</v>
      </c>
      <c r="B10" s="35" t="s">
        <v>12</v>
      </c>
      <c r="C10" s="35" t="str">
        <f>VLOOKUP([Field],Columns[],2,0)&amp;"("</f>
        <v>timestamps(</v>
      </c>
      <c r="D10" s="35" t="str">
        <f>IF(VLOOKUP([Field],Columns[],3,0)&lt;&gt;"","'"&amp;VLOOKUP([Field],Columns[],3,0)&amp;"'","")</f>
        <v/>
      </c>
      <c r="E10" s="36" t="str">
        <f>IF(VLOOKUP([Field],Columns[],4,0)&lt;&gt;0,", "&amp;VLOOKUP([Field],Columns[],4,0)&amp;")",")")</f>
        <v>)</v>
      </c>
      <c r="F10" s="35" t="str">
        <f>IF(VLOOKUP([Field],Columns[],5,0)=0,"","-&gt;"&amp;VLOOKUP([Field],Columns[],5,0))</f>
        <v/>
      </c>
      <c r="G10" s="35" t="str">
        <f>IF(VLOOKUP([Field],Columns[],6,0)=0,"","-&gt;"&amp;VLOOKUP([Field],Columns[],6,0))</f>
        <v/>
      </c>
      <c r="H10" s="35" t="str">
        <f>IF(VLOOKUP([Field],Columns[],7,0)=0,"","-&gt;"&amp;VLOOKUP([Field],Columns[],7,0))</f>
        <v/>
      </c>
      <c r="I10" s="35" t="str">
        <f>IF(VLOOKUP([Field],Columns[],8,0)=0,"","-&gt;"&amp;VLOOKUP([Field],Columns[],8,0))</f>
        <v/>
      </c>
      <c r="J10" s="35" t="str">
        <f>IF(VLOOKUP([Field],Columns[],9,0)=0,"","-&gt;"&amp;VLOOKUP([Field],Columns[],9,0))</f>
        <v/>
      </c>
      <c r="K10" s="35" t="str">
        <f>"$table-&gt;"&amp;[Type]&amp;[Name]&amp;[Arg2]&amp;[Method1]&amp;[Method2]&amp;[Method3]&amp;[Method4]&amp;[Method5]&amp;";"</f>
        <v>$table-&gt;timestamps();</v>
      </c>
    </row>
    <row r="11" spans="1:11" hidden="1">
      <c r="A11" s="3" t="s">
        <v>49</v>
      </c>
      <c r="B11" s="3" t="s">
        <v>10</v>
      </c>
      <c r="C11" s="3" t="str">
        <f>VLOOKUP([Field],Columns[],2,0)&amp;"("</f>
        <v>increments(</v>
      </c>
      <c r="D11" s="3" t="str">
        <f>IF(VLOOKUP([Field],Columns[],3,0)&lt;&gt;"","'"&amp;VLOOKUP([Field],Columns[],3,0)&amp;"'","")</f>
        <v>'id'</v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$table-&gt;increments('id');</v>
      </c>
    </row>
    <row r="12" spans="1:11" hidden="1">
      <c r="A12" s="3" t="s">
        <v>49</v>
      </c>
      <c r="B12" s="3" t="s">
        <v>337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'name'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$table-&gt;string('name', 64)-&gt;nullable();</v>
      </c>
    </row>
    <row r="13" spans="1:11" hidden="1">
      <c r="A13" s="3" t="s">
        <v>49</v>
      </c>
      <c r="B13" s="3" t="s">
        <v>229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'code'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$table-&gt;string('code', 64)-&gt;nullable();</v>
      </c>
    </row>
    <row r="14" spans="1:11" hidden="1">
      <c r="A14" s="3" t="s">
        <v>49</v>
      </c>
      <c r="B14" s="2" t="s">
        <v>95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 s="16" customFormat="1" hidden="1">
      <c r="A15" s="3" t="s">
        <v>49</v>
      </c>
      <c r="B15" s="3" t="s">
        <v>338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$table-&gt;string('narration', 800)-&gt;nullable();</v>
      </c>
    </row>
    <row r="16" spans="1:11" hidden="1">
      <c r="A16" s="3" t="s">
        <v>49</v>
      </c>
      <c r="B16" s="3" t="s">
        <v>339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'narration2'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$table-&gt;string('narration2', 800)-&gt;nullable();</v>
      </c>
    </row>
    <row r="17" spans="1:11" hidden="1">
      <c r="A17" s="3" t="s">
        <v>49</v>
      </c>
      <c r="B17" s="3" t="s">
        <v>340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'narration3'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$table-&gt;string('narration3', 800)-&gt;nullable();</v>
      </c>
    </row>
    <row r="18" spans="1:11" hidden="1">
      <c r="A18" s="3" t="s">
        <v>49</v>
      </c>
      <c r="B18" s="3" t="s">
        <v>341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'narration4'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$table-&gt;string('narration4', 800)-&gt;nullable();</v>
      </c>
    </row>
    <row r="19" spans="1:11" hidden="1">
      <c r="A19" s="3" t="s">
        <v>49</v>
      </c>
      <c r="B19" s="3" t="s">
        <v>342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'narration5'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$table-&gt;string('narration5', 800)-&gt;nullable();</v>
      </c>
    </row>
    <row r="20" spans="1:11" hidden="1">
      <c r="A20" s="3" t="s">
        <v>49</v>
      </c>
      <c r="B20" s="3" t="s">
        <v>343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'narration6'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$table-&gt;string('narration6', 800)-&gt;nullable();</v>
      </c>
    </row>
    <row r="21" spans="1:11" hidden="1">
      <c r="A21" s="3" t="s">
        <v>49</v>
      </c>
      <c r="B21" s="3" t="s">
        <v>344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'narration7'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$table-&gt;string('narration7', 800)-&gt;nullable();</v>
      </c>
    </row>
    <row r="22" spans="1:11" hidden="1">
      <c r="A22" s="3" t="s">
        <v>49</v>
      </c>
      <c r="B22" s="3" t="s">
        <v>345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'narration8'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$table-&gt;string('narration8', 800)-&gt;nullable();</v>
      </c>
    </row>
    <row r="23" spans="1:11" hidden="1">
      <c r="A23" s="3" t="s">
        <v>49</v>
      </c>
      <c r="B23" s="3" t="s">
        <v>346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'narration9'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$table-&gt;string('narration9', 800)-&gt;nullable();</v>
      </c>
    </row>
    <row r="24" spans="1:11" hidden="1">
      <c r="A24" s="3" t="s">
        <v>49</v>
      </c>
      <c r="B24" s="3" t="s">
        <v>347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'narration10'</v>
      </c>
      <c r="E24" s="6" t="str">
        <f>IF(VLOOKUP([Field],Columns[],4,0)&lt;&gt;0,", "&amp;VLOOKUP([Field],Columns[],4,0)&amp;")",")")</f>
        <v>, 800)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$table-&gt;string('narration10', 800)-&gt;nullable();</v>
      </c>
    </row>
    <row r="25" spans="1:11" hidden="1">
      <c r="A25" s="3" t="s">
        <v>49</v>
      </c>
      <c r="B25" s="3" t="s">
        <v>348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$table-&gt;string('refno', 60)-&gt;nullable();</v>
      </c>
    </row>
    <row r="26" spans="1:11" hidden="1">
      <c r="A26" s="3" t="s">
        <v>49</v>
      </c>
      <c r="B26" s="3" t="s">
        <v>349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'ref2no'</v>
      </c>
      <c r="E26" s="6" t="str">
        <f>IF(VLOOKUP([Field],Columns[],4,0)&lt;&gt;0,", "&amp;VLOOKUP([Field],Columns[],4,0)&amp;")",")")</f>
        <v>, 60)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$table-&gt;string('ref2no', 60)-&gt;nullable();</v>
      </c>
    </row>
    <row r="27" spans="1:11" hidden="1">
      <c r="A27" s="3" t="s">
        <v>49</v>
      </c>
      <c r="B27" s="3" t="s">
        <v>350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'itemserial'</v>
      </c>
      <c r="E27" s="6" t="str">
        <f>IF(VLOOKUP([Field],Columns[],4,0)&lt;&gt;0,", "&amp;VLOOKUP([Field],Columns[],4,0)&amp;")",")")</f>
        <v>, ['Yes','No'])</v>
      </c>
      <c r="F27" s="3" t="str">
        <f>IF(VLOOKUP([Field],Columns[],5,0)=0,"","-&gt;"&amp;VLOOKUP([Field],Columns[],5,0))</f>
        <v>-&gt;default('No')</v>
      </c>
      <c r="G27" s="3" t="str">
        <f>IF(VLOOKUP([Field],Columns[],6,0)=0,"","-&gt;"&amp;VLOOKUP([Field],Columns[],6,0))</f>
        <v/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$table-&gt;enum('itemserial', ['Yes','No'])-&gt;default('No');</v>
      </c>
    </row>
    <row r="28" spans="1:11" hidden="1">
      <c r="A28" s="3" t="s">
        <v>49</v>
      </c>
      <c r="B28" s="4" t="s">
        <v>353</v>
      </c>
      <c r="C28" s="33" t="str">
        <f>VLOOKUP([Field],Columns[],2,0)&amp;"("</f>
        <v>enum(</v>
      </c>
      <c r="D28" s="33" t="str">
        <f>IF(VLOOKUP([Field],Columns[],3,0)&lt;&gt;"","'"&amp;VLOOKUP([Field],Columns[],3,0)&amp;"'","")</f>
        <v>'type'</v>
      </c>
      <c r="E28" s="34" t="str">
        <f>IF(VLOOKUP([Field],Columns[],4,0)&lt;&gt;0,", "&amp;VLOOKUP([Field],Columns[],4,0)&amp;")",")")</f>
        <v>, ['Public','Protected','System'])</v>
      </c>
      <c r="F28" s="33" t="str">
        <f>IF(VLOOKUP([Field],Columns[],5,0)=0,"","-&gt;"&amp;VLOOKUP([Field],Columns[],5,0))</f>
        <v>-&gt;default('Public')</v>
      </c>
      <c r="G28" s="33" t="str">
        <f>IF(VLOOKUP([Field],Columns[],6,0)=0,"","-&gt;"&amp;VLOOKUP([Field],Columns[],6,0))</f>
        <v/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9" spans="1:11" hidden="1">
      <c r="A29" s="3" t="s">
        <v>49</v>
      </c>
      <c r="B29" s="3" t="s">
        <v>354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'category_01'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$table-&gt;unsignedInteger('category_01')-&gt;nullable()-&gt;index();</v>
      </c>
    </row>
    <row r="30" spans="1:11" hidden="1">
      <c r="A30" s="3" t="s">
        <v>49</v>
      </c>
      <c r="B30" s="4" t="s">
        <v>355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'category_02'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$table-&gt;unsignedInteger('category_02')-&gt;nullable()-&gt;index();</v>
      </c>
    </row>
    <row r="31" spans="1:11" hidden="1">
      <c r="A31" s="3" t="s">
        <v>49</v>
      </c>
      <c r="B31" s="4" t="s">
        <v>356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'category_03'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$table-&gt;unsignedInteger('category_03')-&gt;nullable()-&gt;index();</v>
      </c>
    </row>
    <row r="32" spans="1:11" hidden="1">
      <c r="A32" s="3" t="s">
        <v>49</v>
      </c>
      <c r="B32" s="4" t="s">
        <v>357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'category_04'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$table-&gt;unsignedInteger('category_04')-&gt;nullable()-&gt;index();</v>
      </c>
    </row>
    <row r="33" spans="1:11" hidden="1">
      <c r="A33" s="3" t="s">
        <v>49</v>
      </c>
      <c r="B33" s="4" t="s">
        <v>358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'category_05'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$table-&gt;unsignedInteger('category_05')-&gt;nullable()-&gt;index();</v>
      </c>
    </row>
    <row r="34" spans="1:11" hidden="1">
      <c r="A34" s="3" t="s">
        <v>49</v>
      </c>
      <c r="B34" s="4" t="s">
        <v>359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'category_06'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$table-&gt;unsignedInteger('category_06')-&gt;nullable()-&gt;index();</v>
      </c>
    </row>
    <row r="35" spans="1:11" hidden="1">
      <c r="A35" s="3" t="s">
        <v>49</v>
      </c>
      <c r="B35" s="4" t="s">
        <v>360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'category_07'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$table-&gt;unsignedInteger('category_07')-&gt;nullable()-&gt;index();</v>
      </c>
    </row>
    <row r="36" spans="1:11" hidden="1">
      <c r="A36" s="3" t="s">
        <v>49</v>
      </c>
      <c r="B36" s="4" t="s">
        <v>361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'category_08'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$table-&gt;unsignedInteger('category_08')-&gt;nullable()-&gt;index();</v>
      </c>
    </row>
    <row r="37" spans="1:11" hidden="1">
      <c r="A37" s="3" t="s">
        <v>49</v>
      </c>
      <c r="B37" s="4" t="s">
        <v>362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'category_09'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$table-&gt;unsignedInteger('category_09')-&gt;nullable()-&gt;index();</v>
      </c>
    </row>
    <row r="38" spans="1:11" hidden="1">
      <c r="A38" s="3" t="s">
        <v>49</v>
      </c>
      <c r="B38" s="4" t="s">
        <v>363</v>
      </c>
      <c r="C38" s="33" t="str">
        <f>VLOOKUP([Field],Columns[],2,0)&amp;"("</f>
        <v>unsignedInteger(</v>
      </c>
      <c r="D38" s="33" t="str">
        <f>IF(VLOOKUP([Field],Columns[],3,0)&lt;&gt;"","'"&amp;VLOOKUP([Field],Columns[],3,0)&amp;"'","")</f>
        <v>'category_10'</v>
      </c>
      <c r="E38" s="34" t="str">
        <f>IF(VLOOKUP([Field],Columns[],4,0)&lt;&gt;0,", "&amp;VLOOKUP([Field],Columns[],4,0)&amp;")",")")</f>
        <v>)</v>
      </c>
      <c r="F38" s="33" t="str">
        <f>IF(VLOOKUP([Field],Columns[],5,0)=0,"","-&gt;"&amp;VLOOKUP([Field],Columns[],5,0))</f>
        <v>-&gt;nullable()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$table-&gt;unsignedInteger('category_10')-&gt;nullable()-&gt;index();</v>
      </c>
    </row>
    <row r="39" spans="1:11" hidden="1">
      <c r="A39" s="2" t="s">
        <v>49</v>
      </c>
      <c r="B39" s="2" t="s">
        <v>223</v>
      </c>
      <c r="C39" s="33" t="str">
        <f>VLOOKUP([Field],Columns[],2,0)&amp;"("</f>
        <v>enum(</v>
      </c>
      <c r="D39" s="33" t="str">
        <f>IF(VLOOKUP([Field],Columns[],3,0)&lt;&gt;"","'"&amp;VLOOKUP([Field],Columns[],3,0)&amp;"'","")</f>
        <v>'status'</v>
      </c>
      <c r="E39" s="34" t="str">
        <f>IF(VLOOKUP([Field],Columns[],4,0)&lt;&gt;0,", "&amp;VLOOKUP([Field],Columns[],4,0)&amp;")",")")</f>
        <v>, ['Active','Inactive'])</v>
      </c>
      <c r="F39" s="33" t="str">
        <f>IF(VLOOKUP([Field],Columns[],5,0)=0,"","-&gt;"&amp;VLOOKUP([Field],Columns[],5,0))</f>
        <v>-&gt;default('Active')</v>
      </c>
      <c r="G39" s="33" t="str">
        <f>IF(VLOOKUP([Field],Columns[],6,0)=0,"","-&gt;"&amp;VLOOKUP([Field],Columns[],6,0))</f>
        <v>-&gt;index()</v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0" spans="1:11" hidden="1">
      <c r="A40" s="2" t="s">
        <v>49</v>
      </c>
      <c r="B40" s="2" t="s">
        <v>12</v>
      </c>
      <c r="C40" s="33" t="str">
        <f>VLOOKUP([Field],Columns[],2,0)&amp;"("</f>
        <v>timestamps(</v>
      </c>
      <c r="D40" s="33" t="str">
        <f>IF(VLOOKUP([Field],Columns[],3,0)&lt;&gt;"","'"&amp;VLOOKUP([Field],Columns[],3,0)&amp;"'","")</f>
        <v/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/>
      </c>
      <c r="G40" s="33" t="str">
        <f>IF(VLOOKUP([Field],Columns[],6,0)=0,"","-&gt;"&amp;VLOOKUP([Field],Columns[],6,0))</f>
        <v/>
      </c>
      <c r="H40" s="33" t="str">
        <f>IF(VLOOKUP([Field],Columns[],7,0)=0,"","-&gt;"&amp;VLOOKUP([Field],Columns[],7,0))</f>
        <v/>
      </c>
      <c r="I40" s="33" t="str">
        <f>IF(VLOOKUP([Field],Columns[],8,0)=0,"","-&gt;"&amp;VLOOKUP([Field],Columns[],8,0))</f>
        <v/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$table-&gt;timestamps();</v>
      </c>
    </row>
    <row r="41" spans="1:11" hidden="1">
      <c r="A41" s="2" t="s">
        <v>49</v>
      </c>
      <c r="B41" s="1" t="s">
        <v>365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'category_01'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2" spans="1:11" hidden="1">
      <c r="A42" s="2" t="s">
        <v>49</v>
      </c>
      <c r="B42" s="1" t="s">
        <v>367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'category_02'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3" spans="1:11" hidden="1">
      <c r="A43" s="2" t="s">
        <v>49</v>
      </c>
      <c r="B43" s="1" t="s">
        <v>368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'category_03'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4" spans="1:11" hidden="1">
      <c r="A44" s="2" t="s">
        <v>49</v>
      </c>
      <c r="B44" s="1" t="s">
        <v>369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'category_04'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5" spans="1:11" hidden="1">
      <c r="A45" s="2" t="s">
        <v>49</v>
      </c>
      <c r="B45" s="1" t="s">
        <v>370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'category_05'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6" spans="1:11" hidden="1">
      <c r="A46" s="2" t="s">
        <v>49</v>
      </c>
      <c r="B46" s="1" t="s">
        <v>371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'category_06'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7" spans="1:11" hidden="1">
      <c r="A47" s="2" t="s">
        <v>49</v>
      </c>
      <c r="B47" s="1" t="s">
        <v>372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'category_07'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8" spans="1:11" hidden="1">
      <c r="A48" s="2" t="s">
        <v>49</v>
      </c>
      <c r="B48" s="1" t="s">
        <v>373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'category_08'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9" spans="1:11" hidden="1">
      <c r="A49" s="2" t="s">
        <v>49</v>
      </c>
      <c r="B49" s="1" t="s">
        <v>374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'category_09'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50" spans="1:11" hidden="1">
      <c r="A50" s="2" t="s">
        <v>49</v>
      </c>
      <c r="B50" s="2" t="s">
        <v>375</v>
      </c>
      <c r="C50" s="33" t="str">
        <f>VLOOKUP([Field],Columns[],2,0)&amp;"("</f>
        <v>foreign(</v>
      </c>
      <c r="D50" s="33" t="str">
        <f>IF(VLOOKUP([Field],Columns[],3,0)&lt;&gt;"","'"&amp;VLOOKUP([Field],Columns[],3,0)&amp;"'","")</f>
        <v>'category_10'</v>
      </c>
      <c r="E50" s="34" t="str">
        <f>IF(VLOOKUP([Field],Columns[],4,0)&lt;&gt;0,", "&amp;VLOOKUP([Field],Columns[],4,0)&amp;")",")")</f>
        <v>)</v>
      </c>
      <c r="F50" s="33" t="str">
        <f>IF(VLOOKUP([Field],Columns[],5,0)=0,"","-&gt;"&amp;VLOOKUP([Field],Columns[],5,0))</f>
        <v>-&gt;references('id')</v>
      </c>
      <c r="G50" s="33" t="str">
        <f>IF(VLOOKUP([Field],Columns[],6,0)=0,"","-&gt;"&amp;VLOOKUP([Field],Columns[],6,0))</f>
        <v>-&gt;on('item_group_master')</v>
      </c>
      <c r="H50" s="33" t="str">
        <f>IF(VLOOKUP([Field],Columns[],7,0)=0,"","-&gt;"&amp;VLOOKUP([Field],Columns[],7,0))</f>
        <v>-&gt;onUpdate('cascade')</v>
      </c>
      <c r="I50" s="33" t="str">
        <f>IF(VLOOKUP([Field],Columns[],8,0)=0,"","-&gt;"&amp;VLOOKUP([Field],Columns[],8,0))</f>
        <v>-&gt;onDelete('set null')</v>
      </c>
      <c r="J50" s="33" t="str">
        <f>IF(VLOOKUP([Field],Columns[],9,0)=0,"","-&gt;"&amp;VLOOKUP([Field],Columns[],9,0))</f>
        <v/>
      </c>
      <c r="K50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1" spans="1:11" hidden="1">
      <c r="A51" s="3" t="s">
        <v>207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 hidden="1">
      <c r="A52" s="3" t="s">
        <v>207</v>
      </c>
      <c r="B52" s="3" t="s">
        <v>337</v>
      </c>
      <c r="C52" s="3" t="str">
        <f>VLOOKUP([Field],Columns[],2,0)&amp;"("</f>
        <v>string(</v>
      </c>
      <c r="D52" s="3" t="str">
        <f>IF(VLOOKUP([Field],Columns[],3,0)&lt;&gt;"","'"&amp;VLOOKUP([Field],Columns[],3,0)&amp;"'","")</f>
        <v>'name'</v>
      </c>
      <c r="E52" s="6" t="str">
        <f>IF(VLOOKUP([Field],Columns[],4,0)&lt;&gt;0,", "&amp;VLOOKUP([Field],Columns[],4,0)&amp;")",")")</f>
        <v>, 64)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/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$table-&gt;string('name', 64)-&gt;nullable();</v>
      </c>
    </row>
    <row r="53" spans="1:11" hidden="1">
      <c r="A53" s="3" t="s">
        <v>207</v>
      </c>
      <c r="B53" s="3" t="s">
        <v>239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'product'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$table-&gt;unsignedInteger('product')-&gt;nullable()-&gt;index();</v>
      </c>
    </row>
    <row r="54" spans="1:11" hidden="1">
      <c r="A54" s="3" t="s">
        <v>207</v>
      </c>
      <c r="B54" s="3" t="s">
        <v>240</v>
      </c>
      <c r="C54" s="3" t="str">
        <f>VLOOKUP([Field],Columns[],2,0)&amp;"("</f>
        <v>string(</v>
      </c>
      <c r="D54" s="3" t="str">
        <f>IF(VLOOKUP([Field],Columns[],3,0)&lt;&gt;"","'"&amp;VLOOKUP([Field],Columns[],3,0)&amp;"'","")</f>
        <v>'image'</v>
      </c>
      <c r="E54" s="6" t="str">
        <f>IF(VLOOKUP([Field],Columns[],4,0)&lt;&gt;0,", "&amp;VLOOKUP([Field],Columns[],4,0)&amp;")",")")</f>
        <v>, 128)</v>
      </c>
      <c r="F54" s="3" t="str">
        <f>IF(VLOOKUP([Field],Columns[],5,0)=0,"","-&gt;"&amp;VLOOKUP([Field],Columns[],5,0))</f>
        <v>-&gt;nullable()</v>
      </c>
      <c r="G54" s="3" t="str">
        <f>IF(VLOOKUP([Field],Columns[],6,0)=0,"","-&gt;"&amp;VLOOKUP([Field],Columns[],6,0))</f>
        <v/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$table-&gt;string('image', 128)-&gt;nullable();</v>
      </c>
    </row>
    <row r="55" spans="1:11" hidden="1">
      <c r="A55" s="3" t="s">
        <v>207</v>
      </c>
      <c r="B55" s="3" t="s">
        <v>241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'default'</v>
      </c>
      <c r="E55" s="6" t="str">
        <f>IF(VLOOKUP([Field],Columns[],4,0)&lt;&gt;0,", "&amp;VLOOKUP([Field],Columns[],4,0)&amp;")",")")</f>
        <v>, ['Yes','No'])</v>
      </c>
      <c r="F55" s="3" t="str">
        <f>IF(VLOOKUP([Field],Columns[],5,0)=0,"","-&gt;"&amp;VLOOKUP([Field],Columns[],5,0))</f>
        <v>-&gt;default('Yes')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6" spans="1:11" hidden="1">
      <c r="A56" s="3" t="s">
        <v>207</v>
      </c>
      <c r="B56" s="3" t="s">
        <v>223</v>
      </c>
      <c r="C56" s="3" t="str">
        <f>VLOOKUP([Field],Columns[],2,0)&amp;"("</f>
        <v>enum(</v>
      </c>
      <c r="D56" s="3" t="str">
        <f>IF(VLOOKUP([Field],Columns[],3,0)&lt;&gt;"","'"&amp;VLOOKUP([Field],Columns[],3,0)&amp;"'","")</f>
        <v>'status'</v>
      </c>
      <c r="E56" s="6" t="str">
        <f>IF(VLOOKUP([Field],Columns[],4,0)&lt;&gt;0,", "&amp;VLOOKUP([Field],Columns[],4,0)&amp;")",")")</f>
        <v>, ['Active','Inactive'])</v>
      </c>
      <c r="F56" s="3" t="str">
        <f>IF(VLOOKUP([Field],Columns[],5,0)=0,"","-&gt;"&amp;VLOOKUP([Field],Columns[],5,0))</f>
        <v>-&gt;default('Active')</v>
      </c>
      <c r="G56" s="3" t="str">
        <f>IF(VLOOKUP([Field],Columns[],6,0)=0,"","-&gt;"&amp;VLOOKUP([Field],Columns[],6,0))</f>
        <v>-&gt;index()</v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7" spans="1:11" hidden="1">
      <c r="A57" s="3" t="s">
        <v>207</v>
      </c>
      <c r="B57" s="3" t="s">
        <v>12</v>
      </c>
      <c r="C57" s="3" t="str">
        <f>VLOOKUP([Field],Columns[],2,0)&amp;"("</f>
        <v>timestamps(</v>
      </c>
      <c r="D57" s="3" t="str">
        <f>IF(VLOOKUP([Field],Columns[],3,0)&lt;&gt;"","'"&amp;VLOOKUP([Field],Columns[],3,0)&amp;"'","")</f>
        <v/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/>
      </c>
      <c r="G57" s="3" t="str">
        <f>IF(VLOOKUP([Field],Columns[],6,0)=0,"","-&gt;"&amp;VLOOKUP([Field],Columns[],6,0))</f>
        <v/>
      </c>
      <c r="H57" s="3" t="str">
        <f>IF(VLOOKUP([Field],Columns[],7,0)=0,"","-&gt;"&amp;VLOOKUP([Field],Columns[],7,0))</f>
        <v/>
      </c>
      <c r="I57" s="3" t="str">
        <f>IF(VLOOKUP([Field],Columns[],8,0)=0,"","-&gt;"&amp;VLOOKUP([Field],Columns[],8,0))</f>
        <v/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$table-&gt;timestamps();</v>
      </c>
    </row>
    <row r="58" spans="1:11" hidden="1">
      <c r="A58" s="3" t="s">
        <v>207</v>
      </c>
      <c r="B58" s="3" t="s">
        <v>264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'product'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-&gt;on('products')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9" spans="1:11" hidden="1">
      <c r="A59" s="3" t="s">
        <v>208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 hidden="1">
      <c r="A60" s="3" t="s">
        <v>208</v>
      </c>
      <c r="B60" s="3" t="s">
        <v>94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'name'</v>
      </c>
      <c r="E60" s="6" t="str">
        <f>IF(VLOOKUP([Field],Columns[],4,0)&lt;&gt;0,", "&amp;VLOOKUP([Field],Columns[],4,0)&amp;")",")")</f>
        <v>, 64)</v>
      </c>
      <c r="F60" s="3" t="str">
        <f>IF(VLOOKUP([Field],Columns[],5,0)=0,"","-&gt;"&amp;VLOOKUP([Field],Columns[],5,0))</f>
        <v>-&gt;index()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$table-&gt;string('name', 64)-&gt;index();</v>
      </c>
    </row>
    <row r="61" spans="1:11" hidden="1">
      <c r="A61" s="3" t="s">
        <v>208</v>
      </c>
      <c r="B61" s="3" t="s">
        <v>167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'email'</v>
      </c>
      <c r="E61" s="6" t="str">
        <f>IF(VLOOKUP([Field],Columns[],4,0)&lt;&gt;0,", "&amp;VLOOKUP([Field],Columns[],4,0)&amp;")",")")</f>
        <v>, 256)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$table-&gt;string('email', 256)-&gt;nullable();</v>
      </c>
    </row>
    <row r="62" spans="1:11" hidden="1">
      <c r="A62" s="3" t="s">
        <v>208</v>
      </c>
      <c r="B62" s="3" t="s">
        <v>218</v>
      </c>
      <c r="C62" s="3" t="str">
        <f>VLOOKUP([Field],Columns[],2,0)&amp;"("</f>
        <v>string(</v>
      </c>
      <c r="D62" s="3" t="str">
        <f>IF(VLOOKUP([Field],Columns[],3,0)&lt;&gt;"","'"&amp;VLOOKUP([Field],Columns[],3,0)&amp;"'","")</f>
        <v>'number'</v>
      </c>
      <c r="E62" s="6" t="str">
        <f>IF(VLOOKUP([Field],Columns[],4,0)&lt;&gt;0,", "&amp;VLOOKUP([Field],Columns[],4,0)&amp;")",")")</f>
        <v>, 64)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$table-&gt;string('number', 64)-&gt;nullable();</v>
      </c>
    </row>
    <row r="63" spans="1:11" hidden="1">
      <c r="A63" s="3" t="s">
        <v>208</v>
      </c>
      <c r="B63" s="3" t="s">
        <v>12</v>
      </c>
      <c r="C63" s="3" t="str">
        <f>VLOOKUP([Field],Columns[],2,0)&amp;"("</f>
        <v>timestamps(</v>
      </c>
      <c r="D63" s="3" t="str">
        <f>IF(VLOOKUP([Field],Columns[],3,0)&lt;&gt;"","'"&amp;VLOOKUP([Field],Columns[],3,0)&amp;"'","")</f>
        <v/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$table-&gt;timestamps();</v>
      </c>
    </row>
    <row r="64" spans="1:11" hidden="1">
      <c r="A64" s="3" t="s">
        <v>210</v>
      </c>
      <c r="B64" s="3" t="s">
        <v>10</v>
      </c>
      <c r="C64" s="3" t="str">
        <f>VLOOKUP([Field],Columns[],2,0)&amp;"("</f>
        <v>increments(</v>
      </c>
      <c r="D64" s="3" t="str">
        <f>IF(VLOOKUP([Field],Columns[],3,0)&lt;&gt;"","'"&amp;VLOOKUP([Field],Columns[],3,0)&amp;"'","")</f>
        <v>'id'</v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$table-&gt;increments('id');</v>
      </c>
    </row>
    <row r="65" spans="1:11" hidden="1">
      <c r="A65" s="3" t="s">
        <v>210</v>
      </c>
      <c r="B65" s="3" t="s">
        <v>94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'name'</v>
      </c>
      <c r="E65" s="6" t="str">
        <f>IF(VLOOKUP([Field],Columns[],4,0)&lt;&gt;0,", "&amp;VLOOKUP([Field],Columns[],4,0)&amp;")",")")</f>
        <v>, 64)</v>
      </c>
      <c r="F65" s="3" t="str">
        <f>IF(VLOOKUP([Field],Columns[],5,0)=0,"","-&gt;"&amp;VLOOKUP([Field],Columns[],5,0))</f>
        <v>-&gt;index()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$table-&gt;string('name', 64)-&gt;index();</v>
      </c>
    </row>
    <row r="66" spans="1:11" hidden="1">
      <c r="A66" s="3" t="s">
        <v>210</v>
      </c>
      <c r="B66" s="3" t="s">
        <v>95</v>
      </c>
      <c r="C66" s="3" t="str">
        <f>VLOOKUP([Field],Columns[],2,0)&amp;"("</f>
        <v>string(</v>
      </c>
      <c r="D66" s="3" t="str">
        <f>IF(VLOOKUP([Field],Columns[],3,0)&lt;&gt;"","'"&amp;VLOOKUP([Field],Columns[],3,0)&amp;"'","")</f>
        <v>'description'</v>
      </c>
      <c r="E66" s="6" t="str">
        <f>IF(VLOOKUP([Field],Columns[],4,0)&lt;&gt;0,", "&amp;VLOOKUP([Field],Columns[],4,0)&amp;")",")")</f>
        <v>, 1024)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/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$table-&gt;string('description', 1024)-&gt;nullable();</v>
      </c>
    </row>
    <row r="67" spans="1:11" hidden="1">
      <c r="A67" s="3" t="s">
        <v>210</v>
      </c>
      <c r="B67" s="3" t="s">
        <v>220</v>
      </c>
      <c r="C67" s="3" t="str">
        <f>VLOOKUP([Field],Columns[],2,0)&amp;"("</f>
        <v>unsignedInteger(</v>
      </c>
      <c r="D67" s="3" t="str">
        <f>IF(VLOOKUP([Field],Columns[],3,0)&lt;&gt;"","'"&amp;VLOOKUP([Field],Columns[],3,0)&amp;"'","")</f>
        <v>'author'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>-&gt;nullable()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$table-&gt;unsignedInteger('author')-&gt;nullable()-&gt;index();</v>
      </c>
    </row>
    <row r="68" spans="1:11" hidden="1">
      <c r="A68" s="3" t="s">
        <v>210</v>
      </c>
      <c r="B68" s="3" t="s">
        <v>223</v>
      </c>
      <c r="C68" s="3" t="str">
        <f>VLOOKUP([Field],Columns[],2,0)&amp;"("</f>
        <v>enum(</v>
      </c>
      <c r="D68" s="3" t="str">
        <f>IF(VLOOKUP([Field],Columns[],3,0)&lt;&gt;"","'"&amp;VLOOKUP([Field],Columns[],3,0)&amp;"'","")</f>
        <v>'status'</v>
      </c>
      <c r="E68" s="6" t="str">
        <f>IF(VLOOKUP([Field],Columns[],4,0)&lt;&gt;0,", "&amp;VLOOKUP([Field],Columns[],4,0)&amp;")",")")</f>
        <v>, ['Active','Inactive'])</v>
      </c>
      <c r="F68" s="3" t="str">
        <f>IF(VLOOKUP([Field],Columns[],5,0)=0,"","-&gt;"&amp;VLOOKUP([Field],Columns[],5,0))</f>
        <v>-&gt;default('Active')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9" spans="1:11" hidden="1">
      <c r="A69" s="3" t="s">
        <v>210</v>
      </c>
      <c r="B69" s="3" t="s">
        <v>12</v>
      </c>
      <c r="C69" s="3" t="str">
        <f>VLOOKUP([Field],Columns[],2,0)&amp;"("</f>
        <v>timestamps(</v>
      </c>
      <c r="D69" s="3" t="str">
        <f>IF(VLOOKUP([Field],Columns[],3,0)&lt;&gt;"","'"&amp;VLOOKUP([Field],Columns[],3,0)&amp;"'","")</f>
        <v/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/>
      </c>
      <c r="G69" s="3" t="str">
        <f>IF(VLOOKUP([Field],Columns[],6,0)=0,"","-&gt;"&amp;VLOOKUP([Field],Columns[],6,0))</f>
        <v/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$table-&gt;timestamps();</v>
      </c>
    </row>
    <row r="70" spans="1:11" hidden="1">
      <c r="A70" s="3" t="s">
        <v>210</v>
      </c>
      <c r="B70" s="3" t="s">
        <v>268</v>
      </c>
      <c r="C70" s="3" t="str">
        <f>VLOOKUP([Field],Columns[],2,0)&amp;"("</f>
        <v>foreign(</v>
      </c>
      <c r="D70" s="3" t="str">
        <f>IF(VLOOKUP([Field],Columns[],3,0)&lt;&gt;"","'"&amp;VLOOKUP([Field],Columns[],3,0)&amp;"'","")</f>
        <v>'author'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-&gt;references('id')</v>
      </c>
      <c r="G70" s="3" t="str">
        <f>IF(VLOOKUP([Field],Columns[],6,0)=0,"","-&gt;"&amp;VLOOKUP([Field],Columns[],6,0))</f>
        <v>-&gt;on('visitors')</v>
      </c>
      <c r="H70" s="3" t="str">
        <f>IF(VLOOKUP([Field],Columns[],7,0)=0,"","-&gt;"&amp;VLOOKUP([Field],Columns[],7,0))</f>
        <v>-&gt;onUpdate('cascade')</v>
      </c>
      <c r="I70" s="3" t="str">
        <f>IF(VLOOKUP([Field],Columns[],8,0)=0,"","-&gt;"&amp;VLOOKUP([Field],Columns[],8,0))</f>
        <v>-&gt;onDelete('set null')</v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1" spans="1:11" hidden="1">
      <c r="A71" s="3" t="s">
        <v>212</v>
      </c>
      <c r="B71" s="3" t="s">
        <v>10</v>
      </c>
      <c r="C71" s="3" t="str">
        <f>VLOOKUP([Field],Columns[],2,0)&amp;"("</f>
        <v>increments(</v>
      </c>
      <c r="D71" s="3" t="str">
        <f>IF(VLOOKUP([Field],Columns[],3,0)&lt;&gt;"","'"&amp;VLOOKUP([Field],Columns[],3,0)&amp;"'","")</f>
        <v>'id'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/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$table-&gt;increments('id');</v>
      </c>
    </row>
    <row r="72" spans="1:11" hidden="1">
      <c r="A72" s="3" t="s">
        <v>212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'visitor'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$table-&gt;unsignedInteger('visitor')-&gt;nullable()-&gt;index();</v>
      </c>
    </row>
    <row r="73" spans="1:11" hidden="1">
      <c r="A73" s="3" t="s">
        <v>212</v>
      </c>
      <c r="B73" s="3" t="s">
        <v>209</v>
      </c>
      <c r="C73" s="3" t="str">
        <f>VLOOKUP([Field],Columns[],2,0)&amp;"("</f>
        <v>unsignedInteger(</v>
      </c>
      <c r="D73" s="3" t="str">
        <f>IF(VLOOKUP([Field],Columns[],3,0)&lt;&gt;"","'"&amp;VLOOKUP([Field],Columns[],3,0)&amp;"'","")</f>
        <v>'wishlist'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-&gt;nullable()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$table-&gt;unsignedInteger('wishlist')-&gt;nullable()-&gt;index();</v>
      </c>
    </row>
    <row r="74" spans="1:11" hidden="1">
      <c r="A74" s="3" t="s">
        <v>212</v>
      </c>
      <c r="B74" s="3" t="s">
        <v>251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'viewed'</v>
      </c>
      <c r="E74" s="6" t="str">
        <f>IF(VLOOKUP([Field],Columns[],4,0)&lt;&gt;0,", "&amp;VLOOKUP([Field],Columns[],4,0)&amp;")",")")</f>
        <v>, ['Yes','No'])</v>
      </c>
      <c r="F74" s="3" t="str">
        <f>IF(VLOOKUP([Field],Columns[],5,0)=0,"","-&gt;"&amp;VLOOKUP([Field],Columns[],5,0))</f>
        <v>-&gt;default('No')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$table-&gt;enum('viewed', ['Yes','No'])-&gt;default('No')-&gt;index();</v>
      </c>
    </row>
    <row r="75" spans="1:11" hidden="1">
      <c r="A75" s="3" t="s">
        <v>212</v>
      </c>
      <c r="B75" s="3" t="s">
        <v>223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 hidden="1">
      <c r="A76" s="3" t="s">
        <v>212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 hidden="1">
      <c r="A77" s="3" t="s">
        <v>212</v>
      </c>
      <c r="B77" s="3" t="s">
        <v>266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'visitor'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-&gt;on('visitors')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-&gt;onDelete('set null')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8" spans="1:11" hidden="1">
      <c r="A78" s="3" t="s">
        <v>212</v>
      </c>
      <c r="B78" s="3" t="s">
        <v>269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'wishlist'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-&gt;on('wishlists')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9" spans="1:11" hidden="1">
      <c r="A79" s="3" t="s">
        <v>214</v>
      </c>
      <c r="B79" s="3" t="s">
        <v>10</v>
      </c>
      <c r="C79" s="3" t="str">
        <f>VLOOKUP([Field],Columns[],2,0)&amp;"("</f>
        <v>increments(</v>
      </c>
      <c r="D79" s="3" t="str">
        <f>IF(VLOOKUP([Field],Columns[],3,0)&lt;&gt;"","'"&amp;VLOOKUP([Field],Columns[],3,0)&amp;"'","")</f>
        <v>'id'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/>
      </c>
      <c r="G79" s="3" t="str">
        <f>IF(VLOOKUP([Field],Columns[],6,0)=0,"","-&gt;"&amp;VLOOKUP([Field],Columns[],6,0))</f>
        <v/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$table-&gt;increments('id');</v>
      </c>
    </row>
    <row r="80" spans="1:11" hidden="1">
      <c r="A80" s="3" t="s">
        <v>214</v>
      </c>
      <c r="B80" s="3" t="s">
        <v>209</v>
      </c>
      <c r="C80" s="3" t="str">
        <f>VLOOKUP([Field],Columns[],2,0)&amp;"("</f>
        <v>unsignedInteger(</v>
      </c>
      <c r="D80" s="3" t="str">
        <f>IF(VLOOKUP([Field],Columns[],3,0)&lt;&gt;"","'"&amp;VLOOKUP([Field],Columns[],3,0)&amp;"'","")</f>
        <v>'wishlist'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>-&gt;index()</v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 hidden="1">
      <c r="A81" s="3" t="s">
        <v>214</v>
      </c>
      <c r="B81" s="3" t="s">
        <v>253</v>
      </c>
      <c r="C81" s="3" t="str">
        <f>VLOOKUP([Field],Columns[],2,0)&amp;"("</f>
        <v>string(</v>
      </c>
      <c r="D81" s="3" t="str">
        <f>IF(VLOOKUP([Field],Columns[],3,0)&lt;&gt;"","'"&amp;VLOOKUP([Field],Columns[],3,0)&amp;"'","")</f>
        <v>'note'</v>
      </c>
      <c r="E81" s="6" t="str">
        <f>IF(VLOOKUP([Field],Columns[],4,0)&lt;&gt;0,", "&amp;VLOOKUP([Field],Columns[],4,0)&amp;")",")")</f>
        <v>, 512)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$table-&gt;string('note', 512)-&gt;nullable();</v>
      </c>
    </row>
    <row r="82" spans="1:11" hidden="1">
      <c r="A82" s="3" t="s">
        <v>214</v>
      </c>
      <c r="B82" s="3" t="s">
        <v>273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'author'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$table-&gt;unsignedInteger('author')-&gt;nullable()-&gt;index();</v>
      </c>
    </row>
    <row r="83" spans="1:11" hidden="1">
      <c r="A83" s="3" t="s">
        <v>214</v>
      </c>
      <c r="B83" s="3" t="s">
        <v>223</v>
      </c>
      <c r="C83" s="3" t="str">
        <f>VLOOKUP([Field],Columns[],2,0)&amp;"("</f>
        <v>enum(</v>
      </c>
      <c r="D83" s="3" t="str">
        <f>IF(VLOOKUP([Field],Columns[],3,0)&lt;&gt;"","'"&amp;VLOOKUP([Field],Columns[],3,0)&amp;"'","")</f>
        <v>'status'</v>
      </c>
      <c r="E83" s="6" t="str">
        <f>IF(VLOOKUP([Field],Columns[],4,0)&lt;&gt;0,", "&amp;VLOOKUP([Field],Columns[],4,0)&amp;")",")")</f>
        <v>, ['Active','Inactive'])</v>
      </c>
      <c r="F83" s="3" t="str">
        <f>IF(VLOOKUP([Field],Columns[],5,0)=0,"","-&gt;"&amp;VLOOKUP([Field],Columns[],5,0))</f>
        <v>-&gt;default('Active')</v>
      </c>
      <c r="G83" s="3" t="str">
        <f>IF(VLOOKUP([Field],Columns[],6,0)=0,"","-&gt;"&amp;VLOOKUP([Field],Columns[],6,0))</f>
        <v>-&gt;index()</v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4" spans="1:11" hidden="1">
      <c r="A84" s="3" t="s">
        <v>214</v>
      </c>
      <c r="B84" s="3" t="s">
        <v>12</v>
      </c>
      <c r="C84" s="3" t="str">
        <f>VLOOKUP([Field],Columns[],2,0)&amp;"("</f>
        <v>timestamps(</v>
      </c>
      <c r="D84" s="3" t="str">
        <f>IF(VLOOKUP([Field],Columns[],3,0)&lt;&gt;"","'"&amp;VLOOKUP([Field],Columns[],3,0)&amp;"'","")</f>
        <v/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/>
      </c>
      <c r="G84" s="3" t="str">
        <f>IF(VLOOKUP([Field],Columns[],6,0)=0,"","-&gt;"&amp;VLOOKUP([Field],Columns[],6,0))</f>
        <v/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$table-&gt;timestamps();</v>
      </c>
    </row>
    <row r="85" spans="1:11" hidden="1">
      <c r="A85" s="3" t="s">
        <v>214</v>
      </c>
      <c r="B85" s="3" t="s">
        <v>269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'wishlist'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-&gt;on('wishlists')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-&gt;onDelete('cascade')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 hidden="1">
      <c r="A86" s="3" t="s">
        <v>214</v>
      </c>
      <c r="B86" s="3" t="s">
        <v>268</v>
      </c>
      <c r="C86" s="3" t="str">
        <f>VLOOKUP([Field],Columns[],2,0)&amp;"("</f>
        <v>foreign(</v>
      </c>
      <c r="D86" s="3" t="str">
        <f>IF(VLOOKUP([Field],Columns[],3,0)&lt;&gt;"","'"&amp;VLOOKUP([Field],Columns[],3,0)&amp;"'","")</f>
        <v>'author'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>-&gt;references('id')</v>
      </c>
      <c r="G86" s="3" t="str">
        <f>IF(VLOOKUP([Field],Columns[],6,0)=0,"","-&gt;"&amp;VLOOKUP([Field],Columns[],6,0))</f>
        <v>-&gt;on('visitors')</v>
      </c>
      <c r="H86" s="3" t="str">
        <f>IF(VLOOKUP([Field],Columns[],7,0)=0,"","-&gt;"&amp;VLOOKUP([Field],Columns[],7,0))</f>
        <v>-&gt;onUpdate('cascade')</v>
      </c>
      <c r="I86" s="3" t="str">
        <f>IF(VLOOKUP([Field],Columns[],8,0)=0,"","-&gt;"&amp;VLOOKUP([Field],Columns[],8,0))</f>
        <v>-&gt;onDelete('set null')</v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7" spans="1:11" hidden="1">
      <c r="A87" s="3" t="s">
        <v>211</v>
      </c>
      <c r="B87" s="3" t="s">
        <v>10</v>
      </c>
      <c r="C87" s="3" t="str">
        <f>VLOOKUP([Field],Columns[],2,0)&amp;"("</f>
        <v>increments(</v>
      </c>
      <c r="D87" s="3" t="str">
        <f>IF(VLOOKUP([Field],Columns[],3,0)&lt;&gt;"","'"&amp;VLOOKUP([Field],Columns[],3,0)&amp;"'","")</f>
        <v>'id'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/>
      </c>
      <c r="G87" s="3" t="str">
        <f>IF(VLOOKUP([Field],Columns[],6,0)=0,"","-&gt;"&amp;VLOOKUP([Field],Columns[],6,0))</f>
        <v/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$table-&gt;increments('id');</v>
      </c>
    </row>
    <row r="88" spans="1:11" hidden="1">
      <c r="A88" s="3" t="s">
        <v>211</v>
      </c>
      <c r="B88" s="3" t="s">
        <v>209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'wishlist'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$table-&gt;unsignedInteger('wishlist')-&gt;nullable()-&gt;index();</v>
      </c>
    </row>
    <row r="89" spans="1:11" hidden="1">
      <c r="A89" s="3" t="s">
        <v>211</v>
      </c>
      <c r="B89" s="3" t="s">
        <v>239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'product'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$table-&gt;unsignedInteger('product')-&gt;nullable()-&gt;index();</v>
      </c>
    </row>
    <row r="90" spans="1:11" hidden="1">
      <c r="A90" s="3" t="s">
        <v>211</v>
      </c>
      <c r="B90" s="3" t="s">
        <v>245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'added_by'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$table-&gt;unsignedInteger('added_by')-&gt;nullable()-&gt;index();</v>
      </c>
    </row>
    <row r="91" spans="1:11" hidden="1">
      <c r="A91" s="3" t="s">
        <v>211</v>
      </c>
      <c r="B91" s="3" t="s">
        <v>246</v>
      </c>
      <c r="C91" s="3" t="str">
        <f>VLOOKUP([Field],Columns[],2,0)&amp;"("</f>
        <v>timestamp(</v>
      </c>
      <c r="D91" s="3" t="str">
        <f>IF(VLOOKUP([Field],Columns[],3,0)&lt;&gt;"","'"&amp;VLOOKUP([Field],Columns[],3,0)&amp;"'","")</f>
        <v>'added_on'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-&gt;default(DB::raw('CURRENT_TIMESTAMP'))</v>
      </c>
      <c r="G91" s="3" t="str">
        <f>IF(VLOOKUP([Field],Columns[],6,0)=0,"","-&gt;"&amp;VLOOKUP([Field],Columns[],6,0))</f>
        <v/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2" spans="1:11" hidden="1">
      <c r="A92" s="3" t="s">
        <v>211</v>
      </c>
      <c r="B92" s="3" t="s">
        <v>247</v>
      </c>
      <c r="C92" s="3" t="str">
        <f>VLOOKUP([Field],Columns[],2,0)&amp;"("</f>
        <v>unsignedInteger(</v>
      </c>
      <c r="D92" s="3" t="str">
        <f>IF(VLOOKUP([Field],Columns[],3,0)&lt;&gt;"","'"&amp;VLOOKUP([Field],Columns[],3,0)&amp;"'","")</f>
        <v>'removed_by'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-&gt;nullable()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$table-&gt;unsignedInteger('removed_by')-&gt;nullable()-&gt;index();</v>
      </c>
    </row>
    <row r="93" spans="1:11" hidden="1">
      <c r="A93" s="3" t="s">
        <v>211</v>
      </c>
      <c r="B93" s="3" t="s">
        <v>248</v>
      </c>
      <c r="C93" s="3" t="str">
        <f>VLOOKUP([Field],Columns[],2,0)&amp;"("</f>
        <v>timestamp(</v>
      </c>
      <c r="D93" s="3" t="str">
        <f>IF(VLOOKUP([Field],Columns[],3,0)&lt;&gt;"","'"&amp;VLOOKUP([Field],Columns[],3,0)&amp;"'","")</f>
        <v>'removed_on'</v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>-&gt;default(DB::raw('CURRENT_TIMESTAMP ON UPDATE CURRENT_TIMESTAMP'))</v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4" spans="1:11" hidden="1">
      <c r="A94" s="3" t="s">
        <v>211</v>
      </c>
      <c r="B94" s="3" t="s">
        <v>249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'product_status'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5" spans="1:11" hidden="1">
      <c r="A95" s="3" t="s">
        <v>211</v>
      </c>
      <c r="B95" s="3" t="s">
        <v>223</v>
      </c>
      <c r="C95" s="3" t="str">
        <f>VLOOKUP([Field],Columns[],2,0)&amp;"("</f>
        <v>enum(</v>
      </c>
      <c r="D95" s="3" t="str">
        <f>IF(VLOOKUP([Field],Columns[],3,0)&lt;&gt;"","'"&amp;VLOOKUP([Field],Columns[],3,0)&amp;"'","")</f>
        <v>'status'</v>
      </c>
      <c r="E95" s="6" t="str">
        <f>IF(VLOOKUP([Field],Columns[],4,0)&lt;&gt;0,", "&amp;VLOOKUP([Field],Columns[],4,0)&amp;")",")")</f>
        <v>, ['Active','Inactive'])</v>
      </c>
      <c r="F95" s="3" t="str">
        <f>IF(VLOOKUP([Field],Columns[],5,0)=0,"","-&gt;"&amp;VLOOKUP([Field],Columns[],5,0))</f>
        <v>-&gt;default('Active')</v>
      </c>
      <c r="G95" s="3" t="str">
        <f>IF(VLOOKUP([Field],Columns[],6,0)=0,"","-&gt;"&amp;VLOOKUP([Field],Columns[],6,0))</f>
        <v>-&gt;index()</v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6" spans="1:11" hidden="1">
      <c r="A96" s="3" t="s">
        <v>211</v>
      </c>
      <c r="B96" s="3" t="s">
        <v>12</v>
      </c>
      <c r="C96" s="3" t="str">
        <f>VLOOKUP([Field],Columns[],2,0)&amp;"("</f>
        <v>timestamps(</v>
      </c>
      <c r="D96" s="3" t="str">
        <f>IF(VLOOKUP([Field],Columns[],3,0)&lt;&gt;"","'"&amp;VLOOKUP([Field],Columns[],3,0)&amp;"'","")</f>
        <v/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/>
      </c>
      <c r="G96" s="3" t="str">
        <f>IF(VLOOKUP([Field],Columns[],6,0)=0,"","-&gt;"&amp;VLOOKUP([Field],Columns[],6,0))</f>
        <v/>
      </c>
      <c r="H96" s="3" t="str">
        <f>IF(VLOOKUP([Field],Columns[],7,0)=0,"","-&gt;"&amp;VLOOKUP([Field],Columns[],7,0))</f>
        <v/>
      </c>
      <c r="I96" s="3" t="str">
        <f>IF(VLOOKUP([Field],Columns[],8,0)=0,"","-&gt;"&amp;VLOOKUP([Field],Columns[],8,0))</f>
        <v/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$table-&gt;timestamps();</v>
      </c>
    </row>
    <row r="97" spans="1:11" hidden="1">
      <c r="A97" s="3" t="s">
        <v>211</v>
      </c>
      <c r="B97" s="3" t="s">
        <v>269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'wishlist'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-&gt;on('wishlists')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8" spans="1:11" hidden="1">
      <c r="A98" s="3" t="s">
        <v>211</v>
      </c>
      <c r="B98" s="3" t="s">
        <v>264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'product'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-&gt;on('products')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-&gt;onDelete('cascade')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9" spans="1:11" hidden="1">
      <c r="A99" s="3" t="s">
        <v>211</v>
      </c>
      <c r="B99" s="3" t="s">
        <v>274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'added_by'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0" spans="1:11" hidden="1">
      <c r="A100" s="3" t="s">
        <v>211</v>
      </c>
      <c r="B100" s="3" t="s">
        <v>275</v>
      </c>
      <c r="C100" s="3" t="str">
        <f>VLOOKUP([Field],Columns[],2,0)&amp;"("</f>
        <v>foreign(</v>
      </c>
      <c r="D100" s="3" t="str">
        <f>IF(VLOOKUP([Field],Columns[],3,0)&lt;&gt;"","'"&amp;VLOOKUP([Field],Columns[],3,0)&amp;"'","")</f>
        <v>'removed_by'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>-&gt;references('id')</v>
      </c>
      <c r="G100" s="3" t="str">
        <f>IF(VLOOKUP([Field],Columns[],6,0)=0,"","-&gt;"&amp;VLOOKUP([Field],Columns[],6,0))</f>
        <v>-&gt;on('visitors')</v>
      </c>
      <c r="H100" s="3" t="str">
        <f>IF(VLOOKUP([Field],Columns[],7,0)=0,"","-&gt;"&amp;VLOOKUP([Field],Columns[],7,0))</f>
        <v>-&gt;onUpdate('cascade')</v>
      </c>
      <c r="I100" s="3" t="str">
        <f>IF(VLOOKUP([Field],Columns[],8,0)=0,"","-&gt;"&amp;VLOOKUP([Field],Columns[],8,0))</f>
        <v>-&gt;onDelete('set null')</v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1" spans="1:11" hidden="1">
      <c r="A101" s="3" t="s">
        <v>215</v>
      </c>
      <c r="B101" s="3" t="s">
        <v>10</v>
      </c>
      <c r="C101" s="3" t="str">
        <f>VLOOKUP([Field],Columns[],2,0)&amp;"("</f>
        <v>increments(</v>
      </c>
      <c r="D101" s="3" t="str">
        <f>IF(VLOOKUP([Field],Columns[],3,0)&lt;&gt;"","'"&amp;VLOOKUP([Field],Columns[],3,0)&amp;"'","")</f>
        <v>'id'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/>
      </c>
      <c r="G101" s="3" t="str">
        <f>IF(VLOOKUP([Field],Columns[],6,0)=0,"","-&gt;"&amp;VLOOKUP([Field],Columns[],6,0))</f>
        <v/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$table-&gt;increments('id');</v>
      </c>
    </row>
    <row r="102" spans="1:11" hidden="1">
      <c r="A102" s="3" t="s">
        <v>215</v>
      </c>
      <c r="B102" s="3" t="s">
        <v>254</v>
      </c>
      <c r="C102" s="3" t="str">
        <f>VLOOKUP([Field],Columns[],2,0)&amp;"("</f>
        <v>unsignedInteger(</v>
      </c>
      <c r="D102" s="3" t="str">
        <f>IF(VLOOKUP([Field],Columns[],3,0)&lt;&gt;"","'"&amp;VLOOKUP([Field],Columns[],3,0)&amp;"'","")</f>
        <v>'wishlist_product'</v>
      </c>
      <c r="E102" s="6" t="str">
        <f>IF(VLOOKUP([Field],Columns[],4,0)&lt;&gt;0,", "&amp;VLOOKUP([Field],Columns[],4,0)&amp;")",")")</f>
        <v>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>-&gt;index()</v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3" spans="1:11" hidden="1">
      <c r="A103" s="3" t="s">
        <v>215</v>
      </c>
      <c r="B103" s="3" t="s">
        <v>253</v>
      </c>
      <c r="C103" s="3" t="str">
        <f>VLOOKUP([Field],Columns[],2,0)&amp;"("</f>
        <v>string(</v>
      </c>
      <c r="D103" s="3" t="str">
        <f>IF(VLOOKUP([Field],Columns[],3,0)&lt;&gt;"","'"&amp;VLOOKUP([Field],Columns[],3,0)&amp;"'","")</f>
        <v>'note'</v>
      </c>
      <c r="E103" s="6" t="str">
        <f>IF(VLOOKUP([Field],Columns[],4,0)&lt;&gt;0,", "&amp;VLOOKUP([Field],Columns[],4,0)&amp;")",")")</f>
        <v>, 512)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/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$table-&gt;string('note', 512)-&gt;nullable();</v>
      </c>
    </row>
    <row r="104" spans="1:11" hidden="1">
      <c r="A104" s="3" t="s">
        <v>215</v>
      </c>
      <c r="B104" s="3" t="s">
        <v>273</v>
      </c>
      <c r="C104" s="3" t="str">
        <f>VLOOKUP([Field],Columns[],2,0)&amp;"("</f>
        <v>unsignedInteger(</v>
      </c>
      <c r="D104" s="3" t="str">
        <f>IF(VLOOKUP([Field],Columns[],3,0)&lt;&gt;"","'"&amp;VLOOKUP([Field],Columns[],3,0)&amp;"'","")</f>
        <v>'author'</v>
      </c>
      <c r="E104" s="6" t="str">
        <f>IF(VLOOKUP([Field],Columns[],4,0)&lt;&gt;0,", "&amp;VLOOKUP([Field],Columns[],4,0)&amp;")",")")</f>
        <v>)</v>
      </c>
      <c r="F104" s="3" t="str">
        <f>IF(VLOOKUP([Field],Columns[],5,0)=0,"","-&gt;"&amp;VLOOKUP([Field],Columns[],5,0))</f>
        <v>-&gt;nullable()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$table-&gt;unsignedInteger('author')-&gt;nullable()-&gt;index();</v>
      </c>
    </row>
    <row r="105" spans="1:11" hidden="1">
      <c r="A105" s="3" t="s">
        <v>215</v>
      </c>
      <c r="B105" s="3" t="s">
        <v>223</v>
      </c>
      <c r="C105" s="3" t="str">
        <f>VLOOKUP([Field],Columns[],2,0)&amp;"("</f>
        <v>enum(</v>
      </c>
      <c r="D105" s="3" t="str">
        <f>IF(VLOOKUP([Field],Columns[],3,0)&lt;&gt;"","'"&amp;VLOOKUP([Field],Columns[],3,0)&amp;"'","")</f>
        <v>'status'</v>
      </c>
      <c r="E105" s="6" t="str">
        <f>IF(VLOOKUP([Field],Columns[],4,0)&lt;&gt;0,", "&amp;VLOOKUP([Field],Columns[],4,0)&amp;")",")")</f>
        <v>, ['Active','Inactive'])</v>
      </c>
      <c r="F105" s="3" t="str">
        <f>IF(VLOOKUP([Field],Columns[],5,0)=0,"","-&gt;"&amp;VLOOKUP([Field],Columns[],5,0))</f>
        <v>-&gt;default('Active')</v>
      </c>
      <c r="G105" s="3" t="str">
        <f>IF(VLOOKUP([Field],Columns[],6,0)=0,"","-&gt;"&amp;VLOOKUP([Field],Columns[],6,0))</f>
        <v>-&gt;index()</v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6" spans="1:11" hidden="1">
      <c r="A106" s="3" t="s">
        <v>215</v>
      </c>
      <c r="B106" s="3" t="s">
        <v>12</v>
      </c>
      <c r="C106" s="3" t="str">
        <f>VLOOKUP([Field],Columns[],2,0)&amp;"("</f>
        <v>timestamps(</v>
      </c>
      <c r="D106" s="3" t="str">
        <f>IF(VLOOKUP([Field],Columns[],3,0)&lt;&gt;"","'"&amp;VLOOKUP([Field],Columns[],3,0)&amp;"'","")</f>
        <v/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/>
      </c>
      <c r="G106" s="3" t="str">
        <f>IF(VLOOKUP([Field],Columns[],6,0)=0,"","-&gt;"&amp;VLOOKUP([Field],Columns[],6,0))</f>
        <v/>
      </c>
      <c r="H106" s="3" t="str">
        <f>IF(VLOOKUP([Field],Columns[],7,0)=0,"","-&gt;"&amp;VLOOKUP([Field],Columns[],7,0))</f>
        <v/>
      </c>
      <c r="I106" s="3" t="str">
        <f>IF(VLOOKUP([Field],Columns[],8,0)=0,"","-&gt;"&amp;VLOOKUP([Field],Columns[],8,0))</f>
        <v/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$table-&gt;timestamps();</v>
      </c>
    </row>
    <row r="107" spans="1:11" hidden="1">
      <c r="A107" s="3" t="s">
        <v>215</v>
      </c>
      <c r="B107" s="3" t="s">
        <v>271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'wishlist_product'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-&gt;on('wishlist_products')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-&gt;onDelete('cascade')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8" spans="1:11" hidden="1">
      <c r="A108" s="3" t="s">
        <v>215</v>
      </c>
      <c r="B108" s="3" t="s">
        <v>268</v>
      </c>
      <c r="C108" s="3" t="str">
        <f>VLOOKUP([Field],Columns[],2,0)&amp;"("</f>
        <v>foreign(</v>
      </c>
      <c r="D108" s="3" t="str">
        <f>IF(VLOOKUP([Field],Columns[],3,0)&lt;&gt;"","'"&amp;VLOOKUP([Field],Columns[],3,0)&amp;"'","")</f>
        <v>'author'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>-&gt;references('id')</v>
      </c>
      <c r="G108" s="3" t="str">
        <f>IF(VLOOKUP([Field],Columns[],6,0)=0,"","-&gt;"&amp;VLOOKUP([Field],Columns[],6,0))</f>
        <v>-&gt;on('visitors')</v>
      </c>
      <c r="H108" s="3" t="str">
        <f>IF(VLOOKUP([Field],Columns[],7,0)=0,"","-&gt;"&amp;VLOOKUP([Field],Columns[],7,0))</f>
        <v>-&gt;onUpdate('cascade')</v>
      </c>
      <c r="I108" s="3" t="str">
        <f>IF(VLOOKUP([Field],Columns[],8,0)=0,"","-&gt;"&amp;VLOOKUP([Field],Columns[],8,0))</f>
        <v>-&gt;onDelete('set null')</v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9" spans="1:11" hidden="1">
      <c r="A109" s="3" t="s">
        <v>213</v>
      </c>
      <c r="B109" s="3" t="s">
        <v>10</v>
      </c>
      <c r="C109" s="3" t="str">
        <f>VLOOKUP([Field],Columns[],2,0)&amp;"("</f>
        <v>increments(</v>
      </c>
      <c r="D109" s="3" t="str">
        <f>IF(VLOOKUP([Field],Columns[],3,0)&lt;&gt;"","'"&amp;VLOOKUP([Field],Columns[],3,0)&amp;"'","")</f>
        <v>'id'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/>
      </c>
      <c r="G109" s="3" t="str">
        <f>IF(VLOOKUP([Field],Columns[],6,0)=0,"","-&gt;"&amp;VLOOKUP([Field],Columns[],6,0))</f>
        <v/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$table-&gt;increments('id');</v>
      </c>
    </row>
    <row r="110" spans="1:11" hidden="1">
      <c r="A110" s="3" t="s">
        <v>213</v>
      </c>
      <c r="B110" s="3" t="s">
        <v>209</v>
      </c>
      <c r="C110" s="3" t="str">
        <f>VLOOKUP([Field],Columns[],2,0)&amp;"("</f>
        <v>unsignedInteger(</v>
      </c>
      <c r="D110" s="3" t="str">
        <f>IF(VLOOKUP([Field],Columns[],3,0)&lt;&gt;"","'"&amp;VLOOKUP([Field],Columns[],3,0)&amp;"'","")</f>
        <v>'wishlist'</v>
      </c>
      <c r="E110" s="6" t="str">
        <f>IF(VLOOKUP([Field],Columns[],4,0)&lt;&gt;0,", "&amp;VLOOKUP([Field],Columns[],4,0)&amp;")",")")</f>
        <v>)</v>
      </c>
      <c r="F110" s="3" t="str">
        <f>IF(VLOOKUP([Field],Columns[],5,0)=0,"","-&gt;"&amp;VLOOKUP([Field],Columns[],5,0))</f>
        <v>-&gt;nullable()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$table-&gt;unsignedInteger('wishlist')-&gt;nullable()-&gt;index();</v>
      </c>
    </row>
    <row r="111" spans="1:11" hidden="1">
      <c r="A111" s="3" t="s">
        <v>213</v>
      </c>
      <c r="B111" s="3" t="s">
        <v>223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'status'</v>
      </c>
      <c r="E111" s="6" t="str">
        <f>IF(VLOOKUP([Field],Columns[],4,0)&lt;&gt;0,", "&amp;VLOOKUP([Field],Columns[],4,0)&amp;")",")")</f>
        <v>, ['Active','Inactive'])</v>
      </c>
      <c r="F111" s="3" t="str">
        <f>IF(VLOOKUP([Field],Columns[],5,0)=0,"","-&gt;"&amp;VLOOKUP([Field],Columns[],5,0))</f>
        <v>-&gt;default('Active')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2" spans="1:11" s="16" customFormat="1" hidden="1">
      <c r="A112" s="3" t="s">
        <v>213</v>
      </c>
      <c r="B112" s="3" t="s">
        <v>251</v>
      </c>
      <c r="C112" s="3" t="str">
        <f>VLOOKUP([Field],Columns[],2,0)&amp;"("</f>
        <v>enum(</v>
      </c>
      <c r="D112" s="3" t="str">
        <f>IF(VLOOKUP([Field],Columns[],3,0)&lt;&gt;"","'"&amp;VLOOKUP([Field],Columns[],3,0)&amp;"'","")</f>
        <v>'viewed'</v>
      </c>
      <c r="E112" s="6" t="str">
        <f>IF(VLOOKUP([Field],Columns[],4,0)&lt;&gt;0,", "&amp;VLOOKUP([Field],Columns[],4,0)&amp;")",")")</f>
        <v>, ['Yes','No'])</v>
      </c>
      <c r="F112" s="3" t="str">
        <f>IF(VLOOKUP([Field],Columns[],5,0)=0,"","-&gt;"&amp;VLOOKUP([Field],Columns[],5,0))</f>
        <v>-&gt;default('No')</v>
      </c>
      <c r="G112" s="3" t="str">
        <f>IF(VLOOKUP([Field],Columns[],6,0)=0,"","-&gt;"&amp;VLOOKUP([Field],Columns[],6,0))</f>
        <v>-&gt;index()</v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$table-&gt;enum('viewed', ['Yes','No'])-&gt;default('No')-&gt;index();</v>
      </c>
    </row>
    <row r="113" spans="1:11" hidden="1">
      <c r="A113" s="3" t="s">
        <v>213</v>
      </c>
      <c r="B113" s="3" t="s">
        <v>12</v>
      </c>
      <c r="C113" s="3" t="str">
        <f>VLOOKUP([Field],Columns[],2,0)&amp;"("</f>
        <v>timestamps(</v>
      </c>
      <c r="D113" s="3" t="str">
        <f>IF(VLOOKUP([Field],Columns[],3,0)&lt;&gt;"","'"&amp;VLOOKUP([Field],Columns[],3,0)&amp;"'","")</f>
        <v/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/>
      </c>
      <c r="G113" s="3" t="str">
        <f>IF(VLOOKUP([Field],Columns[],6,0)=0,"","-&gt;"&amp;VLOOKUP([Field],Columns[],6,0))</f>
        <v/>
      </c>
      <c r="H113" s="3" t="str">
        <f>IF(VLOOKUP([Field],Columns[],7,0)=0,"","-&gt;"&amp;VLOOKUP([Field],Columns[],7,0))</f>
        <v/>
      </c>
      <c r="I113" s="3" t="str">
        <f>IF(VLOOKUP([Field],Columns[],8,0)=0,"","-&gt;"&amp;VLOOKUP([Field],Columns[],8,0))</f>
        <v/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$table-&gt;timestamps();</v>
      </c>
    </row>
    <row r="114" spans="1:11" hidden="1">
      <c r="A114" s="3" t="s">
        <v>213</v>
      </c>
      <c r="B114" s="3" t="s">
        <v>269</v>
      </c>
      <c r="C114" s="3" t="str">
        <f>VLOOKUP([Field],Columns[],2,0)&amp;"("</f>
        <v>foreign(</v>
      </c>
      <c r="D114" s="3" t="str">
        <f>IF(VLOOKUP([Field],Columns[],3,0)&lt;&gt;"","'"&amp;VLOOKUP([Field],Columns[],3,0)&amp;"'","")</f>
        <v>'wishlist'</v>
      </c>
      <c r="E114" s="6" t="str">
        <f>IF(VLOOKUP([Field],Columns[],4,0)&lt;&gt;0,", "&amp;VLOOKUP([Field],Columns[],4,0)&amp;")",")")</f>
        <v>)</v>
      </c>
      <c r="F114" s="3" t="str">
        <f>IF(VLOOKUP([Field],Columns[],5,0)=0,"","-&gt;"&amp;VLOOKUP([Field],Columns[],5,0))</f>
        <v>-&gt;references('id')</v>
      </c>
      <c r="G114" s="3" t="str">
        <f>IF(VLOOKUP([Field],Columns[],6,0)=0,"","-&gt;"&amp;VLOOKUP([Field],Columns[],6,0))</f>
        <v>-&gt;on('wishlists')</v>
      </c>
      <c r="H114" s="3" t="str">
        <f>IF(VLOOKUP([Field],Columns[],7,0)=0,"","-&gt;"&amp;VLOOKUP([Field],Columns[],7,0))</f>
        <v>-&gt;onUpdate('cascade')</v>
      </c>
      <c r="I114" s="3" t="str">
        <f>IF(VLOOKUP([Field],Columns[],8,0)=0,"","-&gt;"&amp;VLOOKUP([Field],Columns[],8,0))</f>
        <v>-&gt;onDelete('cascade')</v>
      </c>
      <c r="J114" s="3" t="str">
        <f>IF(VLOOKUP([Field],Columns[],9,0)=0,"","-&gt;"&amp;VLOOKUP([Field],Columns[],9,0))</f>
        <v/>
      </c>
      <c r="K11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4">
      <formula1>AvailableFields</formula1>
    </dataValidation>
    <dataValidation type="list" allowBlank="1" showInputMessage="1" showErrorMessage="1" sqref="A2:A11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0"/>
  <sheetViews>
    <sheetView topLeftCell="B1" workbookViewId="0">
      <selection activeCell="E173" sqref="E173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599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518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>
        <v>518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>
        <v>518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601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602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603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516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583</v>
      </c>
      <c r="F311" s="40" t="s">
        <v>584</v>
      </c>
      <c r="G311" s="40" t="s">
        <v>604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585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588</v>
      </c>
      <c r="F314" s="42" t="s">
        <v>589</v>
      </c>
      <c r="G314" s="42" t="s">
        <v>590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586</v>
      </c>
      <c r="F317" s="40" t="s">
        <v>587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591</v>
      </c>
      <c r="F320" s="42" t="s">
        <v>592</v>
      </c>
      <c r="G320" s="42" t="s">
        <v>593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594</v>
      </c>
      <c r="F321" s="40" t="s">
        <v>595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596</v>
      </c>
      <c r="F326" s="42" t="s">
        <v>597</v>
      </c>
      <c r="G326" s="42" t="s">
        <v>598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 hidden="1">
      <c r="A330" s="41" t="str">
        <f>[Table Name]&amp;"-"&amp;(COUNTIF($B$1:TableData[[#This Row],[Table Name]],TableData[[#This Row],[Table Name]])-1)</f>
        <v>Field Options-4</v>
      </c>
      <c r="B330" s="42" t="s">
        <v>169</v>
      </c>
      <c r="C3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0" s="42">
        <v>511</v>
      </c>
      <c r="E330" s="42" t="s">
        <v>495</v>
      </c>
      <c r="F330" s="42"/>
      <c r="G330" s="42" t="s">
        <v>10</v>
      </c>
      <c r="H330" s="42" t="s">
        <v>94</v>
      </c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9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12" workbookViewId="0">
      <selection activeCell="H24" sqref="H24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126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\Milestone\Appframe\Model\ResourceFormFieldData::query()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form_field</v>
      </c>
      <c r="E5" s="23" t="str">
        <f>IF(VLOOKUP($A$1&amp;"-0",TableData[[TRCode]:[15]],E$4+$B$4,0)=0,"id",VLOOKUP($A$1&amp;"-0",TableData[[TRCode]:[15]],E$4+$B$4,0))</f>
        <v>attribute</v>
      </c>
      <c r="F5" s="23" t="str">
        <f>IF(VLOOKUP($A$1&amp;"-0",TableData[[TRCode]:[15]],F$4+$B$4,0)=0,"id",VLOOKUP($A$1&amp;"-0",TableData[[TRCode]:[15]],F$4+$B$4,0))</f>
        <v>relation</v>
      </c>
      <c r="G5" s="23" t="str">
        <f>IF(VLOOKUP($A$1&amp;"-0",TableData[[TRCode]:[15]],G$4+$B$4,0)=0,"",VLOOKUP($A$1&amp;"-0",TableData[[TRCode]:[15]],G$4+$B$4,0))</f>
        <v>nest_relation1</v>
      </c>
      <c r="H5" s="23" t="str">
        <f>IF(VLOOKUP($A$1&amp;"-0",TableData[[TRCode]:[15]],H$4+$B$4,0)=0,"",VLOOKUP($A$1&amp;"-0",TableData[[TRCode]:[15]],H$4+$B$4,0))</f>
        <v>nest_relation2</v>
      </c>
      <c r="I5" s="23" t="str">
        <f>IF(VLOOKUP($A$1&amp;"-0",TableData[[TRCode]:[15]],I$4+$B$4,0)=0,"",VLOOKUP($A$1&amp;"-0",TableData[[TRCode]:[15]],I$4+$B$4,0))</f>
        <v>nest_relation3</v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\Milestone\Appframe\Model\ResourceFormFieldData::query()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'form_field' =&gt; '501', </v>
      </c>
      <c r="E9" s="22" t="str">
        <f t="shared" ca="1" si="0"/>
        <v xml:space="preserve">'attribute' =&gt; 'product', </v>
      </c>
      <c r="F9" s="22" t="str">
        <f t="shared" ca="1" si="0"/>
        <v/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'form_field' =&gt; '502', </v>
      </c>
      <c r="E10" s="22" t="str">
        <f t="shared" ca="1" si="0"/>
        <v xml:space="preserve">'attribute' =&gt; 'name', </v>
      </c>
      <c r="F10" s="22" t="str">
        <f t="shared" ca="1" si="0"/>
        <v/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'form_field' =&gt; '503', </v>
      </c>
      <c r="E11" s="22" t="str">
        <f t="shared" ca="1" si="0"/>
        <v xml:space="preserve">'attribute' =&gt; 'image', </v>
      </c>
      <c r="F11" s="22" t="str">
        <f t="shared" ca="1" si="0"/>
        <v/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'form_field' =&gt; '504', </v>
      </c>
      <c r="E12" s="22" t="str">
        <f t="shared" ca="1" si="0"/>
        <v xml:space="preserve">'attribute' =&gt; 'default', </v>
      </c>
      <c r="F12" s="22" t="str">
        <f t="shared" ca="1" si="0"/>
        <v/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'form_field' =&gt; '505', </v>
      </c>
      <c r="E13" s="22" t="str">
        <f t="shared" ca="1" si="0"/>
        <v xml:space="preserve">'attribute' =&gt; 'status', </v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'form_field' =&gt; '506', </v>
      </c>
      <c r="E14" s="22" t="str">
        <f t="shared" ca="1" si="0"/>
        <v xml:space="preserve">'attribute' =&gt; 'name', </v>
      </c>
      <c r="F14" s="22" t="str">
        <f t="shared" ca="1" si="0"/>
        <v/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'form_field' =&gt; '507', </v>
      </c>
      <c r="E15" s="22" t="str">
        <f t="shared" ca="1" si="0"/>
        <v xml:space="preserve">'attribute' =&gt; 'email', </v>
      </c>
      <c r="F15" s="22" t="str">
        <f t="shared" ca="1" si="0"/>
        <v/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'form_field' =&gt; '508', </v>
      </c>
      <c r="E16" s="22" t="str">
        <f t="shared" ca="1" si="0"/>
        <v xml:space="preserve">'attribute' =&gt; 'number', </v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'form_field' =&gt; '509', </v>
      </c>
      <c r="E17" s="22" t="str">
        <f t="shared" ca="1" si="0"/>
        <v xml:space="preserve">'attribute' =&gt; 'name', </v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'form_field' =&gt; '510', </v>
      </c>
      <c r="E18" s="22" t="str">
        <f t="shared" ca="1" si="0"/>
        <v xml:space="preserve">'attribute' =&gt; 'description', </v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'form_field' =&gt; '511', </v>
      </c>
      <c r="E19" s="22" t="str">
        <f t="shared" ca="1" si="0"/>
        <v xml:space="preserve">'attribute' =&gt; 'product', </v>
      </c>
      <c r="F19" s="22" t="str">
        <f t="shared" ca="1" si="0"/>
        <v xml:space="preserve">'relation' =&gt; '518', </v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'form_field' =&gt; '512', </v>
      </c>
      <c r="E20" s="22" t="str">
        <f t="shared" ca="1" si="0"/>
        <v xml:space="preserve">'attribute' =&gt; 'name', </v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'form_field' =&gt; '513', </v>
      </c>
      <c r="E21" s="22" t="str">
        <f t="shared" ca="1" si="0"/>
        <v xml:space="preserve">'attribute' =&gt; 'description', </v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'form_field' =&gt; '514', </v>
      </c>
      <c r="E22" s="22" t="str">
        <f t="shared" ca="1" si="0"/>
        <v xml:space="preserve">'attribute' =&gt; 'wishlist', </v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'form_field' =&gt; '515', </v>
      </c>
      <c r="E23" s="22" t="str">
        <f t="shared" ca="1" si="0"/>
        <v xml:space="preserve">'attribute' =&gt; 'visitor', </v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'form_field' =&gt; '516', </v>
      </c>
      <c r="E24" s="22" t="str">
        <f t="shared" ca="1" si="0"/>
        <v xml:space="preserve">'attribute' =&gt; 'wishlist', </v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'form_field' =&gt; '517', </v>
      </c>
      <c r="E25" s="22" t="str">
        <f t="shared" ca="1" si="3"/>
        <v xml:space="preserve">'attribute' =&gt; 'note', </v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;</v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>\DB::statement('set foreign_key_checks = ' . $_);</v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2018-12-05T19:13:31Z</dcterms:modified>
</cp:coreProperties>
</file>