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5"/>
  </bookViews>
  <sheets>
    <sheet name="Project Tables" sheetId="1" r:id="rId1"/>
    <sheet name="Fields" sheetId="2" r:id="rId2"/>
    <sheet name="Table Fields" sheetId="3" r:id="rId3"/>
    <sheet name="Table Data" sheetId="24" r:id="rId4"/>
    <sheet name="Table Seed Map" sheetId="21" r:id="rId5"/>
    <sheet name="Seed Statement" sheetId="25" r:id="rId6"/>
  </sheets>
  <definedNames>
    <definedName name="ActualTableNames" localSheetId="5">Tables[Table]</definedName>
    <definedName name="ActualTableNames">Tables[Table]</definedName>
    <definedName name="AvailableFieldNames" localSheetId="5">Columns[Name]</definedName>
    <definedName name="AvailableFieldNames">Columns[Name]</definedName>
    <definedName name="AvailableFields" localSheetId="5">Columns[Column]</definedName>
    <definedName name="AvailableFields">Columns[Column]</definedName>
    <definedName name="AvailableSeeders" localSheetId="5">SeedMap[Name]</definedName>
    <definedName name="AvailableSeeders">SeedMap[Name]</definedName>
    <definedName name="Resources" localSheetId="5">#REF!</definedName>
    <definedName name="Resources">#REF!</definedName>
    <definedName name="TableNames" localSheetId="5">Tables[Name]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C79" i="24"/>
  <c r="A79" s="1"/>
  <c r="A62"/>
  <c r="A76"/>
  <c r="A77"/>
  <c r="A78"/>
  <c r="C59"/>
  <c r="A59" s="1"/>
  <c r="C60"/>
  <c r="A60" s="1"/>
  <c r="C61"/>
  <c r="A61" s="1"/>
  <c r="C62"/>
  <c r="C63"/>
  <c r="A63" s="1"/>
  <c r="C64"/>
  <c r="A64" s="1"/>
  <c r="C65"/>
  <c r="A65" s="1"/>
  <c r="C66"/>
  <c r="A66" s="1"/>
  <c r="C67"/>
  <c r="A67" s="1"/>
  <c r="C68"/>
  <c r="A68" s="1"/>
  <c r="C69"/>
  <c r="A69" s="1"/>
  <c r="C70"/>
  <c r="A70" s="1"/>
  <c r="C71"/>
  <c r="A71" s="1"/>
  <c r="C72"/>
  <c r="A72" s="1"/>
  <c r="C73"/>
  <c r="A73" s="1"/>
  <c r="C74"/>
  <c r="A74" s="1"/>
  <c r="C75"/>
  <c r="A75" s="1"/>
  <c r="C76"/>
  <c r="C77"/>
  <c r="C78"/>
  <c r="C58"/>
  <c r="A58" s="1"/>
  <c r="A57"/>
  <c r="C57"/>
  <c r="C56"/>
  <c r="A56" s="1"/>
  <c r="C55"/>
  <c r="A55" s="1"/>
  <c r="C54"/>
  <c r="A54" s="1"/>
  <c r="C53"/>
  <c r="A53" s="1"/>
  <c r="C52"/>
  <c r="A52" s="1"/>
  <c r="C51"/>
  <c r="A51" s="1"/>
  <c r="C50"/>
  <c r="A50" s="1"/>
  <c r="C49"/>
  <c r="A49" s="1"/>
  <c r="C48"/>
  <c r="A48" s="1"/>
  <c r="F53" i="1"/>
  <c r="F2"/>
  <c r="D46"/>
  <c r="C39" i="21" s="1"/>
  <c r="D47" i="1"/>
  <c r="C40" i="21" s="1"/>
  <c r="D48" i="1"/>
  <c r="D49"/>
  <c r="D50"/>
  <c r="C43" i="21" s="1"/>
  <c r="D51" i="1"/>
  <c r="D52"/>
  <c r="D53"/>
  <c r="D54"/>
  <c r="D55"/>
  <c r="C48" i="21" s="1"/>
  <c r="D2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C38" i="21" s="1"/>
  <c r="C46"/>
  <c r="C47"/>
  <c r="C44"/>
  <c r="B46" i="1"/>
  <c r="F46" s="1"/>
  <c r="B47"/>
  <c r="F47" s="1"/>
  <c r="B48"/>
  <c r="F48" s="1"/>
  <c r="B49"/>
  <c r="F49" s="1"/>
  <c r="B50"/>
  <c r="F50" s="1"/>
  <c r="B51"/>
  <c r="F51" s="1"/>
  <c r="B52"/>
  <c r="F52" s="1"/>
  <c r="B53"/>
  <c r="B54"/>
  <c r="F54" s="1"/>
  <c r="B55"/>
  <c r="F55" s="1"/>
  <c r="B45"/>
  <c r="F45" s="1"/>
  <c r="C41" i="21"/>
  <c r="C42"/>
  <c r="C45"/>
  <c r="C2" i="24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A37" l="1"/>
  <c r="A38"/>
  <c r="A39"/>
  <c r="A40"/>
  <c r="A41"/>
  <c r="A42"/>
  <c r="A43"/>
  <c r="A44"/>
  <c r="A45"/>
  <c r="A46"/>
  <c r="A47"/>
  <c r="C94" i="3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80"/>
  <c r="D80"/>
  <c r="E80"/>
  <c r="F80"/>
  <c r="G80"/>
  <c r="H80"/>
  <c r="I80"/>
  <c r="J80"/>
  <c r="C79"/>
  <c r="D79"/>
  <c r="E79"/>
  <c r="F79"/>
  <c r="G79"/>
  <c r="H79"/>
  <c r="I79"/>
  <c r="J79"/>
  <c r="C78"/>
  <c r="D78"/>
  <c r="E78"/>
  <c r="F78"/>
  <c r="G78"/>
  <c r="H78"/>
  <c r="I78"/>
  <c r="J78"/>
  <c r="C77"/>
  <c r="D77"/>
  <c r="E77"/>
  <c r="F77"/>
  <c r="G77"/>
  <c r="H77"/>
  <c r="I77"/>
  <c r="J77"/>
  <c r="C76"/>
  <c r="D76"/>
  <c r="E76"/>
  <c r="F76"/>
  <c r="G76"/>
  <c r="H76"/>
  <c r="I76"/>
  <c r="J76"/>
  <c r="C75"/>
  <c r="D75"/>
  <c r="E75"/>
  <c r="F75"/>
  <c r="G75"/>
  <c r="H75"/>
  <c r="I75"/>
  <c r="J75"/>
  <c r="C74"/>
  <c r="D74"/>
  <c r="E74"/>
  <c r="F74"/>
  <c r="G74"/>
  <c r="H74"/>
  <c r="I74"/>
  <c r="J74"/>
  <c r="C73"/>
  <c r="D73"/>
  <c r="E73"/>
  <c r="F73"/>
  <c r="G73"/>
  <c r="H73"/>
  <c r="I73"/>
  <c r="J73"/>
  <c r="C72"/>
  <c r="D72"/>
  <c r="E72"/>
  <c r="F72"/>
  <c r="G72"/>
  <c r="H72"/>
  <c r="I72"/>
  <c r="J72"/>
  <c r="C71"/>
  <c r="D71"/>
  <c r="E71"/>
  <c r="F71"/>
  <c r="G71"/>
  <c r="H71"/>
  <c r="I71"/>
  <c r="J71"/>
  <c r="C70"/>
  <c r="D70"/>
  <c r="E70"/>
  <c r="F70"/>
  <c r="G70"/>
  <c r="H70"/>
  <c r="I70"/>
  <c r="J70"/>
  <c r="C69"/>
  <c r="D69"/>
  <c r="E69"/>
  <c r="F69"/>
  <c r="G69"/>
  <c r="H69"/>
  <c r="I69"/>
  <c r="J69"/>
  <c r="C68"/>
  <c r="D68"/>
  <c r="E68"/>
  <c r="F68"/>
  <c r="G68"/>
  <c r="H68"/>
  <c r="I68"/>
  <c r="J68"/>
  <c r="C67"/>
  <c r="D67"/>
  <c r="E67"/>
  <c r="F67"/>
  <c r="G67"/>
  <c r="H67"/>
  <c r="I67"/>
  <c r="J67"/>
  <c r="C66"/>
  <c r="D66"/>
  <c r="E66"/>
  <c r="F66"/>
  <c r="G66"/>
  <c r="H66"/>
  <c r="I66"/>
  <c r="J66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2"/>
  <c r="D62"/>
  <c r="E62"/>
  <c r="F62"/>
  <c r="G62"/>
  <c r="H62"/>
  <c r="I62"/>
  <c r="J62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7"/>
  <c r="D57"/>
  <c r="E57"/>
  <c r="F57"/>
  <c r="G57"/>
  <c r="H57"/>
  <c r="I57"/>
  <c r="J57"/>
  <c r="C56"/>
  <c r="D56"/>
  <c r="E56"/>
  <c r="F56"/>
  <c r="G56"/>
  <c r="H56"/>
  <c r="I56"/>
  <c r="J56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38"/>
  <c r="D38"/>
  <c r="E38"/>
  <c r="F38"/>
  <c r="G38"/>
  <c r="H38"/>
  <c r="I38"/>
  <c r="J38"/>
  <c r="C51"/>
  <c r="D51"/>
  <c r="E51"/>
  <c r="F51"/>
  <c r="G51"/>
  <c r="H51"/>
  <c r="I51"/>
  <c r="J51"/>
  <c r="C50"/>
  <c r="D50"/>
  <c r="E50"/>
  <c r="F50"/>
  <c r="G50"/>
  <c r="H50"/>
  <c r="I50"/>
  <c r="J50"/>
  <c r="C49"/>
  <c r="D49"/>
  <c r="E49"/>
  <c r="F49"/>
  <c r="G49"/>
  <c r="H49"/>
  <c r="I49"/>
  <c r="J49"/>
  <c r="C48"/>
  <c r="D48"/>
  <c r="E48"/>
  <c r="F48"/>
  <c r="G48"/>
  <c r="H48"/>
  <c r="I48"/>
  <c r="J48"/>
  <c r="C47"/>
  <c r="D47"/>
  <c r="E47"/>
  <c r="F47"/>
  <c r="G47"/>
  <c r="H47"/>
  <c r="I47"/>
  <c r="J47"/>
  <c r="C46"/>
  <c r="D46"/>
  <c r="E46"/>
  <c r="F46"/>
  <c r="G46"/>
  <c r="H46"/>
  <c r="I46"/>
  <c r="J46"/>
  <c r="C45"/>
  <c r="D45"/>
  <c r="E45"/>
  <c r="F45"/>
  <c r="G45"/>
  <c r="H45"/>
  <c r="I45"/>
  <c r="J45"/>
  <c r="C44"/>
  <c r="D44"/>
  <c r="E44"/>
  <c r="F44"/>
  <c r="G44"/>
  <c r="H44"/>
  <c r="I44"/>
  <c r="J44"/>
  <c r="C43"/>
  <c r="D43"/>
  <c r="E43"/>
  <c r="F43"/>
  <c r="G43"/>
  <c r="H43"/>
  <c r="I43"/>
  <c r="J43"/>
  <c r="C42"/>
  <c r="D42"/>
  <c r="E42"/>
  <c r="F42"/>
  <c r="G42"/>
  <c r="H42"/>
  <c r="I42"/>
  <c r="J42"/>
  <c r="C41"/>
  <c r="D41"/>
  <c r="E41"/>
  <c r="F41"/>
  <c r="G41"/>
  <c r="H41"/>
  <c r="I41"/>
  <c r="J41"/>
  <c r="C40"/>
  <c r="D40"/>
  <c r="E40"/>
  <c r="F40"/>
  <c r="G40"/>
  <c r="H40"/>
  <c r="I40"/>
  <c r="J40"/>
  <c r="C39"/>
  <c r="D39"/>
  <c r="E39"/>
  <c r="F39"/>
  <c r="G39"/>
  <c r="H39"/>
  <c r="I39"/>
  <c r="J39"/>
  <c r="C37"/>
  <c r="D37"/>
  <c r="E37"/>
  <c r="F37"/>
  <c r="G37"/>
  <c r="H37"/>
  <c r="I37"/>
  <c r="J37"/>
  <c r="C36"/>
  <c r="D36"/>
  <c r="E36"/>
  <c r="F36"/>
  <c r="G36"/>
  <c r="H36"/>
  <c r="I36"/>
  <c r="J36"/>
  <c r="C35"/>
  <c r="D35"/>
  <c r="E35"/>
  <c r="F35"/>
  <c r="G35"/>
  <c r="H35"/>
  <c r="I35"/>
  <c r="J35"/>
  <c r="C34"/>
  <c r="D34"/>
  <c r="E34"/>
  <c r="F34"/>
  <c r="G34"/>
  <c r="H34"/>
  <c r="I34"/>
  <c r="J34"/>
  <c r="C33"/>
  <c r="D33"/>
  <c r="E33"/>
  <c r="F33"/>
  <c r="G33"/>
  <c r="H33"/>
  <c r="I33"/>
  <c r="J33"/>
  <c r="C32"/>
  <c r="D32"/>
  <c r="E32"/>
  <c r="F32"/>
  <c r="G32"/>
  <c r="H32"/>
  <c r="I32"/>
  <c r="J32"/>
  <c r="C31"/>
  <c r="D31"/>
  <c r="E31"/>
  <c r="F31"/>
  <c r="G31"/>
  <c r="H31"/>
  <c r="I31"/>
  <c r="J31"/>
  <c r="C30"/>
  <c r="D30"/>
  <c r="E30"/>
  <c r="F30"/>
  <c r="G30"/>
  <c r="H30"/>
  <c r="I30"/>
  <c r="J30"/>
  <c r="C29"/>
  <c r="D29"/>
  <c r="E29"/>
  <c r="F29"/>
  <c r="G29"/>
  <c r="H29"/>
  <c r="I29"/>
  <c r="J29"/>
  <c r="C28"/>
  <c r="D28"/>
  <c r="E28"/>
  <c r="F28"/>
  <c r="G28"/>
  <c r="H28"/>
  <c r="I28"/>
  <c r="J28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3"/>
  <c r="D13"/>
  <c r="E13"/>
  <c r="F13"/>
  <c r="G13"/>
  <c r="H13"/>
  <c r="I13"/>
  <c r="J13"/>
  <c r="C12"/>
  <c r="D12"/>
  <c r="E12"/>
  <c r="F12"/>
  <c r="G12"/>
  <c r="H12"/>
  <c r="I12"/>
  <c r="J12"/>
  <c r="C11"/>
  <c r="D11"/>
  <c r="E11"/>
  <c r="F11"/>
  <c r="G11"/>
  <c r="H11"/>
  <c r="I11"/>
  <c r="J11"/>
  <c r="C10"/>
  <c r="D10"/>
  <c r="E10"/>
  <c r="F10"/>
  <c r="G10"/>
  <c r="H10"/>
  <c r="I10"/>
  <c r="J10"/>
  <c r="C9"/>
  <c r="D9"/>
  <c r="E9"/>
  <c r="F9"/>
  <c r="G9"/>
  <c r="H9"/>
  <c r="I9"/>
  <c r="J9"/>
  <c r="C8"/>
  <c r="D8"/>
  <c r="E8"/>
  <c r="F8"/>
  <c r="G8"/>
  <c r="H8"/>
  <c r="I8"/>
  <c r="J8"/>
  <c r="C7"/>
  <c r="D7"/>
  <c r="E7"/>
  <c r="F7"/>
  <c r="G7"/>
  <c r="H7"/>
  <c r="I7"/>
  <c r="J7"/>
  <c r="C6"/>
  <c r="D6"/>
  <c r="E6"/>
  <c r="F6"/>
  <c r="G6"/>
  <c r="H6"/>
  <c r="I6"/>
  <c r="J6"/>
  <c r="C5"/>
  <c r="D5"/>
  <c r="E5"/>
  <c r="F5"/>
  <c r="G5"/>
  <c r="H5"/>
  <c r="I5"/>
  <c r="J5"/>
  <c r="C4"/>
  <c r="D4"/>
  <c r="E4"/>
  <c r="F4"/>
  <c r="G4"/>
  <c r="H4"/>
  <c r="I4"/>
  <c r="J4"/>
  <c r="C3"/>
  <c r="D3"/>
  <c r="E3"/>
  <c r="F3"/>
  <c r="G3"/>
  <c r="H3"/>
  <c r="I3"/>
  <c r="J3"/>
  <c r="C2"/>
  <c r="D2"/>
  <c r="E2"/>
  <c r="F2"/>
  <c r="G2"/>
  <c r="H2"/>
  <c r="I2"/>
  <c r="J2"/>
  <c r="H55" i="1"/>
  <c r="C55"/>
  <c r="E55" s="1"/>
  <c r="H54"/>
  <c r="C54"/>
  <c r="E54"/>
  <c r="H53"/>
  <c r="C53"/>
  <c r="E53" s="1"/>
  <c r="H52"/>
  <c r="C52"/>
  <c r="E52" s="1"/>
  <c r="H51"/>
  <c r="C51"/>
  <c r="E51" s="1"/>
  <c r="D44" i="21" s="1"/>
  <c r="C50" i="1"/>
  <c r="E50" s="1"/>
  <c r="C49"/>
  <c r="E49" s="1"/>
  <c r="D42" i="21" s="1"/>
  <c r="H48" i="1"/>
  <c r="C48"/>
  <c r="E48" s="1"/>
  <c r="H47"/>
  <c r="C47"/>
  <c r="E47" s="1"/>
  <c r="C46"/>
  <c r="E46" s="1"/>
  <c r="D39" i="21" s="1"/>
  <c r="H45" i="1"/>
  <c r="C45"/>
  <c r="E45" s="1"/>
  <c r="D38" i="21" s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A36" i="24"/>
  <c r="A32"/>
  <c r="A33"/>
  <c r="A34"/>
  <c r="A35"/>
  <c r="A31"/>
  <c r="A30"/>
  <c r="A26"/>
  <c r="A27"/>
  <c r="A28"/>
  <c r="A29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B3" i="1"/>
  <c r="B4"/>
  <c r="F4" s="1"/>
  <c r="B5"/>
  <c r="B6"/>
  <c r="F6" s="1"/>
  <c r="B7"/>
  <c r="B8"/>
  <c r="F8" s="1"/>
  <c r="B9"/>
  <c r="F9" s="1"/>
  <c r="B10"/>
  <c r="F10" s="1"/>
  <c r="B11"/>
  <c r="B12"/>
  <c r="B13"/>
  <c r="F13" s="1"/>
  <c r="B14"/>
  <c r="F14" s="1"/>
  <c r="B15"/>
  <c r="F15" s="1"/>
  <c r="B16"/>
  <c r="F16" s="1"/>
  <c r="B17"/>
  <c r="B18"/>
  <c r="B19"/>
  <c r="B20"/>
  <c r="B21"/>
  <c r="F21" s="1"/>
  <c r="B22"/>
  <c r="F22" s="1"/>
  <c r="B23"/>
  <c r="F23" s="1"/>
  <c r="B24"/>
  <c r="F24" s="1"/>
  <c r="B25"/>
  <c r="F25" s="1"/>
  <c r="B26"/>
  <c r="B27"/>
  <c r="F27" s="1"/>
  <c r="B28"/>
  <c r="B29"/>
  <c r="B30"/>
  <c r="F30" s="1"/>
  <c r="B31"/>
  <c r="B32"/>
  <c r="B33"/>
  <c r="F33" s="1"/>
  <c r="B34"/>
  <c r="F34" s="1"/>
  <c r="B35"/>
  <c r="F35" s="1"/>
  <c r="B36"/>
  <c r="F36" s="1"/>
  <c r="B37"/>
  <c r="F37" s="1"/>
  <c r="B38"/>
  <c r="F38" s="1"/>
  <c r="B39"/>
  <c r="F39" s="1"/>
  <c r="B40"/>
  <c r="B41"/>
  <c r="F41" s="1"/>
  <c r="B42"/>
  <c r="F42" s="1"/>
  <c r="B43"/>
  <c r="B44"/>
  <c r="F44" s="1"/>
  <c r="H6"/>
  <c r="C3"/>
  <c r="E3" s="1"/>
  <c r="C4"/>
  <c r="E4" s="1"/>
  <c r="C5"/>
  <c r="E5" s="1"/>
  <c r="C6"/>
  <c r="E6" s="1"/>
  <c r="C7"/>
  <c r="E7" s="1"/>
  <c r="I7" s="1"/>
  <c r="C8"/>
  <c r="E8" s="1"/>
  <c r="C9"/>
  <c r="E9" s="1"/>
  <c r="D7" i="21" s="1"/>
  <c r="C10" i="1"/>
  <c r="E10" s="1"/>
  <c r="D20" i="21" s="1"/>
  <c r="C11" i="1"/>
  <c r="E11" s="1"/>
  <c r="G11" s="1"/>
  <c r="C12"/>
  <c r="E12" s="1"/>
  <c r="D30" i="21" s="1"/>
  <c r="C13" i="1"/>
  <c r="E13" s="1"/>
  <c r="C14"/>
  <c r="E14" s="1"/>
  <c r="C15"/>
  <c r="E15" s="1"/>
  <c r="G15" s="1"/>
  <c r="C16"/>
  <c r="E16" s="1"/>
  <c r="C17"/>
  <c r="E17" s="1"/>
  <c r="D10" i="21" s="1"/>
  <c r="C18" i="1"/>
  <c r="E18" s="1"/>
  <c r="D21" i="21" s="1"/>
  <c r="C19" i="1"/>
  <c r="E19" s="1"/>
  <c r="C20"/>
  <c r="E20" s="1"/>
  <c r="D11" i="21" s="1"/>
  <c r="C21" i="1"/>
  <c r="C22"/>
  <c r="E22" s="1"/>
  <c r="G22" s="1"/>
  <c r="C23"/>
  <c r="E23" s="1"/>
  <c r="J23" s="1"/>
  <c r="C24"/>
  <c r="E24" s="1"/>
  <c r="C25"/>
  <c r="E25" s="1"/>
  <c r="D15" i="21" s="1"/>
  <c r="C26" i="1"/>
  <c r="E26" s="1"/>
  <c r="D19" i="21" s="1"/>
  <c r="C27" i="1"/>
  <c r="E27" s="1"/>
  <c r="C28"/>
  <c r="E28" s="1"/>
  <c r="D6" i="21" s="1"/>
  <c r="C29" i="1"/>
  <c r="E29" s="1"/>
  <c r="C30"/>
  <c r="E30" s="1"/>
  <c r="G30" s="1"/>
  <c r="C31"/>
  <c r="E31" s="1"/>
  <c r="G31" s="1"/>
  <c r="C32"/>
  <c r="E32" s="1"/>
  <c r="G32" s="1"/>
  <c r="C33"/>
  <c r="E33" s="1"/>
  <c r="D29" i="21" s="1"/>
  <c r="C34" i="1"/>
  <c r="E34" s="1"/>
  <c r="D32" i="21" s="1"/>
  <c r="C35" i="1"/>
  <c r="E35" s="1"/>
  <c r="C36"/>
  <c r="E36" s="1"/>
  <c r="D22" i="21" s="1"/>
  <c r="C37" i="1"/>
  <c r="E37" s="1"/>
  <c r="G37" s="1"/>
  <c r="C38"/>
  <c r="E38" s="1"/>
  <c r="C39"/>
  <c r="E39" s="1"/>
  <c r="G39" s="1"/>
  <c r="C40"/>
  <c r="E40" s="1"/>
  <c r="C41"/>
  <c r="E41" s="1"/>
  <c r="D35" i="21" s="1"/>
  <c r="C42" i="1"/>
  <c r="E42" s="1"/>
  <c r="D36" i="21" s="1"/>
  <c r="C43" i="1"/>
  <c r="E43" s="1"/>
  <c r="C44"/>
  <c r="E44" s="1"/>
  <c r="E21"/>
  <c r="G21" s="1"/>
  <c r="H33"/>
  <c r="I55" l="1"/>
  <c r="D48" i="21"/>
  <c r="J55" i="1"/>
  <c r="I53"/>
  <c r="D46" i="21"/>
  <c r="H43" i="1"/>
  <c r="F43"/>
  <c r="H19"/>
  <c r="F19"/>
  <c r="H11"/>
  <c r="F11"/>
  <c r="H3"/>
  <c r="F3"/>
  <c r="H28"/>
  <c r="F28"/>
  <c r="H20"/>
  <c r="F20"/>
  <c r="H12"/>
  <c r="F12"/>
  <c r="H29"/>
  <c r="F29"/>
  <c r="H5"/>
  <c r="F5"/>
  <c r="I50"/>
  <c r="D43" i="21"/>
  <c r="I54" i="1"/>
  <c r="D47" i="21"/>
  <c r="H31" i="1"/>
  <c r="F31"/>
  <c r="H40"/>
  <c r="F40"/>
  <c r="H32"/>
  <c r="F32"/>
  <c r="I48"/>
  <c r="D41" i="21"/>
  <c r="H17" i="1"/>
  <c r="F17"/>
  <c r="H7"/>
  <c r="F7"/>
  <c r="H26"/>
  <c r="F26"/>
  <c r="H18"/>
  <c r="F18"/>
  <c r="I47"/>
  <c r="D40" i="21"/>
  <c r="I52" i="1"/>
  <c r="D45" i="21"/>
  <c r="K94" i="3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3"/>
  <c r="K74"/>
  <c r="K72"/>
  <c r="K71"/>
  <c r="K70"/>
  <c r="K69"/>
  <c r="K68"/>
  <c r="K67"/>
  <c r="K66"/>
  <c r="K65"/>
  <c r="K63"/>
  <c r="K64"/>
  <c r="K62"/>
  <c r="K61"/>
  <c r="K60"/>
  <c r="K59"/>
  <c r="K58"/>
  <c r="K57"/>
  <c r="K56"/>
  <c r="K55"/>
  <c r="K54"/>
  <c r="K53"/>
  <c r="K52"/>
  <c r="K38"/>
  <c r="K51"/>
  <c r="K50"/>
  <c r="K49"/>
  <c r="K48"/>
  <c r="K46"/>
  <c r="K47"/>
  <c r="K45"/>
  <c r="K44"/>
  <c r="K42"/>
  <c r="K43"/>
  <c r="K41"/>
  <c r="K40"/>
  <c r="K39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1"/>
  <c r="K12"/>
  <c r="K10"/>
  <c r="K9"/>
  <c r="K8"/>
  <c r="K7"/>
  <c r="K6"/>
  <c r="K5"/>
  <c r="K4"/>
  <c r="K3"/>
  <c r="K2"/>
  <c r="J54" i="1"/>
  <c r="G55"/>
  <c r="J53"/>
  <c r="G54"/>
  <c r="J52"/>
  <c r="G53"/>
  <c r="G52"/>
  <c r="J51"/>
  <c r="I51"/>
  <c r="G51"/>
  <c r="H22"/>
  <c r="H27"/>
  <c r="H35"/>
  <c r="J50"/>
  <c r="G50"/>
  <c r="H50"/>
  <c r="I49"/>
  <c r="G49"/>
  <c r="J49"/>
  <c r="J48"/>
  <c r="H49"/>
  <c r="J47"/>
  <c r="G48"/>
  <c r="H44"/>
  <c r="H4"/>
  <c r="G47"/>
  <c r="H36"/>
  <c r="I46"/>
  <c r="J46"/>
  <c r="G46"/>
  <c r="H46"/>
  <c r="D37" i="21"/>
  <c r="G35" i="1"/>
  <c r="G27"/>
  <c r="J27"/>
  <c r="D25" i="21"/>
  <c r="I19" i="1"/>
  <c r="G19"/>
  <c r="J19"/>
  <c r="D31" i="21"/>
  <c r="G3" i="1"/>
  <c r="J3"/>
  <c r="I3"/>
  <c r="I45"/>
  <c r="J45"/>
  <c r="G45"/>
  <c r="G43"/>
  <c r="J43"/>
  <c r="G29"/>
  <c r="J29"/>
  <c r="I29"/>
  <c r="G13"/>
  <c r="J13"/>
  <c r="I13"/>
  <c r="D23" i="21"/>
  <c r="G5" i="1"/>
  <c r="J5"/>
  <c r="I5"/>
  <c r="D33" i="21"/>
  <c r="D9"/>
  <c r="J22" i="1"/>
  <c r="I15"/>
  <c r="D13" i="21"/>
  <c r="I31" i="1"/>
  <c r="G14"/>
  <c r="I14"/>
  <c r="J14"/>
  <c r="D24" i="21"/>
  <c r="G6" i="1"/>
  <c r="D4" i="21"/>
  <c r="I6" i="1"/>
  <c r="J6"/>
  <c r="G40"/>
  <c r="I40"/>
  <c r="D34" i="21"/>
  <c r="G24" i="1"/>
  <c r="I24"/>
  <c r="G16"/>
  <c r="I16"/>
  <c r="D26" i="21"/>
  <c r="G8" i="1"/>
  <c r="I8"/>
  <c r="D8" i="21"/>
  <c r="G38" i="1"/>
  <c r="J38"/>
  <c r="I38"/>
  <c r="I32"/>
  <c r="I22"/>
  <c r="H8"/>
  <c r="J30"/>
  <c r="J11"/>
  <c r="I37"/>
  <c r="I23"/>
  <c r="I11"/>
  <c r="H39"/>
  <c r="H23"/>
  <c r="H9"/>
  <c r="D18" i="21"/>
  <c r="I21" i="1"/>
  <c r="D16" i="21"/>
  <c r="I35" i="1"/>
  <c r="H21"/>
  <c r="D17" i="21"/>
  <c r="H24" i="1"/>
  <c r="D27" i="21"/>
  <c r="D3"/>
  <c r="J35" i="1"/>
  <c r="I39"/>
  <c r="I27"/>
  <c r="H41"/>
  <c r="H25"/>
  <c r="H13"/>
  <c r="D12" i="21"/>
  <c r="H15" i="1"/>
  <c r="D5" i="21"/>
  <c r="J21" i="1"/>
  <c r="I43"/>
  <c r="I30"/>
  <c r="H16"/>
  <c r="D14" i="21"/>
  <c r="H10" i="1"/>
  <c r="H30"/>
  <c r="H42"/>
  <c r="H34"/>
  <c r="H37"/>
  <c r="H14"/>
  <c r="H38"/>
  <c r="J41"/>
  <c r="I41"/>
  <c r="G41"/>
  <c r="J33"/>
  <c r="I33"/>
  <c r="G33"/>
  <c r="J25"/>
  <c r="I25"/>
  <c r="G25"/>
  <c r="I17"/>
  <c r="J17"/>
  <c r="G17"/>
  <c r="J9"/>
  <c r="I9"/>
  <c r="G9"/>
  <c r="J42"/>
  <c r="I42"/>
  <c r="G42"/>
  <c r="J34"/>
  <c r="I34"/>
  <c r="G34"/>
  <c r="J26"/>
  <c r="I26"/>
  <c r="G26"/>
  <c r="J18"/>
  <c r="I18"/>
  <c r="G18"/>
  <c r="J10"/>
  <c r="I10"/>
  <c r="G10"/>
  <c r="I28"/>
  <c r="G28"/>
  <c r="J28"/>
  <c r="I4"/>
  <c r="G4"/>
  <c r="J4"/>
  <c r="I44"/>
  <c r="G44"/>
  <c r="J44"/>
  <c r="I12"/>
  <c r="G12"/>
  <c r="J12"/>
  <c r="I36"/>
  <c r="G36"/>
  <c r="J36"/>
  <c r="I20"/>
  <c r="G20"/>
  <c r="J20"/>
  <c r="J37"/>
  <c r="J31"/>
  <c r="J7"/>
  <c r="J40"/>
  <c r="J32"/>
  <c r="J24"/>
  <c r="J16"/>
  <c r="J8"/>
  <c r="J39"/>
  <c r="J15"/>
  <c r="G23"/>
  <c r="G7"/>
  <c r="A2" i="24" l="1"/>
  <c r="C2" i="21"/>
  <c r="D2"/>
  <c r="H2" i="1"/>
  <c r="C2"/>
  <c r="E2" s="1"/>
  <c r="D28" i="21" s="1"/>
  <c r="I2" i="1" l="1"/>
  <c r="J2"/>
  <c r="G2"/>
  <c r="T4" i="25" l="1"/>
  <c r="S4"/>
  <c r="B7"/>
  <c r="B6"/>
  <c r="S3"/>
  <c r="S2"/>
  <c r="S1"/>
  <c r="J5" l="1"/>
  <c r="H5"/>
  <c r="K5"/>
  <c r="C5"/>
  <c r="Q5"/>
  <c r="L5"/>
  <c r="D5"/>
  <c r="M5"/>
  <c r="E5"/>
  <c r="N5"/>
  <c r="F5"/>
  <c r="O5"/>
  <c r="G5"/>
  <c r="P5"/>
  <c r="I5"/>
  <c r="E1" l="1"/>
  <c r="B8" s="1"/>
  <c r="B9"/>
  <c r="L9" l="1"/>
  <c r="M9"/>
  <c r="P9"/>
  <c r="O9"/>
  <c r="R9"/>
  <c r="Q9"/>
  <c r="N9"/>
  <c r="K9"/>
  <c r="B10"/>
  <c r="F9"/>
  <c r="H9"/>
  <c r="J9"/>
  <c r="G9"/>
  <c r="I9"/>
  <c r="E9"/>
  <c r="C9"/>
  <c r="D9"/>
  <c r="Q10" l="1"/>
  <c r="O10"/>
  <c r="M10"/>
  <c r="P10"/>
  <c r="L10"/>
  <c r="R10"/>
  <c r="N10"/>
  <c r="K10"/>
  <c r="C10"/>
  <c r="J10"/>
  <c r="I10"/>
  <c r="E10"/>
  <c r="F10"/>
  <c r="H10"/>
  <c r="D10"/>
  <c r="G10"/>
  <c r="B11"/>
  <c r="O11" l="1"/>
  <c r="K11"/>
  <c r="N11"/>
  <c r="P11"/>
  <c r="Q11"/>
  <c r="L11"/>
  <c r="R11"/>
  <c r="M11"/>
  <c r="D11"/>
  <c r="C11"/>
  <c r="J11"/>
  <c r="I11"/>
  <c r="B12"/>
  <c r="F11"/>
  <c r="E11"/>
  <c r="H11"/>
  <c r="G11"/>
  <c r="L12" l="1"/>
  <c r="O12"/>
  <c r="P12"/>
  <c r="M12"/>
  <c r="N12"/>
  <c r="Q12"/>
  <c r="R12"/>
  <c r="K12"/>
  <c r="C12"/>
  <c r="D12"/>
  <c r="J12"/>
  <c r="I12"/>
  <c r="E12"/>
  <c r="H12"/>
  <c r="F12"/>
  <c r="G12"/>
  <c r="B13"/>
  <c r="P13" l="1"/>
  <c r="Q13"/>
  <c r="N13"/>
  <c r="R13"/>
  <c r="O13"/>
  <c r="M13"/>
  <c r="K13"/>
  <c r="L13"/>
  <c r="C13"/>
  <c r="E13"/>
  <c r="J13"/>
  <c r="I13"/>
  <c r="H13"/>
  <c r="B14"/>
  <c r="G13"/>
  <c r="D13"/>
  <c r="F13"/>
  <c r="R14" l="1"/>
  <c r="L14"/>
  <c r="O14"/>
  <c r="P14"/>
  <c r="Q14"/>
  <c r="M14"/>
  <c r="K14"/>
  <c r="N14"/>
  <c r="F14"/>
  <c r="J14"/>
  <c r="I14"/>
  <c r="B15"/>
  <c r="D14"/>
  <c r="C14"/>
  <c r="G14"/>
  <c r="H14"/>
  <c r="E14"/>
  <c r="K15" l="1"/>
  <c r="N15"/>
  <c r="P15"/>
  <c r="Q15"/>
  <c r="M15"/>
  <c r="R15"/>
  <c r="L15"/>
  <c r="O15"/>
  <c r="C15"/>
  <c r="G15"/>
  <c r="J15"/>
  <c r="I15"/>
  <c r="E15"/>
  <c r="D15"/>
  <c r="F15"/>
  <c r="H15"/>
  <c r="B16"/>
  <c r="O16" l="1"/>
  <c r="M16"/>
  <c r="K16"/>
  <c r="L16"/>
  <c r="P16"/>
  <c r="Q16"/>
  <c r="R16"/>
  <c r="N16"/>
  <c r="F16"/>
  <c r="J16"/>
  <c r="I16"/>
  <c r="H16"/>
  <c r="D16"/>
  <c r="B17"/>
  <c r="G16"/>
  <c r="E16"/>
  <c r="C16"/>
  <c r="Q17" l="1"/>
  <c r="M17"/>
  <c r="R17"/>
  <c r="K17"/>
  <c r="O17"/>
  <c r="N17"/>
  <c r="P17"/>
  <c r="L17"/>
  <c r="H17"/>
  <c r="D17"/>
  <c r="J17"/>
  <c r="I17"/>
  <c r="G17"/>
  <c r="C17"/>
  <c r="B18"/>
  <c r="E17"/>
  <c r="F17"/>
  <c r="R18" l="1"/>
  <c r="K18"/>
  <c r="M18"/>
  <c r="L18"/>
  <c r="O18"/>
  <c r="P18"/>
  <c r="Q18"/>
  <c r="N18"/>
  <c r="H18"/>
  <c r="J18"/>
  <c r="I18"/>
  <c r="C18"/>
  <c r="E18"/>
  <c r="F18"/>
  <c r="D18"/>
  <c r="G18"/>
  <c r="B19"/>
  <c r="R19" l="1"/>
  <c r="K19"/>
  <c r="Q19"/>
  <c r="L19"/>
  <c r="N19"/>
  <c r="P19"/>
  <c r="M19"/>
  <c r="O19"/>
  <c r="H19"/>
  <c r="C19"/>
  <c r="J19"/>
  <c r="I19"/>
  <c r="B20"/>
  <c r="D19"/>
  <c r="E19"/>
  <c r="G19"/>
  <c r="F19"/>
  <c r="L20" l="1"/>
  <c r="O20"/>
  <c r="M20"/>
  <c r="K20"/>
  <c r="N20"/>
  <c r="P20"/>
  <c r="Q20"/>
  <c r="R20"/>
  <c r="J20"/>
  <c r="I20"/>
  <c r="G20"/>
  <c r="E20"/>
  <c r="F20"/>
  <c r="H20"/>
  <c r="D20"/>
  <c r="B21"/>
  <c r="C20"/>
  <c r="O21" l="1"/>
  <c r="M21"/>
  <c r="P21"/>
  <c r="K21"/>
  <c r="N21"/>
  <c r="R21"/>
  <c r="L21"/>
  <c r="Q21"/>
  <c r="I21"/>
  <c r="J21"/>
  <c r="G21"/>
  <c r="B22"/>
  <c r="D21"/>
  <c r="F21"/>
  <c r="E21"/>
  <c r="H21"/>
  <c r="C21"/>
  <c r="P22" l="1"/>
  <c r="O22"/>
  <c r="K22"/>
  <c r="N22"/>
  <c r="M22"/>
  <c r="R22"/>
  <c r="L22"/>
  <c r="Q22"/>
  <c r="I22"/>
  <c r="J22"/>
  <c r="E22"/>
  <c r="F22"/>
  <c r="G22"/>
  <c r="C22"/>
  <c r="H22"/>
  <c r="B23"/>
  <c r="D22"/>
  <c r="L23" l="1"/>
  <c r="P23"/>
  <c r="K23"/>
  <c r="N23"/>
  <c r="Q23"/>
  <c r="M23"/>
  <c r="R23"/>
  <c r="O23"/>
  <c r="J23"/>
  <c r="I23"/>
  <c r="F23"/>
  <c r="H23"/>
  <c r="B24"/>
  <c r="E23"/>
  <c r="D23"/>
  <c r="C23"/>
  <c r="G23"/>
  <c r="R24" l="1"/>
  <c r="L24"/>
  <c r="M24"/>
  <c r="K24"/>
  <c r="N24"/>
  <c r="Q24"/>
  <c r="O24"/>
  <c r="P24"/>
  <c r="J24"/>
  <c r="I24"/>
  <c r="F24"/>
  <c r="E24"/>
  <c r="G24"/>
  <c r="H24"/>
  <c r="B25"/>
  <c r="D24"/>
  <c r="C24"/>
  <c r="R25" l="1"/>
  <c r="P25"/>
  <c r="O25"/>
  <c r="L25"/>
  <c r="M25"/>
  <c r="Q25"/>
  <c r="K25"/>
  <c r="N25"/>
  <c r="J25"/>
  <c r="I25"/>
  <c r="F25"/>
  <c r="D25"/>
  <c r="H25"/>
  <c r="E25"/>
  <c r="B26"/>
  <c r="G25"/>
  <c r="C25"/>
  <c r="Q26" l="1"/>
  <c r="P26"/>
  <c r="M26"/>
  <c r="N26"/>
  <c r="L26"/>
  <c r="O26"/>
  <c r="R26"/>
  <c r="K26"/>
  <c r="J26"/>
  <c r="I26"/>
  <c r="E26"/>
  <c r="G26"/>
  <c r="F26"/>
  <c r="C26"/>
  <c r="B27"/>
  <c r="D26"/>
  <c r="H26"/>
  <c r="R27" l="1"/>
  <c r="M27"/>
  <c r="Q27"/>
  <c r="O27"/>
  <c r="P27"/>
  <c r="N27"/>
  <c r="K27"/>
  <c r="L27"/>
  <c r="J27"/>
  <c r="I27"/>
  <c r="H27"/>
  <c r="B28"/>
  <c r="E27"/>
  <c r="G27"/>
  <c r="D27"/>
  <c r="C27"/>
  <c r="F27"/>
  <c r="O28" l="1"/>
  <c r="P28"/>
  <c r="R28"/>
  <c r="M28"/>
  <c r="L28"/>
  <c r="N28"/>
  <c r="Q28"/>
  <c r="K28"/>
  <c r="J28"/>
  <c r="I28"/>
  <c r="D28"/>
  <c r="G28"/>
  <c r="C28"/>
  <c r="F28"/>
  <c r="H28"/>
  <c r="E28"/>
  <c r="B29"/>
  <c r="R29" l="1"/>
  <c r="N29"/>
  <c r="K29"/>
  <c r="Q29"/>
  <c r="L29"/>
  <c r="M29"/>
  <c r="O29"/>
  <c r="P29"/>
  <c r="J29"/>
  <c r="I29"/>
  <c r="C29"/>
  <c r="H29"/>
  <c r="B30"/>
  <c r="F29"/>
  <c r="E29"/>
  <c r="G29"/>
  <c r="D29"/>
  <c r="Q30" l="1"/>
  <c r="P30"/>
  <c r="L30"/>
  <c r="K30"/>
  <c r="M30"/>
  <c r="N30"/>
  <c r="O30"/>
  <c r="R30"/>
  <c r="I30"/>
  <c r="J30"/>
  <c r="G30"/>
  <c r="H30"/>
  <c r="B31"/>
  <c r="F30"/>
  <c r="C30"/>
  <c r="E30"/>
  <c r="D30"/>
  <c r="Q31" l="1"/>
  <c r="M31"/>
  <c r="N31"/>
  <c r="K31"/>
  <c r="P31"/>
  <c r="L31"/>
  <c r="O31"/>
  <c r="R31"/>
  <c r="J31"/>
  <c r="I31"/>
  <c r="F31"/>
  <c r="B32"/>
  <c r="D31"/>
  <c r="C31"/>
  <c r="G31"/>
  <c r="H31"/>
  <c r="E31"/>
  <c r="M32" l="1"/>
  <c r="K32"/>
  <c r="O32"/>
  <c r="P32"/>
  <c r="L32"/>
  <c r="R32"/>
  <c r="Q32"/>
  <c r="N32"/>
  <c r="J32"/>
  <c r="I32"/>
  <c r="H32"/>
  <c r="E32"/>
  <c r="D32"/>
  <c r="B33"/>
  <c r="C32"/>
  <c r="G32"/>
  <c r="F32"/>
  <c r="P33" l="1"/>
  <c r="L33"/>
  <c r="K33"/>
  <c r="M33"/>
  <c r="Q33"/>
  <c r="O33"/>
  <c r="R33"/>
  <c r="N33"/>
  <c r="I33"/>
  <c r="J33"/>
  <c r="H33"/>
  <c r="D33"/>
  <c r="G33"/>
  <c r="F33"/>
  <c r="E33"/>
  <c r="B34"/>
  <c r="C33"/>
  <c r="N34" l="1"/>
  <c r="L34"/>
  <c r="K34"/>
  <c r="O34"/>
  <c r="P34"/>
  <c r="R34"/>
  <c r="Q34"/>
  <c r="M34"/>
  <c r="J34"/>
  <c r="I34"/>
  <c r="D34"/>
  <c r="H34"/>
  <c r="F34"/>
  <c r="B35"/>
  <c r="C34"/>
  <c r="G34"/>
  <c r="E34"/>
  <c r="K35" l="1"/>
  <c r="R35"/>
  <c r="N35"/>
  <c r="Q35"/>
  <c r="P35"/>
  <c r="M35"/>
  <c r="L35"/>
  <c r="O35"/>
  <c r="J35"/>
  <c r="I35"/>
  <c r="C35"/>
  <c r="D35"/>
  <c r="B36"/>
  <c r="E35"/>
  <c r="H35"/>
  <c r="F35"/>
  <c r="G35"/>
  <c r="M36" l="1"/>
  <c r="P36"/>
  <c r="O36"/>
  <c r="K36"/>
  <c r="N36"/>
  <c r="Q36"/>
  <c r="R36"/>
  <c r="L36"/>
  <c r="I36"/>
  <c r="J36"/>
  <c r="F36"/>
  <c r="H36"/>
  <c r="C36"/>
  <c r="E36"/>
  <c r="D36"/>
  <c r="G36"/>
  <c r="B37"/>
  <c r="K37" l="1"/>
  <c r="N37"/>
  <c r="O37"/>
  <c r="R37"/>
  <c r="M37"/>
  <c r="P37"/>
  <c r="Q37"/>
  <c r="L37"/>
  <c r="I37"/>
  <c r="J37"/>
  <c r="C37"/>
  <c r="E37"/>
  <c r="G37"/>
  <c r="F37"/>
  <c r="D37"/>
  <c r="B38"/>
  <c r="H37"/>
  <c r="Q38" l="1"/>
  <c r="R38"/>
  <c r="K38"/>
  <c r="N38"/>
  <c r="M38"/>
  <c r="L38"/>
  <c r="O38"/>
  <c r="P38"/>
  <c r="J38"/>
  <c r="I38"/>
  <c r="C38"/>
  <c r="D38"/>
  <c r="H38"/>
  <c r="B39"/>
  <c r="G38"/>
  <c r="F38"/>
  <c r="E38"/>
  <c r="K39" l="1"/>
  <c r="R39"/>
  <c r="N39"/>
  <c r="O39"/>
  <c r="P39"/>
  <c r="L39"/>
  <c r="Q39"/>
  <c r="M39"/>
  <c r="I39"/>
  <c r="J39"/>
  <c r="B40"/>
  <c r="H39"/>
  <c r="E39"/>
  <c r="C39"/>
  <c r="G39"/>
  <c r="D39"/>
  <c r="F39"/>
  <c r="L40" l="1"/>
  <c r="N40"/>
  <c r="P40"/>
  <c r="M40"/>
  <c r="K40"/>
  <c r="R40"/>
  <c r="Q40"/>
  <c r="O40"/>
  <c r="J40"/>
  <c r="I40"/>
  <c r="G40"/>
  <c r="F40"/>
  <c r="H40"/>
  <c r="E40"/>
  <c r="C40"/>
  <c r="D40"/>
  <c r="B41"/>
  <c r="N41" l="1"/>
  <c r="O41"/>
  <c r="R41"/>
  <c r="L41"/>
  <c r="Q41"/>
  <c r="M41"/>
  <c r="P41"/>
  <c r="K41"/>
  <c r="I41"/>
  <c r="J41"/>
  <c r="B42"/>
  <c r="D41"/>
  <c r="C41"/>
  <c r="H41"/>
  <c r="E41"/>
  <c r="G41"/>
  <c r="F41"/>
  <c r="Q42" l="1"/>
  <c r="P42"/>
  <c r="K42"/>
  <c r="N42"/>
  <c r="L42"/>
  <c r="O42"/>
  <c r="R42"/>
  <c r="M42"/>
  <c r="I42"/>
  <c r="J42"/>
  <c r="C42"/>
  <c r="D42"/>
  <c r="B43"/>
  <c r="H42"/>
  <c r="F42"/>
  <c r="E42"/>
  <c r="G42"/>
  <c r="O43" l="1"/>
  <c r="R43"/>
  <c r="L43"/>
  <c r="P43"/>
  <c r="M43"/>
  <c r="N43"/>
  <c r="Q43"/>
  <c r="K43"/>
  <c r="I43"/>
  <c r="J43"/>
  <c r="E43"/>
  <c r="C43"/>
  <c r="B44"/>
  <c r="H43"/>
  <c r="G43"/>
  <c r="D43"/>
  <c r="F43"/>
  <c r="O44" l="1"/>
  <c r="P44"/>
  <c r="L44"/>
  <c r="M44"/>
  <c r="Q44"/>
  <c r="K44"/>
  <c r="N44"/>
  <c r="R44"/>
  <c r="I44"/>
  <c r="J44"/>
  <c r="H44"/>
  <c r="D44"/>
  <c r="B45"/>
  <c r="F44"/>
  <c r="C44"/>
  <c r="E44"/>
  <c r="G44"/>
  <c r="M45" l="1"/>
  <c r="L45"/>
  <c r="Q45"/>
  <c r="K45"/>
  <c r="N45"/>
  <c r="P45"/>
  <c r="R45"/>
  <c r="O45"/>
  <c r="J45"/>
  <c r="I45"/>
  <c r="B46"/>
  <c r="E45"/>
  <c r="C45"/>
  <c r="G45"/>
  <c r="H45"/>
  <c r="F45"/>
  <c r="D45"/>
  <c r="K46" l="1"/>
  <c r="I46"/>
  <c r="N46"/>
  <c r="L46"/>
  <c r="J46"/>
  <c r="O46"/>
  <c r="M46"/>
  <c r="P46"/>
  <c r="R46"/>
  <c r="Q46"/>
  <c r="G46"/>
  <c r="H46"/>
  <c r="D46"/>
  <c r="C46"/>
  <c r="F46"/>
  <c r="E46"/>
  <c r="B47"/>
  <c r="L47" l="1"/>
  <c r="K47"/>
  <c r="R47"/>
  <c r="N47"/>
  <c r="Q47"/>
  <c r="P47"/>
  <c r="J47"/>
  <c r="M47"/>
  <c r="I47"/>
  <c r="O47"/>
  <c r="F47"/>
  <c r="C47"/>
  <c r="E47"/>
  <c r="G47"/>
  <c r="D47"/>
  <c r="H47"/>
  <c r="B48"/>
  <c r="I48" l="1"/>
  <c r="Q48"/>
  <c r="M48"/>
  <c r="K48"/>
  <c r="L48"/>
  <c r="J48"/>
  <c r="P48"/>
  <c r="O48"/>
  <c r="N48"/>
  <c r="R48"/>
  <c r="C48"/>
  <c r="F48"/>
  <c r="G48"/>
  <c r="B49"/>
  <c r="H48"/>
  <c r="D48"/>
  <c r="E48"/>
  <c r="O49" l="1"/>
  <c r="J49"/>
  <c r="P49"/>
  <c r="Q49"/>
  <c r="M49"/>
  <c r="N49"/>
  <c r="K49"/>
  <c r="I49"/>
  <c r="R49"/>
  <c r="L49"/>
  <c r="B50"/>
  <c r="C49"/>
  <c r="E49"/>
  <c r="D49"/>
  <c r="F49"/>
  <c r="G49"/>
  <c r="H49"/>
  <c r="O50" l="1"/>
  <c r="L50"/>
  <c r="M50"/>
  <c r="I50"/>
  <c r="J50"/>
  <c r="N50"/>
  <c r="P50"/>
  <c r="Q50"/>
  <c r="R50"/>
  <c r="K50"/>
  <c r="C50"/>
  <c r="H50"/>
  <c r="F50"/>
  <c r="D50"/>
  <c r="G50"/>
  <c r="E50"/>
  <c r="B51"/>
  <c r="L51" l="1"/>
  <c r="K51"/>
  <c r="I51"/>
  <c r="N51"/>
  <c r="R51"/>
  <c r="Q51"/>
  <c r="P51"/>
  <c r="J51"/>
  <c r="O51"/>
  <c r="M51"/>
  <c r="F51"/>
  <c r="C51"/>
  <c r="B52"/>
  <c r="G51"/>
  <c r="H51"/>
  <c r="E51"/>
  <c r="D51"/>
  <c r="P52" l="1"/>
  <c r="O52"/>
  <c r="K52"/>
  <c r="N52"/>
  <c r="J52"/>
  <c r="I52"/>
  <c r="R52"/>
  <c r="M52"/>
  <c r="L52"/>
  <c r="Q52"/>
  <c r="H52"/>
  <c r="D52"/>
  <c r="G52"/>
  <c r="B53"/>
  <c r="E52"/>
  <c r="F52"/>
  <c r="C52"/>
  <c r="L53" l="1"/>
  <c r="P53"/>
  <c r="O53"/>
  <c r="K53"/>
  <c r="J53"/>
  <c r="R53"/>
  <c r="N53"/>
  <c r="Q53"/>
  <c r="I53"/>
  <c r="M53"/>
  <c r="C53"/>
  <c r="B54"/>
  <c r="H53"/>
  <c r="F53"/>
  <c r="E53"/>
  <c r="D53"/>
  <c r="G53"/>
  <c r="O54" l="1"/>
  <c r="L54"/>
  <c r="I54"/>
  <c r="K54"/>
  <c r="M54"/>
  <c r="J54"/>
  <c r="Q54"/>
  <c r="P54"/>
  <c r="R54"/>
  <c r="N54"/>
  <c r="F54"/>
  <c r="C54"/>
  <c r="E54"/>
  <c r="B55"/>
  <c r="G54"/>
  <c r="D54"/>
  <c r="H54"/>
  <c r="K55" l="1"/>
  <c r="Q55"/>
  <c r="I55"/>
  <c r="L55"/>
  <c r="N55"/>
  <c r="O55"/>
  <c r="P55"/>
  <c r="R55"/>
  <c r="J55"/>
  <c r="M55"/>
  <c r="F55"/>
  <c r="E55"/>
  <c r="G55"/>
  <c r="D55"/>
  <c r="C55"/>
  <c r="B56"/>
  <c r="H55"/>
  <c r="O56" l="1"/>
  <c r="Q56"/>
  <c r="I56"/>
  <c r="R56"/>
  <c r="P56"/>
  <c r="L56"/>
  <c r="M56"/>
  <c r="K56"/>
  <c r="J56"/>
  <c r="N56"/>
  <c r="F56"/>
  <c r="C56"/>
  <c r="B57"/>
  <c r="G56"/>
  <c r="H56"/>
  <c r="D56"/>
  <c r="E56"/>
  <c r="N57" l="1"/>
  <c r="L57"/>
  <c r="Q57"/>
  <c r="K57"/>
  <c r="M57"/>
  <c r="O57"/>
  <c r="R57"/>
  <c r="J57"/>
  <c r="I57"/>
  <c r="P57"/>
  <c r="E57"/>
  <c r="B58"/>
  <c r="G57"/>
  <c r="D57"/>
  <c r="F57"/>
  <c r="C57"/>
  <c r="H57"/>
  <c r="I58" l="1"/>
  <c r="L58"/>
  <c r="J58"/>
  <c r="M58"/>
  <c r="O58"/>
  <c r="K58"/>
  <c r="P58"/>
  <c r="N58"/>
  <c r="Q58"/>
  <c r="R58"/>
  <c r="F58"/>
  <c r="G58"/>
  <c r="H58"/>
  <c r="B59"/>
  <c r="D58"/>
  <c r="E58"/>
  <c r="C58"/>
  <c r="L59" l="1"/>
  <c r="Q59"/>
  <c r="P59"/>
  <c r="J59"/>
  <c r="N59"/>
  <c r="O59"/>
  <c r="I59"/>
  <c r="M59"/>
  <c r="K59"/>
  <c r="R59"/>
  <c r="C59"/>
  <c r="B60"/>
  <c r="H59"/>
  <c r="F59"/>
  <c r="E59"/>
  <c r="D59"/>
  <c r="G59"/>
  <c r="I60" l="1"/>
  <c r="K60"/>
  <c r="N60"/>
  <c r="O60"/>
  <c r="R60"/>
  <c r="M60"/>
  <c r="J60"/>
  <c r="Q60"/>
  <c r="P60"/>
  <c r="L60"/>
  <c r="H60"/>
  <c r="G60"/>
  <c r="E60"/>
  <c r="D60"/>
  <c r="B61"/>
  <c r="C60"/>
  <c r="F60"/>
  <c r="L61" l="1"/>
  <c r="Q61"/>
  <c r="R61"/>
  <c r="O61"/>
  <c r="M61"/>
  <c r="I61"/>
  <c r="K61"/>
  <c r="J61"/>
  <c r="N61"/>
  <c r="P61"/>
  <c r="E61"/>
  <c r="C61"/>
  <c r="G61"/>
  <c r="F61"/>
  <c r="B62"/>
  <c r="H61"/>
  <c r="D61"/>
  <c r="R62" l="1"/>
  <c r="O62"/>
  <c r="J62"/>
  <c r="Q62"/>
  <c r="P62"/>
  <c r="N62"/>
  <c r="K62"/>
  <c r="M62"/>
  <c r="I62"/>
  <c r="L62"/>
  <c r="H62"/>
  <c r="C62"/>
  <c r="B63"/>
  <c r="G62"/>
  <c r="D62"/>
  <c r="E62"/>
  <c r="F62"/>
  <c r="M63" l="1"/>
  <c r="N63"/>
  <c r="O63"/>
  <c r="R63"/>
  <c r="P63"/>
  <c r="J63"/>
  <c r="Q63"/>
  <c r="L63"/>
  <c r="I63"/>
  <c r="K63"/>
  <c r="H63"/>
  <c r="B64"/>
  <c r="C63"/>
  <c r="G63"/>
  <c r="F63"/>
  <c r="E63"/>
  <c r="D63"/>
  <c r="J64" l="1"/>
  <c r="I64"/>
  <c r="R64"/>
  <c r="M64"/>
  <c r="P64"/>
  <c r="N64"/>
  <c r="K64"/>
  <c r="L64"/>
  <c r="Q64"/>
  <c r="O64"/>
  <c r="H64"/>
  <c r="G64"/>
  <c r="B65"/>
  <c r="E64"/>
  <c r="D64"/>
  <c r="C64"/>
  <c r="F64"/>
  <c r="N65" l="1"/>
  <c r="Q65"/>
  <c r="L65"/>
  <c r="O65"/>
  <c r="M65"/>
  <c r="R65"/>
  <c r="J65"/>
  <c r="I65"/>
  <c r="P65"/>
  <c r="K65"/>
  <c r="H65"/>
  <c r="F65"/>
  <c r="B66"/>
  <c r="C65"/>
  <c r="E65"/>
  <c r="G65"/>
  <c r="D65"/>
  <c r="J66" l="1"/>
  <c r="P66"/>
  <c r="L66"/>
  <c r="K66"/>
  <c r="N66"/>
  <c r="Q66"/>
  <c r="O66"/>
  <c r="I66"/>
  <c r="M66"/>
  <c r="R66"/>
  <c r="H66"/>
  <c r="C66"/>
  <c r="E66"/>
  <c r="G66"/>
  <c r="D66"/>
  <c r="F66"/>
  <c r="B67"/>
  <c r="J67" l="1"/>
  <c r="I67"/>
  <c r="M67"/>
  <c r="N67"/>
  <c r="L67"/>
  <c r="R67"/>
  <c r="P67"/>
  <c r="Q67"/>
  <c r="K67"/>
  <c r="O67"/>
  <c r="H67"/>
  <c r="G67"/>
  <c r="B68"/>
  <c r="C67"/>
  <c r="D67"/>
  <c r="E67"/>
  <c r="F67"/>
  <c r="O68" l="1"/>
  <c r="N68"/>
  <c r="K68"/>
  <c r="P68"/>
  <c r="Q68"/>
  <c r="I68"/>
  <c r="J68"/>
  <c r="L68"/>
  <c r="M68"/>
  <c r="R68"/>
  <c r="H68"/>
  <c r="G68"/>
  <c r="C68"/>
  <c r="E68"/>
  <c r="B69"/>
  <c r="D68"/>
  <c r="F68"/>
  <c r="I69" l="1"/>
  <c r="O69"/>
  <c r="R69"/>
  <c r="J69"/>
  <c r="L69"/>
  <c r="P69"/>
  <c r="K69"/>
  <c r="M69"/>
  <c r="Q69"/>
  <c r="N69"/>
  <c r="H69"/>
  <c r="B70"/>
  <c r="F69"/>
  <c r="G69"/>
  <c r="C69"/>
  <c r="D69"/>
  <c r="E69"/>
  <c r="I70" l="1"/>
  <c r="N70"/>
  <c r="P70"/>
  <c r="M70"/>
  <c r="K70"/>
  <c r="Q70"/>
  <c r="R70"/>
  <c r="L70"/>
  <c r="J70"/>
  <c r="O70"/>
  <c r="H70"/>
  <c r="B71"/>
  <c r="E70"/>
  <c r="G70"/>
  <c r="C70"/>
  <c r="F70"/>
  <c r="D70"/>
  <c r="L71" l="1"/>
  <c r="J71"/>
  <c r="M71"/>
  <c r="N71"/>
  <c r="I71"/>
  <c r="K71"/>
  <c r="O71"/>
  <c r="Q71"/>
  <c r="R71"/>
  <c r="P71"/>
  <c r="H71"/>
  <c r="D71"/>
  <c r="E71"/>
  <c r="C71"/>
  <c r="F71"/>
  <c r="B72"/>
  <c r="G71"/>
  <c r="K72" l="1"/>
  <c r="M72"/>
  <c r="Q72"/>
  <c r="N72"/>
  <c r="I72"/>
  <c r="P72"/>
  <c r="O72"/>
  <c r="J72"/>
  <c r="R72"/>
  <c r="L72"/>
  <c r="H72"/>
  <c r="C72"/>
  <c r="B73"/>
  <c r="D72"/>
  <c r="G72"/>
  <c r="E72"/>
  <c r="F72"/>
  <c r="N73" l="1"/>
  <c r="Q73"/>
  <c r="R73"/>
  <c r="L73"/>
  <c r="K73"/>
  <c r="J73"/>
  <c r="M73"/>
  <c r="P73"/>
  <c r="I73"/>
  <c r="O73"/>
  <c r="H73"/>
  <c r="D73"/>
  <c r="C73"/>
  <c r="E73"/>
  <c r="F73"/>
  <c r="G73"/>
  <c r="B74"/>
  <c r="R74" l="1"/>
  <c r="L74"/>
  <c r="J74"/>
  <c r="I74"/>
  <c r="K74"/>
  <c r="P74"/>
  <c r="N74"/>
  <c r="Q74"/>
  <c r="O74"/>
  <c r="M74"/>
  <c r="H74"/>
  <c r="B75"/>
  <c r="E74"/>
  <c r="C74"/>
  <c r="D74"/>
  <c r="F74"/>
  <c r="G74"/>
  <c r="P75" l="1"/>
  <c r="M75"/>
  <c r="J75"/>
  <c r="O75"/>
  <c r="Q75"/>
  <c r="L75"/>
  <c r="N75"/>
  <c r="K75"/>
  <c r="I75"/>
  <c r="R75"/>
  <c r="H75"/>
  <c r="B76"/>
  <c r="G75"/>
  <c r="C75"/>
  <c r="F75"/>
  <c r="D75"/>
  <c r="E75"/>
  <c r="K76" l="1"/>
  <c r="L76"/>
  <c r="R76"/>
  <c r="N76"/>
  <c r="J76"/>
  <c r="M76"/>
  <c r="P76"/>
  <c r="Q76"/>
  <c r="I76"/>
  <c r="O76"/>
  <c r="H76"/>
  <c r="F76"/>
  <c r="B77"/>
  <c r="D76"/>
  <c r="C76"/>
  <c r="E76"/>
  <c r="G76"/>
  <c r="O77" l="1"/>
  <c r="R77"/>
  <c r="L77"/>
  <c r="N77"/>
  <c r="J77"/>
  <c r="Q77"/>
  <c r="M77"/>
  <c r="K77"/>
  <c r="I77"/>
  <c r="P77"/>
  <c r="H77"/>
  <c r="C77"/>
  <c r="D77"/>
  <c r="F77"/>
  <c r="E77"/>
  <c r="B78"/>
  <c r="G77"/>
  <c r="O78" l="1"/>
  <c r="P78"/>
  <c r="L78"/>
  <c r="I78"/>
  <c r="K78"/>
  <c r="M78"/>
  <c r="J78"/>
  <c r="Q78"/>
  <c r="R78"/>
  <c r="N78"/>
  <c r="H78"/>
  <c r="B79"/>
  <c r="C78"/>
  <c r="G78"/>
  <c r="D78"/>
  <c r="E78"/>
  <c r="F78"/>
  <c r="I79" l="1"/>
  <c r="O79"/>
  <c r="K79"/>
  <c r="Q79"/>
  <c r="N79"/>
  <c r="J79"/>
  <c r="P79"/>
  <c r="M79"/>
  <c r="L79"/>
  <c r="R79"/>
  <c r="H79"/>
  <c r="G79"/>
  <c r="D79"/>
  <c r="F79"/>
  <c r="B80"/>
  <c r="E79"/>
  <c r="C79"/>
  <c r="Q80" l="1"/>
  <c r="R80"/>
  <c r="J80"/>
  <c r="K80"/>
  <c r="M80"/>
  <c r="I80"/>
  <c r="N80"/>
  <c r="O80"/>
  <c r="L80"/>
  <c r="P80"/>
  <c r="H80"/>
  <c r="D80"/>
  <c r="F80"/>
  <c r="C80"/>
  <c r="E80"/>
  <c r="G80"/>
  <c r="B81"/>
  <c r="L81" l="1"/>
  <c r="I81"/>
  <c r="R81"/>
  <c r="M81"/>
  <c r="J81"/>
  <c r="K81"/>
  <c r="P81"/>
  <c r="O81"/>
  <c r="Q81"/>
  <c r="N81"/>
  <c r="H81"/>
  <c r="B82"/>
  <c r="E81"/>
  <c r="D81"/>
  <c r="G81"/>
  <c r="F81"/>
  <c r="C81"/>
  <c r="N82" l="1"/>
  <c r="O82"/>
  <c r="Q82"/>
  <c r="P82"/>
  <c r="L82"/>
  <c r="R82"/>
  <c r="J82"/>
  <c r="K82"/>
  <c r="M82"/>
  <c r="I82"/>
  <c r="H82"/>
  <c r="E82"/>
  <c r="G82"/>
  <c r="D82"/>
  <c r="B83"/>
  <c r="F82"/>
  <c r="C82"/>
  <c r="J83" l="1"/>
  <c r="P83"/>
  <c r="R83"/>
  <c r="N83"/>
  <c r="K83"/>
  <c r="L83"/>
  <c r="Q83"/>
  <c r="M83"/>
  <c r="I83"/>
  <c r="O83"/>
  <c r="H83"/>
  <c r="D83"/>
  <c r="C83"/>
  <c r="F83"/>
  <c r="G83"/>
  <c r="E83"/>
  <c r="B84"/>
  <c r="M84" l="1"/>
  <c r="K84"/>
  <c r="N84"/>
  <c r="O84"/>
  <c r="J84"/>
  <c r="I84"/>
  <c r="R84"/>
  <c r="L84"/>
  <c r="P84"/>
  <c r="Q84"/>
  <c r="H84"/>
  <c r="E84"/>
  <c r="C84"/>
  <c r="G84"/>
  <c r="D84"/>
  <c r="F84"/>
  <c r="B85"/>
  <c r="M85" l="1"/>
  <c r="I85"/>
  <c r="L85"/>
  <c r="K85"/>
  <c r="Q85"/>
  <c r="P85"/>
  <c r="N85"/>
  <c r="J85"/>
  <c r="O85"/>
  <c r="R85"/>
  <c r="H85"/>
  <c r="C85"/>
  <c r="D85"/>
  <c r="G85"/>
  <c r="B86"/>
  <c r="F85"/>
  <c r="E85"/>
  <c r="K86" l="1"/>
  <c r="P86"/>
  <c r="O86"/>
  <c r="Q86"/>
  <c r="M86"/>
  <c r="I86"/>
  <c r="L86"/>
  <c r="R86"/>
  <c r="J86"/>
  <c r="N86"/>
  <c r="H86"/>
  <c r="C86"/>
  <c r="D86"/>
  <c r="F86"/>
  <c r="G86"/>
  <c r="E86"/>
  <c r="B87"/>
  <c r="K87" l="1"/>
  <c r="Q87"/>
  <c r="I87"/>
  <c r="L87"/>
  <c r="R87"/>
  <c r="N87"/>
  <c r="O87"/>
  <c r="J87"/>
  <c r="P87"/>
  <c r="M87"/>
  <c r="H87"/>
  <c r="G87"/>
  <c r="E87"/>
  <c r="D87"/>
  <c r="B88"/>
  <c r="C87"/>
  <c r="F87"/>
  <c r="M88" l="1"/>
  <c r="K88"/>
  <c r="I88"/>
  <c r="O88"/>
  <c r="Q88"/>
  <c r="R88"/>
  <c r="L88"/>
  <c r="J88"/>
  <c r="P88"/>
  <c r="N88"/>
  <c r="H88"/>
  <c r="B89"/>
  <c r="E88"/>
  <c r="G88"/>
  <c r="F88"/>
  <c r="C88"/>
  <c r="D88"/>
  <c r="R89" l="1"/>
  <c r="N89"/>
  <c r="I89"/>
  <c r="L89"/>
  <c r="P89"/>
  <c r="Q89"/>
  <c r="J89"/>
  <c r="M89"/>
  <c r="K89"/>
  <c r="O89"/>
  <c r="H89"/>
  <c r="B90"/>
  <c r="E89"/>
  <c r="D89"/>
  <c r="F89"/>
  <c r="G89"/>
  <c r="C89"/>
  <c r="I90" l="1"/>
  <c r="P90"/>
  <c r="M90"/>
  <c r="O90"/>
  <c r="Q90"/>
  <c r="R90"/>
  <c r="N90"/>
  <c r="J90"/>
  <c r="K90"/>
  <c r="L90"/>
  <c r="H90"/>
  <c r="E90"/>
  <c r="C90"/>
  <c r="D90"/>
  <c r="G90"/>
  <c r="B91"/>
  <c r="F90"/>
  <c r="O91" l="1"/>
  <c r="N91"/>
  <c r="R91"/>
  <c r="I91"/>
  <c r="J91"/>
  <c r="M91"/>
  <c r="P91"/>
  <c r="K91"/>
  <c r="Q91"/>
  <c r="L91"/>
  <c r="H91"/>
  <c r="B92"/>
  <c r="E91"/>
  <c r="D91"/>
  <c r="C91"/>
  <c r="G91"/>
  <c r="F91"/>
  <c r="I92" l="1"/>
  <c r="R92"/>
  <c r="P92"/>
  <c r="J92"/>
  <c r="N92"/>
  <c r="L92"/>
  <c r="M92"/>
  <c r="K92"/>
  <c r="O92"/>
  <c r="Q92"/>
  <c r="H92"/>
  <c r="B93"/>
  <c r="C92"/>
  <c r="G92"/>
  <c r="D92"/>
  <c r="E92"/>
  <c r="F92"/>
  <c r="J93" l="1"/>
  <c r="N93"/>
  <c r="O93"/>
  <c r="P93"/>
  <c r="R93"/>
  <c r="I93"/>
  <c r="M93"/>
  <c r="Q93"/>
  <c r="L93"/>
  <c r="K93"/>
  <c r="H93"/>
  <c r="D93"/>
  <c r="F93"/>
  <c r="C93"/>
  <c r="B94"/>
  <c r="E93"/>
  <c r="G93"/>
  <c r="P94" l="1"/>
  <c r="M94"/>
  <c r="N94"/>
  <c r="R94"/>
  <c r="I94"/>
  <c r="J94"/>
  <c r="K94"/>
  <c r="Q94"/>
  <c r="L94"/>
  <c r="O94"/>
  <c r="H94"/>
  <c r="E94"/>
  <c r="D94"/>
  <c r="G94"/>
  <c r="C94"/>
  <c r="F94"/>
  <c r="B95"/>
  <c r="L95" l="1"/>
  <c r="K95"/>
  <c r="I95"/>
  <c r="M95"/>
  <c r="R95"/>
  <c r="O95"/>
  <c r="N95"/>
  <c r="Q95"/>
  <c r="P95"/>
  <c r="J95"/>
  <c r="H95"/>
  <c r="G95"/>
  <c r="F95"/>
  <c r="E95"/>
  <c r="C95"/>
  <c r="B96"/>
  <c r="D95"/>
  <c r="O96" l="1"/>
  <c r="K96"/>
  <c r="N96"/>
  <c r="Q96"/>
  <c r="L96"/>
  <c r="P96"/>
  <c r="I96"/>
  <c r="M96"/>
  <c r="J96"/>
  <c r="R96"/>
  <c r="H96"/>
  <c r="B97"/>
  <c r="F96"/>
  <c r="E96"/>
  <c r="G96"/>
  <c r="D96"/>
  <c r="C96"/>
  <c r="Q97" l="1"/>
  <c r="O97"/>
  <c r="P97"/>
  <c r="R97"/>
  <c r="J97"/>
  <c r="I97"/>
  <c r="M97"/>
  <c r="K97"/>
  <c r="L97"/>
  <c r="N97"/>
  <c r="H97"/>
  <c r="B98"/>
  <c r="E97"/>
  <c r="F97"/>
  <c r="D97"/>
  <c r="G97"/>
  <c r="C97"/>
  <c r="N98" l="1"/>
  <c r="L98"/>
  <c r="I98"/>
  <c r="K98"/>
  <c r="Q98"/>
  <c r="R98"/>
  <c r="O98"/>
  <c r="M98"/>
  <c r="P98"/>
  <c r="J98"/>
  <c r="H98"/>
  <c r="G98"/>
  <c r="C98"/>
  <c r="F98"/>
  <c r="B99"/>
  <c r="D98"/>
  <c r="E98"/>
  <c r="M99" l="1"/>
  <c r="K99"/>
  <c r="P99"/>
  <c r="Q99"/>
  <c r="J99"/>
  <c r="I99"/>
  <c r="L99"/>
  <c r="N99"/>
  <c r="R99"/>
  <c r="O99"/>
  <c r="H99"/>
  <c r="C99"/>
  <c r="E99"/>
  <c r="F99"/>
  <c r="B100"/>
  <c r="D99"/>
  <c r="G99"/>
  <c r="R100" l="1"/>
  <c r="O100"/>
  <c r="P100"/>
  <c r="L100"/>
  <c r="I100"/>
  <c r="Q100"/>
  <c r="N100"/>
  <c r="K100"/>
  <c r="J100"/>
  <c r="M100"/>
  <c r="H100"/>
  <c r="D100"/>
  <c r="F100"/>
  <c r="C100"/>
  <c r="G100"/>
  <c r="B101"/>
  <c r="E100"/>
  <c r="I101" l="1"/>
  <c r="K101"/>
  <c r="R101"/>
  <c r="P101"/>
  <c r="Q101"/>
  <c r="O101"/>
  <c r="J101"/>
  <c r="L101"/>
  <c r="N101"/>
  <c r="M101"/>
  <c r="H101"/>
  <c r="D101"/>
  <c r="C101"/>
  <c r="B102"/>
  <c r="E101"/>
  <c r="F101"/>
  <c r="G101"/>
  <c r="L102" l="1"/>
  <c r="I102"/>
  <c r="O102"/>
  <c r="M102"/>
  <c r="K102"/>
  <c r="J102"/>
  <c r="N102"/>
  <c r="P102"/>
  <c r="Q102"/>
  <c r="R102"/>
  <c r="H102"/>
  <c r="E102"/>
  <c r="F102"/>
  <c r="C102"/>
  <c r="D102"/>
  <c r="B103"/>
  <c r="G102"/>
  <c r="N103" l="1"/>
  <c r="L103"/>
  <c r="J103"/>
  <c r="O103"/>
  <c r="M103"/>
  <c r="Q103"/>
  <c r="R103"/>
  <c r="I103"/>
  <c r="P103"/>
  <c r="K103"/>
  <c r="H103"/>
  <c r="D103"/>
  <c r="G103"/>
  <c r="E103"/>
  <c r="B104"/>
  <c r="C103"/>
  <c r="F103"/>
  <c r="J104" l="1"/>
  <c r="O104"/>
  <c r="R104"/>
  <c r="M104"/>
  <c r="Q104"/>
  <c r="I104"/>
  <c r="K104"/>
  <c r="L104"/>
  <c r="P104"/>
  <c r="N104"/>
  <c r="H104"/>
  <c r="D104"/>
  <c r="F104"/>
  <c r="C104"/>
  <c r="B105"/>
  <c r="G104"/>
  <c r="E104"/>
  <c r="J105" l="1"/>
  <c r="R105"/>
  <c r="I105"/>
  <c r="Q105"/>
  <c r="P105"/>
  <c r="K105"/>
  <c r="M105"/>
  <c r="L105"/>
  <c r="O105"/>
  <c r="N105"/>
  <c r="H105"/>
  <c r="C105"/>
  <c r="G105"/>
  <c r="D105"/>
  <c r="E105"/>
  <c r="B106"/>
  <c r="F105"/>
  <c r="O106" l="1"/>
  <c r="K106"/>
  <c r="N106"/>
  <c r="R106"/>
  <c r="M106"/>
  <c r="P106"/>
  <c r="L106"/>
  <c r="I106"/>
  <c r="Q106"/>
  <c r="J106"/>
  <c r="H106"/>
  <c r="C106"/>
  <c r="D106"/>
  <c r="B107"/>
  <c r="F106"/>
  <c r="G106"/>
  <c r="E106"/>
  <c r="I107" l="1"/>
  <c r="Q107"/>
  <c r="O107"/>
  <c r="R107"/>
  <c r="M107"/>
  <c r="J107"/>
  <c r="P107"/>
  <c r="K107"/>
  <c r="L107"/>
  <c r="N107"/>
  <c r="H107"/>
  <c r="C107"/>
  <c r="F107"/>
  <c r="B108"/>
  <c r="E107"/>
  <c r="D107"/>
  <c r="G107"/>
  <c r="M108" l="1"/>
  <c r="N108"/>
  <c r="P108"/>
  <c r="I108"/>
  <c r="Q108"/>
  <c r="R108"/>
  <c r="L108"/>
  <c r="J108"/>
  <c r="O108"/>
  <c r="K108"/>
  <c r="H108"/>
  <c r="B109"/>
  <c r="C108"/>
  <c r="D108"/>
  <c r="G108"/>
  <c r="F108"/>
  <c r="E108"/>
  <c r="J109" l="1"/>
  <c r="R109"/>
  <c r="L109"/>
  <c r="M109"/>
  <c r="O109"/>
  <c r="N109"/>
  <c r="P109"/>
  <c r="I109"/>
  <c r="Q109"/>
  <c r="K109"/>
  <c r="H109"/>
  <c r="F109"/>
  <c r="D109"/>
  <c r="E109"/>
  <c r="C109"/>
  <c r="B110"/>
  <c r="G109"/>
  <c r="I110" l="1"/>
  <c r="Q110"/>
  <c r="O110"/>
  <c r="J110"/>
  <c r="R110"/>
  <c r="K110"/>
  <c r="L110"/>
  <c r="M110"/>
  <c r="N110"/>
  <c r="P110"/>
  <c r="H110"/>
  <c r="E110"/>
  <c r="F110"/>
  <c r="B111"/>
  <c r="C110"/>
  <c r="G110"/>
  <c r="D110"/>
  <c r="P111" l="1"/>
  <c r="I111"/>
  <c r="Q111"/>
  <c r="N111"/>
  <c r="J111"/>
  <c r="R111"/>
  <c r="K111"/>
  <c r="L111"/>
  <c r="M111"/>
  <c r="O111"/>
  <c r="H111"/>
  <c r="G111"/>
  <c r="F111"/>
  <c r="E111"/>
  <c r="B112"/>
  <c r="D111"/>
  <c r="C111"/>
  <c r="O112" l="1"/>
  <c r="P112"/>
  <c r="I112"/>
  <c r="Q112"/>
  <c r="J112"/>
  <c r="R112"/>
  <c r="K112"/>
  <c r="L112"/>
  <c r="N112"/>
  <c r="M112"/>
  <c r="H112"/>
  <c r="F112"/>
  <c r="D112"/>
  <c r="C112"/>
  <c r="B113"/>
  <c r="E112"/>
  <c r="G112"/>
  <c r="J113" l="1"/>
  <c r="R113"/>
  <c r="K113"/>
  <c r="L113"/>
  <c r="M113"/>
  <c r="N113"/>
  <c r="O113"/>
  <c r="Q113"/>
  <c r="P113"/>
  <c r="I113"/>
  <c r="H113"/>
  <c r="C113"/>
  <c r="D113"/>
  <c r="G113"/>
  <c r="E113"/>
  <c r="B114"/>
  <c r="F113"/>
  <c r="I114" l="1"/>
  <c r="Q114"/>
  <c r="J114"/>
  <c r="R114"/>
  <c r="K114"/>
  <c r="L114"/>
  <c r="M114"/>
  <c r="N114"/>
  <c r="P114"/>
  <c r="O114"/>
  <c r="H114"/>
  <c r="E114"/>
  <c r="D114"/>
  <c r="C114"/>
  <c r="G114"/>
  <c r="F114"/>
  <c r="B115"/>
  <c r="P115" l="1"/>
  <c r="I115"/>
  <c r="Q115"/>
  <c r="J115"/>
  <c r="R115"/>
  <c r="K115"/>
  <c r="L115"/>
  <c r="M115"/>
  <c r="O115"/>
  <c r="N115"/>
  <c r="H115"/>
  <c r="C115"/>
  <c r="F115"/>
  <c r="G115"/>
  <c r="E115"/>
  <c r="B116"/>
  <c r="D115"/>
  <c r="O116" l="1"/>
  <c r="P116"/>
  <c r="I116"/>
  <c r="Q116"/>
  <c r="J116"/>
  <c r="R116"/>
  <c r="K116"/>
  <c r="L116"/>
  <c r="N116"/>
  <c r="M116"/>
  <c r="H116"/>
  <c r="C116"/>
  <c r="G116"/>
  <c r="D116"/>
  <c r="E116"/>
  <c r="B117"/>
  <c r="F116"/>
  <c r="N117" l="1"/>
  <c r="O117"/>
  <c r="P117"/>
  <c r="Q117"/>
  <c r="I117"/>
  <c r="J117"/>
  <c r="R117"/>
  <c r="K117"/>
  <c r="M117"/>
  <c r="L117"/>
  <c r="H117"/>
  <c r="G117"/>
  <c r="C117"/>
  <c r="B118"/>
  <c r="D117"/>
  <c r="F117"/>
  <c r="E117"/>
  <c r="M118" l="1"/>
  <c r="N118"/>
  <c r="O118"/>
  <c r="P118"/>
  <c r="I118"/>
  <c r="Q118"/>
  <c r="J118"/>
  <c r="R118"/>
  <c r="L118"/>
  <c r="K118"/>
  <c r="H118"/>
  <c r="F118"/>
  <c r="G118"/>
  <c r="E118"/>
  <c r="B119"/>
  <c r="C118"/>
  <c r="D118"/>
  <c r="L119" l="1"/>
  <c r="M119"/>
  <c r="N119"/>
  <c r="O119"/>
  <c r="P119"/>
  <c r="I119"/>
  <c r="Q119"/>
  <c r="K119"/>
  <c r="J119"/>
  <c r="R119"/>
  <c r="H119"/>
  <c r="B120"/>
  <c r="D119"/>
  <c r="F119"/>
  <c r="G119"/>
  <c r="E119"/>
  <c r="C119"/>
  <c r="K120" l="1"/>
  <c r="L120"/>
  <c r="M120"/>
  <c r="N120"/>
  <c r="O120"/>
  <c r="P120"/>
  <c r="J120"/>
  <c r="I120"/>
  <c r="Q120"/>
  <c r="R120"/>
  <c r="H120"/>
  <c r="C120"/>
  <c r="B121"/>
  <c r="D120"/>
  <c r="G120"/>
  <c r="F120"/>
  <c r="E120"/>
  <c r="J121" l="1"/>
  <c r="R121"/>
  <c r="K121"/>
  <c r="L121"/>
  <c r="M121"/>
  <c r="N121"/>
  <c r="O121"/>
  <c r="I121"/>
  <c r="P121"/>
  <c r="Q121"/>
  <c r="H121"/>
  <c r="F121"/>
  <c r="D121"/>
  <c r="B122"/>
  <c r="C121"/>
  <c r="G121"/>
  <c r="E121"/>
  <c r="I122" l="1"/>
  <c r="Q122"/>
  <c r="R122"/>
  <c r="J122"/>
  <c r="K122"/>
  <c r="L122"/>
  <c r="M122"/>
  <c r="N122"/>
  <c r="O122"/>
  <c r="P122"/>
  <c r="H122"/>
  <c r="B123"/>
  <c r="E122"/>
  <c r="G122"/>
  <c r="F122"/>
  <c r="C122"/>
  <c r="D122"/>
  <c r="P123" l="1"/>
  <c r="I123"/>
  <c r="Q123"/>
  <c r="J123"/>
  <c r="R123"/>
  <c r="K123"/>
  <c r="L123"/>
  <c r="M123"/>
  <c r="N123"/>
  <c r="O123"/>
  <c r="H123"/>
  <c r="G123"/>
  <c r="F123"/>
  <c r="C123"/>
  <c r="D123"/>
  <c r="B124"/>
  <c r="E123"/>
  <c r="O124" l="1"/>
  <c r="P124"/>
  <c r="I124"/>
  <c r="Q124"/>
  <c r="J124"/>
  <c r="R124"/>
  <c r="K124"/>
  <c r="L124"/>
  <c r="M124"/>
  <c r="N124"/>
  <c r="H124"/>
  <c r="E124"/>
  <c r="D124"/>
  <c r="B125"/>
  <c r="F124"/>
  <c r="C124"/>
  <c r="G124"/>
  <c r="N125" l="1"/>
  <c r="O125"/>
  <c r="P125"/>
  <c r="Q125"/>
  <c r="I125"/>
  <c r="J125"/>
  <c r="R125"/>
  <c r="K125"/>
  <c r="L125"/>
  <c r="M125"/>
  <c r="H125"/>
  <c r="F125"/>
  <c r="E125"/>
  <c r="C125"/>
  <c r="G125"/>
  <c r="D125"/>
  <c r="B126"/>
  <c r="M126" l="1"/>
  <c r="N126"/>
  <c r="O126"/>
  <c r="P126"/>
  <c r="I126"/>
  <c r="Q126"/>
  <c r="J126"/>
  <c r="R126"/>
  <c r="L126"/>
  <c r="K126"/>
  <c r="H126"/>
  <c r="B127"/>
  <c r="E126"/>
  <c r="C126"/>
  <c r="D126"/>
  <c r="G126"/>
  <c r="F126"/>
  <c r="L127" l="1"/>
  <c r="M127"/>
  <c r="N127"/>
  <c r="O127"/>
  <c r="P127"/>
  <c r="I127"/>
  <c r="Q127"/>
  <c r="J127"/>
  <c r="R127"/>
  <c r="K127"/>
  <c r="H127"/>
  <c r="C127"/>
  <c r="G127"/>
  <c r="E127"/>
  <c r="D127"/>
  <c r="B128"/>
  <c r="F127"/>
  <c r="K128" l="1"/>
  <c r="L128"/>
  <c r="M128"/>
  <c r="N128"/>
  <c r="O128"/>
  <c r="P128"/>
  <c r="R128"/>
  <c r="I128"/>
  <c r="Q128"/>
  <c r="J128"/>
  <c r="H128"/>
  <c r="E128"/>
  <c r="C128"/>
  <c r="F128"/>
  <c r="D128"/>
  <c r="B129"/>
  <c r="G128"/>
  <c r="J129" l="1"/>
  <c r="R129"/>
  <c r="K129"/>
  <c r="L129"/>
  <c r="M129"/>
  <c r="N129"/>
  <c r="I129"/>
  <c r="O129"/>
  <c r="P129"/>
  <c r="Q129"/>
  <c r="H129"/>
  <c r="B130"/>
  <c r="F129"/>
  <c r="C129"/>
  <c r="G129"/>
  <c r="D129"/>
  <c r="E129"/>
  <c r="I130" l="1"/>
  <c r="Q130"/>
  <c r="J130"/>
  <c r="R130"/>
  <c r="K130"/>
  <c r="L130"/>
  <c r="M130"/>
  <c r="N130"/>
  <c r="O130"/>
  <c r="P130"/>
  <c r="H130"/>
  <c r="G130"/>
  <c r="B131"/>
  <c r="E130"/>
  <c r="D130"/>
  <c r="C130"/>
  <c r="F130"/>
  <c r="J131" l="1"/>
  <c r="R131"/>
  <c r="K131"/>
  <c r="L131"/>
  <c r="N131"/>
  <c r="M131"/>
  <c r="O131"/>
  <c r="P131"/>
  <c r="I131"/>
  <c r="Q131"/>
  <c r="H131"/>
  <c r="E131"/>
  <c r="F131"/>
  <c r="C131"/>
  <c r="B132"/>
  <c r="D131"/>
  <c r="G131"/>
  <c r="I132" l="1"/>
  <c r="Q132"/>
  <c r="J132"/>
  <c r="R132"/>
  <c r="K132"/>
  <c r="L132"/>
  <c r="M132"/>
  <c r="N132"/>
  <c r="O132"/>
  <c r="P132"/>
  <c r="H132"/>
  <c r="D132"/>
  <c r="G132"/>
  <c r="E132"/>
  <c r="B133"/>
  <c r="C132"/>
  <c r="F132"/>
  <c r="P133" l="1"/>
  <c r="I133"/>
  <c r="Q133"/>
  <c r="J133"/>
  <c r="R133"/>
  <c r="K133"/>
  <c r="L133"/>
  <c r="M133"/>
  <c r="N133"/>
  <c r="O133"/>
  <c r="H133"/>
  <c r="E133"/>
  <c r="G133"/>
  <c r="C133"/>
  <c r="F133"/>
  <c r="B134"/>
  <c r="D133"/>
  <c r="O134" l="1"/>
  <c r="P134"/>
  <c r="I134"/>
  <c r="Q134"/>
  <c r="J134"/>
  <c r="R134"/>
  <c r="K134"/>
  <c r="L134"/>
  <c r="M134"/>
  <c r="N134"/>
  <c r="H134"/>
  <c r="E134"/>
  <c r="F134"/>
  <c r="C134"/>
  <c r="D134"/>
  <c r="G134"/>
  <c r="B135"/>
  <c r="N135" l="1"/>
  <c r="P135"/>
  <c r="I135"/>
  <c r="Q135"/>
  <c r="J135"/>
  <c r="R135"/>
  <c r="K135"/>
  <c r="L135"/>
  <c r="M135"/>
  <c r="O135"/>
  <c r="H135"/>
  <c r="F135"/>
  <c r="G135"/>
  <c r="C135"/>
  <c r="D135"/>
  <c r="B136"/>
  <c r="E135"/>
  <c r="M136" l="1"/>
  <c r="N136"/>
  <c r="O136"/>
  <c r="P136"/>
  <c r="I136"/>
  <c r="Q136"/>
  <c r="J136"/>
  <c r="R136"/>
  <c r="K136"/>
  <c r="L136"/>
  <c r="H136"/>
  <c r="G136"/>
  <c r="C136"/>
  <c r="F136"/>
  <c r="D136"/>
  <c r="B137"/>
  <c r="E136"/>
  <c r="L137" l="1"/>
  <c r="M137"/>
  <c r="N137"/>
  <c r="O137"/>
  <c r="P137"/>
  <c r="I137"/>
  <c r="Q137"/>
  <c r="J137"/>
  <c r="R137"/>
  <c r="K137"/>
  <c r="H137"/>
  <c r="F137"/>
  <c r="B138"/>
  <c r="C137"/>
  <c r="E137"/>
  <c r="G137"/>
  <c r="D137"/>
  <c r="K138" l="1"/>
  <c r="L138"/>
  <c r="M138"/>
  <c r="N138"/>
  <c r="O138"/>
  <c r="P138"/>
  <c r="I138"/>
  <c r="Q138"/>
  <c r="J138"/>
  <c r="R138"/>
  <c r="H138"/>
  <c r="F138"/>
  <c r="G138"/>
  <c r="E138"/>
  <c r="C138"/>
  <c r="B139"/>
  <c r="D138"/>
  <c r="J139" l="1"/>
  <c r="R139"/>
  <c r="K139"/>
  <c r="L139"/>
  <c r="M139"/>
  <c r="N139"/>
  <c r="O139"/>
  <c r="P139"/>
  <c r="I139"/>
  <c r="Q139"/>
  <c r="H139"/>
  <c r="B140"/>
  <c r="D139"/>
  <c r="F139"/>
  <c r="G139"/>
  <c r="E139"/>
  <c r="C139"/>
  <c r="I140" l="1"/>
  <c r="Q140"/>
  <c r="J140"/>
  <c r="K140"/>
  <c r="L140"/>
  <c r="M140"/>
  <c r="N140"/>
  <c r="O140"/>
  <c r="P140"/>
  <c r="R140"/>
  <c r="H140"/>
  <c r="F140"/>
  <c r="B141"/>
  <c r="D140"/>
  <c r="G140"/>
  <c r="E140"/>
  <c r="C140"/>
  <c r="P141" l="1"/>
  <c r="I141"/>
  <c r="J141"/>
  <c r="R141"/>
  <c r="K141"/>
  <c r="L141"/>
  <c r="M141"/>
  <c r="N141"/>
  <c r="O141"/>
  <c r="Q141"/>
  <c r="H141"/>
  <c r="D141"/>
  <c r="B142"/>
  <c r="C141"/>
  <c r="G141"/>
  <c r="E141"/>
  <c r="F141"/>
  <c r="O142" l="1"/>
  <c r="P142"/>
  <c r="I142"/>
  <c r="Q142"/>
  <c r="J142"/>
  <c r="R142"/>
  <c r="K142"/>
  <c r="L142"/>
  <c r="M142"/>
  <c r="N142"/>
  <c r="H142"/>
  <c r="D142"/>
  <c r="E142"/>
  <c r="F142"/>
  <c r="G142"/>
  <c r="C142"/>
  <c r="B143"/>
  <c r="N143" l="1"/>
  <c r="O143"/>
  <c r="P143"/>
  <c r="R143"/>
  <c r="I143"/>
  <c r="Q143"/>
  <c r="J143"/>
  <c r="K143"/>
  <c r="L143"/>
  <c r="M143"/>
  <c r="H143"/>
  <c r="D143"/>
  <c r="E143"/>
  <c r="F143"/>
  <c r="B144"/>
  <c r="C143"/>
  <c r="G143"/>
  <c r="M144" l="1"/>
  <c r="O144"/>
  <c r="Q144"/>
  <c r="P144"/>
  <c r="I144"/>
  <c r="J144"/>
  <c r="R144"/>
  <c r="K144"/>
  <c r="L144"/>
  <c r="N144"/>
  <c r="H144"/>
  <c r="B145"/>
  <c r="D144"/>
  <c r="G144"/>
  <c r="F144"/>
  <c r="E144"/>
  <c r="C144"/>
  <c r="L145" l="1"/>
  <c r="M145"/>
  <c r="N145"/>
  <c r="P145"/>
  <c r="O145"/>
  <c r="I145"/>
  <c r="Q145"/>
  <c r="J145"/>
  <c r="R145"/>
  <c r="K145"/>
  <c r="H145"/>
  <c r="B146"/>
  <c r="C145"/>
  <c r="G145"/>
  <c r="F145"/>
  <c r="E145"/>
  <c r="D145"/>
  <c r="K146" l="1"/>
  <c r="L146"/>
  <c r="M146"/>
  <c r="N146"/>
  <c r="O146"/>
  <c r="P146"/>
  <c r="I146"/>
  <c r="Q146"/>
  <c r="J146"/>
  <c r="R146"/>
  <c r="H146"/>
  <c r="E146"/>
  <c r="G146"/>
  <c r="F146"/>
  <c r="C146"/>
  <c r="B147"/>
  <c r="D146"/>
  <c r="K147" l="1"/>
  <c r="N147"/>
  <c r="L147"/>
  <c r="M147"/>
  <c r="O147"/>
  <c r="P147"/>
  <c r="I147"/>
  <c r="Q147"/>
  <c r="J147"/>
  <c r="R147"/>
  <c r="H147"/>
  <c r="B148"/>
  <c r="D147"/>
  <c r="C147"/>
  <c r="F147"/>
  <c r="G147"/>
  <c r="E147"/>
  <c r="J148" l="1"/>
  <c r="R148"/>
  <c r="M148"/>
  <c r="K148"/>
  <c r="L148"/>
  <c r="N148"/>
  <c r="O148"/>
  <c r="P148"/>
  <c r="I148"/>
  <c r="Q148"/>
  <c r="H148"/>
  <c r="G148"/>
  <c r="E148"/>
  <c r="F148"/>
  <c r="B149"/>
  <c r="D148"/>
  <c r="C148"/>
  <c r="I149" l="1"/>
  <c r="Q149"/>
  <c r="L149"/>
  <c r="J149"/>
  <c r="R149"/>
  <c r="K149"/>
  <c r="M149"/>
  <c r="N149"/>
  <c r="O149"/>
  <c r="P149"/>
  <c r="H149"/>
  <c r="B150"/>
  <c r="C149"/>
  <c r="D149"/>
  <c r="F149"/>
  <c r="E149"/>
  <c r="G149"/>
  <c r="P150" l="1"/>
  <c r="K150"/>
  <c r="I150"/>
  <c r="Q150"/>
  <c r="J150"/>
  <c r="R150"/>
  <c r="L150"/>
  <c r="M150"/>
  <c r="N150"/>
  <c r="O150"/>
  <c r="H150"/>
  <c r="E150"/>
  <c r="G150"/>
  <c r="D150"/>
  <c r="F150"/>
  <c r="C150"/>
  <c r="B151"/>
  <c r="O151" l="1"/>
  <c r="J151"/>
  <c r="P151"/>
  <c r="I151"/>
  <c r="Q151"/>
  <c r="R151"/>
  <c r="K151"/>
  <c r="L151"/>
  <c r="M151"/>
  <c r="N151"/>
  <c r="H151"/>
  <c r="C151"/>
  <c r="G151"/>
  <c r="D151"/>
  <c r="F151"/>
  <c r="E151"/>
  <c r="B152"/>
  <c r="N152" l="1"/>
  <c r="I152"/>
  <c r="O152"/>
  <c r="P152"/>
  <c r="Q152"/>
  <c r="J152"/>
  <c r="R152"/>
  <c r="K152"/>
  <c r="L152"/>
  <c r="M152"/>
  <c r="H152"/>
  <c r="B153"/>
  <c r="D152"/>
  <c r="E152"/>
  <c r="C152"/>
  <c r="F152"/>
  <c r="G152"/>
  <c r="M153" l="1"/>
  <c r="N153"/>
  <c r="O153"/>
  <c r="P153"/>
  <c r="I153"/>
  <c r="Q153"/>
  <c r="J153"/>
  <c r="R153"/>
  <c r="K153"/>
  <c r="L153"/>
  <c r="H153"/>
  <c r="E153"/>
  <c r="G153"/>
  <c r="C153"/>
  <c r="D153"/>
  <c r="F153"/>
  <c r="B154"/>
  <c r="L154" l="1"/>
  <c r="M154"/>
  <c r="N154"/>
  <c r="O154"/>
  <c r="P154"/>
  <c r="I154"/>
  <c r="Q154"/>
  <c r="J154"/>
  <c r="R154"/>
  <c r="K154"/>
  <c r="H154"/>
  <c r="F154"/>
  <c r="E154"/>
  <c r="D154"/>
  <c r="C154"/>
  <c r="B155"/>
  <c r="G154"/>
  <c r="K155" l="1"/>
  <c r="L155"/>
  <c r="M155"/>
  <c r="N155"/>
  <c r="O155"/>
  <c r="P155"/>
  <c r="I155"/>
  <c r="Q155"/>
  <c r="J155"/>
  <c r="R155"/>
  <c r="H155"/>
  <c r="B156"/>
  <c r="F155"/>
  <c r="E155"/>
  <c r="G155"/>
  <c r="D155"/>
  <c r="C155"/>
  <c r="J156" l="1"/>
  <c r="R156"/>
  <c r="K156"/>
  <c r="L156"/>
  <c r="M156"/>
  <c r="N156"/>
  <c r="O156"/>
  <c r="P156"/>
  <c r="I156"/>
  <c r="Q156"/>
  <c r="H156"/>
  <c r="E156"/>
  <c r="F156"/>
  <c r="B157"/>
  <c r="G156"/>
  <c r="C156"/>
  <c r="D156"/>
  <c r="I157" l="1"/>
  <c r="Q157"/>
  <c r="J157"/>
  <c r="R157"/>
  <c r="L157"/>
  <c r="K157"/>
  <c r="M157"/>
  <c r="N157"/>
  <c r="O157"/>
  <c r="P157"/>
  <c r="H157"/>
  <c r="G157"/>
  <c r="C157"/>
  <c r="B158"/>
  <c r="E157"/>
  <c r="F157"/>
  <c r="D157"/>
  <c r="P158" l="1"/>
  <c r="K158"/>
  <c r="I158"/>
  <c r="Q158"/>
  <c r="J158"/>
  <c r="R158"/>
  <c r="L158"/>
  <c r="M158"/>
  <c r="N158"/>
  <c r="O158"/>
  <c r="H158"/>
  <c r="G158"/>
  <c r="B159"/>
  <c r="C158"/>
  <c r="D158"/>
  <c r="F158"/>
  <c r="E158"/>
  <c r="O159" l="1"/>
  <c r="J159"/>
  <c r="P159"/>
  <c r="I159"/>
  <c r="Q159"/>
  <c r="R159"/>
  <c r="K159"/>
  <c r="L159"/>
  <c r="M159"/>
  <c r="N159"/>
  <c r="H159"/>
  <c r="C159"/>
  <c r="D159"/>
  <c r="F159"/>
  <c r="G159"/>
  <c r="E159"/>
  <c r="B160"/>
  <c r="J160" l="1"/>
  <c r="R160"/>
  <c r="K160"/>
  <c r="L160"/>
  <c r="O160"/>
  <c r="P160"/>
  <c r="M160"/>
  <c r="N160"/>
  <c r="I160"/>
  <c r="Q160"/>
  <c r="H160"/>
  <c r="B161"/>
  <c r="F160"/>
  <c r="G160"/>
  <c r="D160"/>
  <c r="C160"/>
  <c r="E160"/>
  <c r="I161" l="1"/>
  <c r="Q161"/>
  <c r="O161"/>
  <c r="J161"/>
  <c r="R161"/>
  <c r="K161"/>
  <c r="L161"/>
  <c r="M161"/>
  <c r="P161"/>
  <c r="N161"/>
  <c r="H161"/>
  <c r="E161"/>
  <c r="B162"/>
  <c r="F161"/>
  <c r="D161"/>
  <c r="C161"/>
  <c r="G161"/>
  <c r="P162" l="1"/>
  <c r="M162"/>
  <c r="I162"/>
  <c r="Q162"/>
  <c r="J162"/>
  <c r="R162"/>
  <c r="K162"/>
  <c r="N162"/>
  <c r="L162"/>
  <c r="O162"/>
  <c r="H162"/>
  <c r="F162"/>
  <c r="E162"/>
  <c r="D162"/>
  <c r="G162"/>
  <c r="C162"/>
  <c r="B163"/>
  <c r="O163" l="1"/>
  <c r="P163"/>
  <c r="I163"/>
  <c r="Q163"/>
  <c r="J163"/>
  <c r="R163"/>
  <c r="K163"/>
  <c r="N163"/>
  <c r="L163"/>
  <c r="M163"/>
  <c r="H163"/>
  <c r="C163"/>
  <c r="F163"/>
  <c r="G163"/>
  <c r="B164"/>
  <c r="E163"/>
  <c r="D163"/>
  <c r="N164" l="1"/>
  <c r="O164"/>
  <c r="P164"/>
  <c r="K164"/>
  <c r="I164"/>
  <c r="Q164"/>
  <c r="L164"/>
  <c r="J164"/>
  <c r="R164"/>
  <c r="M164"/>
  <c r="H164"/>
  <c r="G164"/>
  <c r="D164"/>
  <c r="C164"/>
  <c r="F164"/>
  <c r="B165"/>
  <c r="E164"/>
  <c r="M165" l="1"/>
  <c r="K165"/>
  <c r="N165"/>
  <c r="O165"/>
  <c r="R165"/>
  <c r="P165"/>
  <c r="I165"/>
  <c r="Q165"/>
  <c r="L165"/>
  <c r="J165"/>
  <c r="H165"/>
  <c r="F165"/>
  <c r="D165"/>
  <c r="E165"/>
  <c r="G165"/>
  <c r="C165"/>
  <c r="B166"/>
  <c r="L166" l="1"/>
  <c r="I166"/>
  <c r="M166"/>
  <c r="N166"/>
  <c r="R166"/>
  <c r="O166"/>
  <c r="Q166"/>
  <c r="J166"/>
  <c r="P166"/>
  <c r="K166"/>
  <c r="H166"/>
  <c r="D166"/>
  <c r="E166"/>
  <c r="F166"/>
  <c r="B167"/>
  <c r="G166"/>
  <c r="C166"/>
  <c r="K167" l="1"/>
  <c r="I167"/>
  <c r="L167"/>
  <c r="M167"/>
  <c r="N167"/>
  <c r="Q167"/>
  <c r="O167"/>
  <c r="J167"/>
  <c r="R167"/>
  <c r="P167"/>
  <c r="H167"/>
  <c r="B168"/>
  <c r="F167"/>
  <c r="D167"/>
  <c r="E167"/>
  <c r="C167"/>
  <c r="G167"/>
  <c r="J168" l="1"/>
  <c r="R168"/>
  <c r="P168"/>
  <c r="K168"/>
  <c r="L168"/>
  <c r="M168"/>
  <c r="O168"/>
  <c r="N168"/>
  <c r="I168"/>
  <c r="Q168"/>
  <c r="H168"/>
  <c r="F168"/>
  <c r="B169"/>
  <c r="C168"/>
  <c r="G168"/>
  <c r="E168"/>
  <c r="D168"/>
  <c r="I169" l="1"/>
  <c r="Q169"/>
  <c r="O169"/>
  <c r="J169"/>
  <c r="R169"/>
  <c r="K169"/>
  <c r="L169"/>
  <c r="M169"/>
  <c r="P169"/>
  <c r="N169"/>
  <c r="H169"/>
  <c r="D169"/>
  <c r="G169"/>
  <c r="E169"/>
  <c r="F169"/>
  <c r="B170"/>
  <c r="C169"/>
  <c r="J170" l="1"/>
  <c r="R170"/>
  <c r="K170"/>
  <c r="L170"/>
  <c r="M170"/>
  <c r="N170"/>
  <c r="O170"/>
  <c r="Q170"/>
  <c r="P170"/>
  <c r="I170"/>
  <c r="H170"/>
  <c r="D170"/>
  <c r="F170"/>
  <c r="E170"/>
  <c r="B171"/>
  <c r="G170"/>
  <c r="C170"/>
  <c r="I171" l="1"/>
  <c r="Q171"/>
  <c r="J171"/>
  <c r="R171"/>
  <c r="K171"/>
  <c r="L171"/>
  <c r="M171"/>
  <c r="P171"/>
  <c r="N171"/>
  <c r="O171"/>
  <c r="H171"/>
  <c r="G171"/>
  <c r="E171"/>
  <c r="F171"/>
  <c r="D171"/>
  <c r="C171"/>
  <c r="B172"/>
  <c r="P172" l="1"/>
  <c r="I172"/>
  <c r="Q172"/>
  <c r="J172"/>
  <c r="R172"/>
  <c r="O172"/>
  <c r="K172"/>
  <c r="L172"/>
  <c r="M172"/>
  <c r="N172"/>
  <c r="H172"/>
  <c r="C172"/>
  <c r="G172"/>
  <c r="B173"/>
  <c r="E172"/>
  <c r="F172"/>
  <c r="D172"/>
  <c r="O173" l="1"/>
  <c r="P173"/>
  <c r="N173"/>
  <c r="I173"/>
  <c r="Q173"/>
  <c r="J173"/>
  <c r="R173"/>
  <c r="K173"/>
  <c r="L173"/>
  <c r="M173"/>
  <c r="H173"/>
  <c r="B174"/>
  <c r="C173"/>
  <c r="D173"/>
  <c r="F173"/>
  <c r="G173"/>
  <c r="E173"/>
  <c r="N174" l="1"/>
  <c r="O174"/>
  <c r="M174"/>
  <c r="P174"/>
  <c r="I174"/>
  <c r="Q174"/>
  <c r="J174"/>
  <c r="R174"/>
  <c r="K174"/>
  <c r="L174"/>
  <c r="H174"/>
  <c r="F174"/>
  <c r="B175"/>
  <c r="G174"/>
  <c r="C174"/>
  <c r="D174"/>
  <c r="E174"/>
  <c r="M175" l="1"/>
  <c r="N175"/>
  <c r="O175"/>
  <c r="P175"/>
  <c r="L175"/>
  <c r="I175"/>
  <c r="Q175"/>
  <c r="J175"/>
  <c r="R175"/>
  <c r="K175"/>
  <c r="H175"/>
  <c r="G175"/>
  <c r="D175"/>
  <c r="C175"/>
  <c r="B176"/>
  <c r="F175"/>
  <c r="E175"/>
  <c r="L176" l="1"/>
  <c r="M176"/>
  <c r="N176"/>
  <c r="O176"/>
  <c r="P176"/>
  <c r="K176"/>
  <c r="I176"/>
  <c r="Q176"/>
  <c r="J176"/>
  <c r="R176"/>
  <c r="H176"/>
  <c r="E176"/>
  <c r="C176"/>
  <c r="G176"/>
  <c r="D176"/>
  <c r="F176"/>
  <c r="B177"/>
  <c r="K177" l="1"/>
  <c r="J177"/>
  <c r="L177"/>
  <c r="R177"/>
  <c r="M177"/>
  <c r="N177"/>
  <c r="O177"/>
  <c r="P177"/>
  <c r="I177"/>
  <c r="Q177"/>
  <c r="H177"/>
  <c r="B178"/>
  <c r="D177"/>
  <c r="C177"/>
  <c r="F177"/>
  <c r="G177"/>
  <c r="E177"/>
  <c r="J178" l="1"/>
  <c r="R178"/>
  <c r="K178"/>
  <c r="L178"/>
  <c r="M178"/>
  <c r="I178"/>
  <c r="N178"/>
  <c r="O178"/>
  <c r="Q178"/>
  <c r="P178"/>
  <c r="H178"/>
  <c r="B179"/>
  <c r="C178"/>
  <c r="G178"/>
  <c r="F178"/>
  <c r="E178"/>
  <c r="D178"/>
  <c r="I179" l="1"/>
  <c r="Q179"/>
  <c r="J179"/>
  <c r="R179"/>
  <c r="P179"/>
  <c r="K179"/>
  <c r="L179"/>
  <c r="M179"/>
  <c r="N179"/>
  <c r="O179"/>
  <c r="H179"/>
  <c r="C179"/>
  <c r="E179"/>
  <c r="D179"/>
  <c r="F179"/>
  <c r="G179"/>
  <c r="B180"/>
  <c r="P180" l="1"/>
  <c r="O180"/>
  <c r="I180"/>
  <c r="Q180"/>
  <c r="J180"/>
  <c r="R180"/>
  <c r="K180"/>
  <c r="L180"/>
  <c r="M180"/>
  <c r="N180"/>
  <c r="H180"/>
  <c r="F180"/>
  <c r="E180"/>
  <c r="B181"/>
  <c r="D180"/>
  <c r="C180"/>
  <c r="G180"/>
  <c r="O181" l="1"/>
  <c r="P181"/>
  <c r="I181"/>
  <c r="Q181"/>
  <c r="J181"/>
  <c r="R181"/>
  <c r="K181"/>
  <c r="L181"/>
  <c r="N181"/>
  <c r="M181"/>
  <c r="H181"/>
  <c r="E181"/>
  <c r="C181"/>
  <c r="G181"/>
  <c r="B182"/>
  <c r="D181"/>
  <c r="F181"/>
  <c r="N182" l="1"/>
  <c r="M182"/>
  <c r="O182"/>
  <c r="P182"/>
  <c r="I182"/>
  <c r="Q182"/>
  <c r="J182"/>
  <c r="R182"/>
  <c r="K182"/>
  <c r="L182"/>
  <c r="H182"/>
  <c r="D182"/>
  <c r="B183"/>
  <c r="E182"/>
  <c r="G182"/>
  <c r="C182"/>
  <c r="F182"/>
  <c r="M183" l="1"/>
  <c r="N183"/>
  <c r="O183"/>
  <c r="P183"/>
  <c r="I183"/>
  <c r="Q183"/>
  <c r="J183"/>
  <c r="R183"/>
  <c r="L183"/>
  <c r="K183"/>
  <c r="H183"/>
  <c r="C183"/>
  <c r="D183"/>
  <c r="B184"/>
  <c r="E183"/>
  <c r="G183"/>
  <c r="F183"/>
  <c r="L184" l="1"/>
  <c r="M184"/>
  <c r="N184"/>
  <c r="O184"/>
  <c r="P184"/>
  <c r="K184"/>
  <c r="I184"/>
  <c r="Q184"/>
  <c r="J184"/>
  <c r="R184"/>
  <c r="H184"/>
  <c r="B185"/>
  <c r="G184"/>
  <c r="C184"/>
  <c r="E184"/>
  <c r="F184"/>
  <c r="D184"/>
  <c r="J185" l="1"/>
  <c r="R185"/>
  <c r="K185"/>
  <c r="L185"/>
  <c r="M185"/>
  <c r="N185"/>
  <c r="O185"/>
  <c r="Q185"/>
  <c r="P185"/>
  <c r="I185"/>
  <c r="H185"/>
  <c r="B186"/>
  <c r="C185"/>
  <c r="F185"/>
  <c r="E185"/>
  <c r="G185"/>
  <c r="D185"/>
  <c r="I186" l="1"/>
  <c r="Q186"/>
  <c r="J186"/>
  <c r="R186"/>
  <c r="K186"/>
  <c r="P186"/>
  <c r="L186"/>
  <c r="M186"/>
  <c r="N186"/>
  <c r="O186"/>
  <c r="H186"/>
  <c r="C186"/>
  <c r="F186"/>
  <c r="D186"/>
  <c r="G186"/>
  <c r="B187"/>
  <c r="E186"/>
  <c r="P187" l="1"/>
  <c r="O187"/>
  <c r="I187"/>
  <c r="Q187"/>
  <c r="J187"/>
  <c r="R187"/>
  <c r="K187"/>
  <c r="L187"/>
  <c r="M187"/>
  <c r="N187"/>
  <c r="H187"/>
  <c r="F187"/>
  <c r="B188"/>
  <c r="C187"/>
  <c r="E187"/>
  <c r="G187"/>
  <c r="D187"/>
  <c r="O188" l="1"/>
  <c r="P188"/>
  <c r="I188"/>
  <c r="Q188"/>
  <c r="J188"/>
  <c r="R188"/>
  <c r="K188"/>
  <c r="L188"/>
  <c r="M188"/>
  <c r="N188"/>
  <c r="H188"/>
  <c r="G188"/>
  <c r="D188"/>
  <c r="B189"/>
  <c r="F188"/>
  <c r="C188"/>
  <c r="E188"/>
  <c r="N189" l="1"/>
  <c r="M189"/>
  <c r="O189"/>
  <c r="P189"/>
  <c r="I189"/>
  <c r="Q189"/>
  <c r="J189"/>
  <c r="R189"/>
  <c r="K189"/>
  <c r="L189"/>
  <c r="H189"/>
  <c r="C189"/>
  <c r="D189"/>
  <c r="E189"/>
  <c r="F189"/>
  <c r="G189"/>
  <c r="B190"/>
  <c r="M190" l="1"/>
  <c r="N190"/>
  <c r="O190"/>
  <c r="P190"/>
  <c r="L190"/>
  <c r="I190"/>
  <c r="Q190"/>
  <c r="J190"/>
  <c r="R190"/>
  <c r="K190"/>
  <c r="H190"/>
  <c r="E190"/>
  <c r="F190"/>
  <c r="G190"/>
  <c r="B191"/>
  <c r="C190"/>
  <c r="D190"/>
  <c r="L191" l="1"/>
  <c r="M191"/>
  <c r="N191"/>
  <c r="O191"/>
  <c r="P191"/>
  <c r="I191"/>
  <c r="Q191"/>
  <c r="J191"/>
  <c r="R191"/>
  <c r="K191"/>
  <c r="H191"/>
  <c r="D191"/>
  <c r="C191"/>
  <c r="E191"/>
  <c r="G191"/>
  <c r="F191"/>
  <c r="B192"/>
  <c r="K192" l="1"/>
  <c r="J192"/>
  <c r="L192"/>
  <c r="M192"/>
  <c r="N192"/>
  <c r="O192"/>
  <c r="R192"/>
  <c r="P192"/>
  <c r="I192"/>
  <c r="Q192"/>
  <c r="H192"/>
  <c r="B193"/>
  <c r="C192"/>
  <c r="E192"/>
  <c r="G192"/>
  <c r="D192"/>
  <c r="F192"/>
  <c r="J193" l="1"/>
  <c r="R193"/>
  <c r="K193"/>
  <c r="L193"/>
  <c r="Q193"/>
  <c r="M193"/>
  <c r="I193"/>
  <c r="N193"/>
  <c r="O193"/>
  <c r="P193"/>
  <c r="H193"/>
  <c r="G193"/>
  <c r="E193"/>
  <c r="D193"/>
  <c r="B194"/>
  <c r="F193"/>
  <c r="C193"/>
  <c r="I194" l="1"/>
  <c r="Q194"/>
  <c r="J194"/>
  <c r="R194"/>
  <c r="K194"/>
  <c r="L194"/>
  <c r="M194"/>
  <c r="N194"/>
  <c r="O194"/>
  <c r="P194"/>
  <c r="H194"/>
  <c r="B195"/>
  <c r="E194"/>
  <c r="C194"/>
  <c r="D194"/>
  <c r="F194"/>
  <c r="G194"/>
  <c r="I195" l="1"/>
  <c r="J195"/>
  <c r="M195"/>
  <c r="Q195"/>
  <c r="R195"/>
  <c r="N195"/>
  <c r="K195"/>
  <c r="P195"/>
  <c r="O195"/>
  <c r="L195"/>
  <c r="H195"/>
  <c r="E195"/>
  <c r="G195"/>
  <c r="D195"/>
  <c r="B196"/>
  <c r="C195"/>
  <c r="F195"/>
  <c r="O196" l="1"/>
  <c r="I196"/>
  <c r="P196"/>
  <c r="K196"/>
  <c r="Q196"/>
  <c r="L196"/>
  <c r="J196"/>
  <c r="R196"/>
  <c r="M196"/>
  <c r="N196"/>
  <c r="H196"/>
  <c r="F196"/>
  <c r="D196"/>
  <c r="B197"/>
  <c r="E196"/>
  <c r="G196"/>
  <c r="C196"/>
  <c r="R197" l="1"/>
  <c r="E197"/>
  <c r="N197"/>
  <c r="Q197"/>
  <c r="M197"/>
  <c r="D197"/>
  <c r="I197"/>
  <c r="B198"/>
  <c r="G198" s="1"/>
  <c r="K197"/>
  <c r="P197"/>
  <c r="J197"/>
  <c r="F197"/>
  <c r="O197"/>
  <c r="C197"/>
  <c r="H197"/>
  <c r="L197"/>
  <c r="G197"/>
  <c r="L198" l="1"/>
  <c r="D198"/>
  <c r="M198"/>
  <c r="B199"/>
  <c r="B200" s="1"/>
  <c r="J200" s="1"/>
  <c r="N198"/>
  <c r="F198"/>
  <c r="P198"/>
  <c r="C198"/>
  <c r="J198"/>
  <c r="Q198"/>
  <c r="I198"/>
  <c r="K198"/>
  <c r="H198"/>
  <c r="O198"/>
  <c r="E198"/>
  <c r="R198"/>
  <c r="K199" l="1"/>
  <c r="Q200"/>
  <c r="P199"/>
  <c r="D199"/>
  <c r="O199"/>
  <c r="H199"/>
  <c r="E199"/>
  <c r="P200"/>
  <c r="H200"/>
  <c r="C199"/>
  <c r="O200"/>
  <c r="R199"/>
  <c r="E200"/>
  <c r="L200"/>
  <c r="G199"/>
  <c r="D200"/>
  <c r="L199"/>
  <c r="B201"/>
  <c r="K201" s="1"/>
  <c r="G200"/>
  <c r="J199"/>
  <c r="C200"/>
  <c r="N200"/>
  <c r="F200"/>
  <c r="K200"/>
  <c r="N199"/>
  <c r="Q199"/>
  <c r="F199"/>
  <c r="R200"/>
  <c r="M199"/>
  <c r="I199"/>
  <c r="I200"/>
  <c r="M200"/>
  <c r="F201" l="1"/>
  <c r="H201"/>
  <c r="R201"/>
  <c r="E201"/>
  <c r="M201"/>
  <c r="C201"/>
  <c r="J201"/>
  <c r="Q201"/>
  <c r="L201"/>
  <c r="O201"/>
  <c r="I201"/>
  <c r="G201"/>
  <c r="P201"/>
  <c r="B202"/>
  <c r="H202" s="1"/>
  <c r="D201"/>
  <c r="N201"/>
  <c r="N202" l="1"/>
  <c r="F202"/>
  <c r="K202"/>
  <c r="C202"/>
  <c r="O202"/>
  <c r="R202"/>
  <c r="M202"/>
  <c r="E202"/>
  <c r="L202"/>
  <c r="P202"/>
  <c r="J202"/>
  <c r="Q202"/>
  <c r="I202"/>
  <c r="D202"/>
  <c r="G202"/>
  <c r="B203"/>
  <c r="I203" s="1"/>
  <c r="F203" l="1"/>
  <c r="N203"/>
  <c r="K203"/>
  <c r="B204"/>
  <c r="G204" s="1"/>
  <c r="C203"/>
  <c r="P203"/>
  <c r="H203"/>
  <c r="O203"/>
  <c r="G203"/>
  <c r="E203"/>
  <c r="M203"/>
  <c r="R203"/>
  <c r="J203"/>
  <c r="L203"/>
  <c r="Q203"/>
  <c r="D203"/>
  <c r="L204" l="1"/>
  <c r="D204"/>
  <c r="E204"/>
  <c r="J204"/>
  <c r="Q204"/>
  <c r="I204"/>
  <c r="P204"/>
  <c r="M204"/>
  <c r="H204"/>
  <c r="N204"/>
  <c r="B205"/>
  <c r="M205" s="1"/>
  <c r="O204"/>
  <c r="K204"/>
  <c r="R204"/>
  <c r="F204"/>
  <c r="C204"/>
  <c r="L205" l="1"/>
  <c r="H205"/>
  <c r="O205"/>
  <c r="K205"/>
  <c r="C205"/>
  <c r="R205"/>
  <c r="F205"/>
  <c r="G205"/>
  <c r="N205"/>
  <c r="J205"/>
  <c r="D205"/>
  <c r="E205"/>
  <c r="I205"/>
  <c r="B206"/>
  <c r="D206" s="1"/>
  <c r="P205"/>
  <c r="Q205"/>
  <c r="C206" l="1"/>
  <c r="O206"/>
  <c r="J206"/>
  <c r="F206"/>
  <c r="M206"/>
  <c r="R206"/>
  <c r="Q206"/>
  <c r="E206"/>
  <c r="G206"/>
  <c r="N206"/>
  <c r="K206"/>
  <c r="I206"/>
  <c r="P206"/>
  <c r="L206"/>
  <c r="B207"/>
  <c r="B208" s="1"/>
  <c r="H206"/>
  <c r="Q207" l="1"/>
  <c r="G207"/>
  <c r="N207"/>
  <c r="K207"/>
  <c r="C207"/>
  <c r="I207"/>
  <c r="R207"/>
  <c r="P207"/>
  <c r="F207"/>
  <c r="M207"/>
  <c r="E207"/>
  <c r="H207"/>
  <c r="L207"/>
  <c r="J207"/>
  <c r="D207"/>
  <c r="O207"/>
  <c r="J208"/>
  <c r="R208"/>
  <c r="C208"/>
  <c r="K208"/>
  <c r="D208"/>
  <c r="L208"/>
  <c r="E208"/>
  <c r="M208"/>
  <c r="F208"/>
  <c r="N208"/>
  <c r="Q208"/>
  <c r="G208"/>
  <c r="O208"/>
  <c r="H208"/>
  <c r="P208"/>
  <c r="I208"/>
</calcChain>
</file>

<file path=xl/sharedStrings.xml><?xml version="1.0" encoding="utf-8"?>
<sst xmlns="http://schemas.openxmlformats.org/spreadsheetml/2006/main" count="1126" uniqueCount="371">
  <si>
    <t>Name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</si>
  <si>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</si>
  <si>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</si>
  <si>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</si>
  <si>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</si>
  <si>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</si>
  <si>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</si>
  <si>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</si>
  <si>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</si>
  <si>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</si>
  <si>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</si>
  <si>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</si>
  <si>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timestamps</t>
  </si>
  <si>
    <t>Statement</t>
  </si>
  <si>
    <t>Column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</si>
  <si>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</si>
  <si>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</si>
  <si>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</si>
  <si>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</si>
  <si>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</si>
  <si>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</si>
  <si>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</si>
  <si>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Migration Artisan</t>
  </si>
  <si>
    <t>Model Statement</t>
  </si>
  <si>
    <t>Seeder Class</t>
  </si>
  <si>
    <t>Model NS</t>
  </si>
  <si>
    <t>NS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</si>
  <si>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</si>
  <si>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</si>
  <si>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</si>
  <si>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</si>
  <si>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</si>
  <si>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</si>
  <si>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</si>
  <si>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</si>
  <si>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</si>
  <si>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</si>
  <si>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</si>
  <si>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</si>
  <si>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</si>
  <si>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</si>
  <si>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</si>
  <si>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</si>
  <si>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FW Table Name</t>
  </si>
  <si>
    <t>Model</t>
  </si>
  <si>
    <t>\DB::statement('set foreign_key_checks = ' . $_);</t>
  </si>
  <si>
    <t>Table Name</t>
  </si>
  <si>
    <t>TableData</t>
  </si>
  <si>
    <t>TRCode</t>
  </si>
  <si>
    <t>Length/Enum</t>
  </si>
  <si>
    <t>products</t>
  </si>
  <si>
    <t>users</t>
  </si>
  <si>
    <t>groups</t>
  </si>
  <si>
    <t>group_users</t>
  </si>
  <si>
    <t>roles</t>
  </si>
  <si>
    <t>group_roles</t>
  </si>
  <si>
    <t>resources</t>
  </si>
  <si>
    <t>resource_scopes</t>
  </si>
  <si>
    <t>resource_relations</t>
  </si>
  <si>
    <t>resource_data</t>
  </si>
  <si>
    <t>resource_data_relations</t>
  </si>
  <si>
    <t>resource_data_scopes</t>
  </si>
  <si>
    <t>resource_data_view_sections</t>
  </si>
  <si>
    <t>resource_data_view_section_items</t>
  </si>
  <si>
    <t>resource_lists</t>
  </si>
  <si>
    <t>resource_list_relations</t>
  </si>
  <si>
    <t>resource_list_scopes</t>
  </si>
  <si>
    <t>resource_list_layout</t>
  </si>
  <si>
    <t>resource_list_search</t>
  </si>
  <si>
    <t>resource_forms</t>
  </si>
  <si>
    <t>resource_form_defaults</t>
  </si>
  <si>
    <t>resource_defaults</t>
  </si>
  <si>
    <t>resource_actions</t>
  </si>
  <si>
    <t>resource_action_attrs</t>
  </si>
  <si>
    <t>resource_action_methods</t>
  </si>
  <si>
    <t>resource_action_lists</t>
  </si>
  <si>
    <t>resource_action_data</t>
  </si>
  <si>
    <t>resource_roles</t>
  </si>
  <si>
    <t>resource_form_fields</t>
  </si>
  <si>
    <t>resource_form_field_attrs</t>
  </si>
  <si>
    <t>resource_form_field_data</t>
  </si>
  <si>
    <t>resource_form_field_validations</t>
  </si>
  <si>
    <t>resource_form_field_options</t>
  </si>
  <si>
    <t>resource_form_field_depends</t>
  </si>
  <si>
    <t>resource_form_field_dynamic</t>
  </si>
  <si>
    <t>resource_form_layout</t>
  </si>
  <si>
    <t>resource_form_collection</t>
  </si>
  <si>
    <t>resource_form_upload</t>
  </si>
  <si>
    <t>resource_dashboard</t>
  </si>
  <si>
    <t>resource_dashboard_sections</t>
  </si>
  <si>
    <t>resource_dashboard_section_items</t>
  </si>
  <si>
    <t>resource_metrics</t>
  </si>
  <si>
    <t>organisation</t>
  </si>
  <si>
    <t>organisation_contacts</t>
  </si>
  <si>
    <t>Groups</t>
  </si>
  <si>
    <t>name</t>
  </si>
  <si>
    <t>description</t>
  </si>
  <si>
    <t>title</t>
  </si>
  <si>
    <t>Roles</t>
  </si>
  <si>
    <t>Group Roles</t>
  </si>
  <si>
    <t>group</t>
  </si>
  <si>
    <t>role</t>
  </si>
  <si>
    <t>Resources</t>
  </si>
  <si>
    <t>namespace</t>
  </si>
  <si>
    <t>table</t>
  </si>
  <si>
    <t>key</t>
  </si>
  <si>
    <t>controller</t>
  </si>
  <si>
    <t>controller_namespace</t>
  </si>
  <si>
    <t>Resource Roles</t>
  </si>
  <si>
    <t>resource</t>
  </si>
  <si>
    <t>actions_availability</t>
  </si>
  <si>
    <t>actions</t>
  </si>
  <si>
    <t>Resource Relations</t>
  </si>
  <si>
    <t>method</t>
  </si>
  <si>
    <t>type</t>
  </si>
  <si>
    <t>relate_resource</t>
  </si>
  <si>
    <t>Resource Scopes</t>
  </si>
  <si>
    <t>Resource Lists</t>
  </si>
  <si>
    <t>Resource List Scopes</t>
  </si>
  <si>
    <t>resource_list</t>
  </si>
  <si>
    <t>scope</t>
  </si>
  <si>
    <t>Resource Forms</t>
  </si>
  <si>
    <t>action_text</t>
  </si>
  <si>
    <t>Resource Form Fields</t>
  </si>
  <si>
    <t>resource_form</t>
  </si>
  <si>
    <t>label</t>
  </si>
  <si>
    <t>collection</t>
  </si>
  <si>
    <t>Resource Form Field Data</t>
  </si>
  <si>
    <t>form_field</t>
  </si>
  <si>
    <t>attribute</t>
  </si>
  <si>
    <t>relation</t>
  </si>
  <si>
    <t>nest_relation1</t>
  </si>
  <si>
    <t>nest_relation2</t>
  </si>
  <si>
    <t>nest_relation3</t>
  </si>
  <si>
    <t>Resource Actions</t>
  </si>
  <si>
    <t>menu</t>
  </si>
  <si>
    <t>icon</t>
  </si>
  <si>
    <t>set</t>
  </si>
  <si>
    <t>Resource Action Method</t>
  </si>
  <si>
    <t>resource_action</t>
  </si>
  <si>
    <t>idn1</t>
  </si>
  <si>
    <t>idn2</t>
  </si>
  <si>
    <t>idn3</t>
  </si>
  <si>
    <t>idn4</t>
  </si>
  <si>
    <t>idn5</t>
  </si>
  <si>
    <t>Form Field Attrs</t>
  </si>
  <si>
    <t>value</t>
  </si>
  <si>
    <t>Form Field Validations</t>
  </si>
  <si>
    <t>rule</t>
  </si>
  <si>
    <t>message</t>
  </si>
  <si>
    <t>arg1</t>
  </si>
  <si>
    <t>arg2</t>
  </si>
  <si>
    <t>arg3</t>
  </si>
  <si>
    <t>arg4</t>
  </si>
  <si>
    <t>arg5</t>
  </si>
  <si>
    <t>Form Defaults</t>
  </si>
  <si>
    <t>Resource Action List</t>
  </si>
  <si>
    <t>Resource Data</t>
  </si>
  <si>
    <t>title_field</t>
  </si>
  <si>
    <t>Resource List Layout</t>
  </si>
  <si>
    <t>field</t>
  </si>
  <si>
    <t>Form Layout</t>
  </si>
  <si>
    <t>colspan</t>
  </si>
  <si>
    <t>Data View Section</t>
  </si>
  <si>
    <t>Data View Section Items</t>
  </si>
  <si>
    <t>section</t>
  </si>
  <si>
    <t>Resource Action Data</t>
  </si>
  <si>
    <t>Users</t>
  </si>
  <si>
    <t>email</t>
  </si>
  <si>
    <t>password</t>
  </si>
  <si>
    <t>Field Options</t>
  </si>
  <si>
    <t>detail</t>
  </si>
  <si>
    <t>value_attr</t>
  </si>
  <si>
    <t>label_attr</t>
  </si>
  <si>
    <t>preload</t>
  </si>
  <si>
    <t>Form Collection</t>
  </si>
  <si>
    <t>collection_form</t>
  </si>
  <si>
    <t>foreign_field</t>
  </si>
  <si>
    <t>Data Scopes</t>
  </si>
  <si>
    <t>Resource List Search</t>
  </si>
  <si>
    <t>Field Depends</t>
  </si>
  <si>
    <t>depend_field</t>
  </si>
  <si>
    <t>db_field</t>
  </si>
  <si>
    <t>operator</t>
  </si>
  <si>
    <t>compare_method</t>
  </si>
  <si>
    <t>value_db_field</t>
  </si>
  <si>
    <t>ignore_null</t>
  </si>
  <si>
    <t>Dashboard</t>
  </si>
  <si>
    <t>Dashboard Sections</t>
  </si>
  <si>
    <t>height</t>
  </si>
  <si>
    <t>Dashboard Section Items</t>
  </si>
  <si>
    <t>size</t>
  </si>
  <si>
    <t>item</t>
  </si>
  <si>
    <t>item_id</t>
  </si>
  <si>
    <t>item_id2</t>
  </si>
  <si>
    <t>Resource Metrics</t>
  </si>
  <si>
    <t>aggregate</t>
  </si>
  <si>
    <t>aggregate_field</t>
  </si>
  <si>
    <t>aggregate_distinct</t>
  </si>
  <si>
    <t>field_sub</t>
  </si>
  <si>
    <t>cache</t>
  </si>
  <si>
    <t>Field Dynamic</t>
  </si>
  <si>
    <t>alter_on</t>
  </si>
  <si>
    <t>values</t>
  </si>
  <si>
    <t>on_multiple</t>
  </si>
  <si>
    <t>Resource List Relation</t>
  </si>
  <si>
    <t>query</t>
  </si>
  <si>
    <t>brands</t>
  </si>
  <si>
    <t>category</t>
  </si>
  <si>
    <t>categories</t>
  </si>
  <si>
    <t>product_images</t>
  </si>
  <si>
    <t>visitors</t>
  </si>
  <si>
    <t>wishlist</t>
  </si>
  <si>
    <t>wishlists</t>
  </si>
  <si>
    <t>wishlist_products</t>
  </si>
  <si>
    <t>visitor_wishlists</t>
  </si>
  <si>
    <t>vendor_wishlists</t>
  </si>
  <si>
    <t>wishlist_notes</t>
  </si>
  <si>
    <t>wishlist_product_notes</t>
  </si>
  <si>
    <t>string</t>
  </si>
  <si>
    <t>index()</t>
  </si>
  <si>
    <t>number</t>
  </si>
  <si>
    <t>nullable()</t>
  </si>
  <si>
    <t>wishlist_author</t>
  </si>
  <si>
    <t>unsignedInteger</t>
  </si>
  <si>
    <t>author</t>
  </si>
  <si>
    <t>status</t>
  </si>
  <si>
    <t>enum</t>
  </si>
  <si>
    <t>['Active','Inactive']</t>
  </si>
  <si>
    <t>default('Active')</t>
  </si>
  <si>
    <t>brand</t>
  </si>
  <si>
    <t>no</t>
  </si>
  <si>
    <t>code</t>
  </si>
  <si>
    <t>detail1</t>
  </si>
  <si>
    <t>detail2</t>
  </si>
  <si>
    <t>detail3</t>
  </si>
  <si>
    <t>detail4</t>
  </si>
  <si>
    <t>detail5</t>
  </si>
  <si>
    <t>type_public</t>
  </si>
  <si>
    <t>['Public','Private']</t>
  </si>
  <si>
    <t>default('Public')</t>
  </si>
  <si>
    <t>stock</t>
  </si>
  <si>
    <t>product</t>
  </si>
  <si>
    <t>image</t>
  </si>
  <si>
    <t>default_enum</t>
  </si>
  <si>
    <t>default</t>
  </si>
  <si>
    <t>['Yes','No']</t>
  </si>
  <si>
    <t>default('Yes')</t>
  </si>
  <si>
    <t>added_by</t>
  </si>
  <si>
    <t>added_on</t>
  </si>
  <si>
    <t>removed_by</t>
  </si>
  <si>
    <t>removed_on</t>
  </si>
  <si>
    <t>product_status</t>
  </si>
  <si>
    <t>visitor</t>
  </si>
  <si>
    <t>viewed</t>
  </si>
  <si>
    <t>default('No')</t>
  </si>
  <si>
    <t>note</t>
  </si>
  <si>
    <t>wishlist_product</t>
  </si>
  <si>
    <t>brand_foreign</t>
  </si>
  <si>
    <t>foreign</t>
  </si>
  <si>
    <t>references('id')</t>
  </si>
  <si>
    <t>on('brands')</t>
  </si>
  <si>
    <t>onUpdate('cascade')</t>
  </si>
  <si>
    <t>onDelete('cascade')</t>
  </si>
  <si>
    <t>onDelete('set null')</t>
  </si>
  <si>
    <t>category_foreign</t>
  </si>
  <si>
    <t>on('categories')</t>
  </si>
  <si>
    <t>product_foreign</t>
  </si>
  <si>
    <t>on('products')</t>
  </si>
  <si>
    <t>visitor_foreign</t>
  </si>
  <si>
    <t>on('visitors')</t>
  </si>
  <si>
    <t>author_foreign</t>
  </si>
  <si>
    <t>wishlist_foreign</t>
  </si>
  <si>
    <t>on('wishlists')</t>
  </si>
  <si>
    <t>wishlist_product_foreign</t>
  </si>
  <si>
    <t>on('wishlist_products')</t>
  </si>
  <si>
    <t>note_author</t>
  </si>
  <si>
    <t>added_by_foreign</t>
  </si>
  <si>
    <t>removed_by_foreign</t>
  </si>
  <si>
    <t>truncate</t>
  </si>
  <si>
    <t>timestamp</t>
  </si>
  <si>
    <t>default(DB::raw('CURRENT_TIMESTAMP'))</t>
  </si>
  <si>
    <t>default(DB::raw('CURRENT_TIMESTAMP ON UPDATE CURRENT_TIMESTAMP'))</t>
  </si>
  <si>
    <t>Brand</t>
  </si>
  <si>
    <t>Brand Details</t>
  </si>
  <si>
    <t>Milestone\Teebpd\Model</t>
  </si>
  <si>
    <t>Category</t>
  </si>
  <si>
    <t>Category Details</t>
  </si>
  <si>
    <t>Product</t>
  </si>
  <si>
    <t>Product Details</t>
  </si>
  <si>
    <t>ProductImage</t>
  </si>
  <si>
    <t>Images for a product</t>
  </si>
  <si>
    <t>Product Images</t>
  </si>
  <si>
    <t>Products</t>
  </si>
  <si>
    <t>Brands</t>
  </si>
  <si>
    <t>Categories</t>
  </si>
  <si>
    <t>Visitor</t>
  </si>
  <si>
    <t>Visitor Details</t>
  </si>
  <si>
    <t>Visitors</t>
  </si>
  <si>
    <t>Wishlist</t>
  </si>
  <si>
    <t>Wishlists created by author or visitor</t>
  </si>
  <si>
    <t>Wishlists</t>
  </si>
  <si>
    <t>VendorWishlist</t>
  </si>
  <si>
    <t>Wishlists which are shared with vendor</t>
  </si>
  <si>
    <t>VisitorWishlists</t>
  </si>
  <si>
    <t>Wishlists which are shared among other visitors</t>
  </si>
  <si>
    <t>VisitorWishlist</t>
  </si>
  <si>
    <t>WishlistNote</t>
  </si>
  <si>
    <t>Notes added by author or visitors on the basis of a Wishlist</t>
  </si>
  <si>
    <t>Notes</t>
  </si>
  <si>
    <t>WishlistProduct</t>
  </si>
  <si>
    <t>List of products which are added to a wishlist</t>
  </si>
  <si>
    <t>WishlistProductNote</t>
  </si>
  <si>
    <t>Notes related to a product in a wishlist</t>
  </si>
  <si>
    <t>ProductController</t>
  </si>
  <si>
    <t>Milestone\Teebpd\Controller</t>
  </si>
  <si>
    <t>VisitorController</t>
  </si>
  <si>
    <t>WishListController</t>
  </si>
  <si>
    <t>WishListProductController</t>
  </si>
  <si>
    <t>ProductBrand</t>
  </si>
  <si>
    <t>The brand to which this product belongs to</t>
  </si>
  <si>
    <t>belongsTo</t>
  </si>
  <si>
    <t>ProductCategory</t>
  </si>
  <si>
    <t>The category to which this product belongs to</t>
  </si>
  <si>
    <t>ProductImages</t>
  </si>
  <si>
    <t>Images of a product</t>
  </si>
  <si>
    <t>Images</t>
  </si>
  <si>
    <t>hasMany</t>
  </si>
  <si>
    <t>ProductWishlists</t>
  </si>
  <si>
    <t>All Wishlists where this product have</t>
  </si>
  <si>
    <t>belongsToMany</t>
  </si>
  <si>
    <t>BrandProducts</t>
  </si>
  <si>
    <t>All products of this brand</t>
  </si>
  <si>
    <t>CategoryProducts</t>
  </si>
  <si>
    <t>All products belongs to this category</t>
  </si>
  <si>
    <t>All wishlists created by a visitor. Visitor could be the author of said wishlist</t>
  </si>
  <si>
    <t>VisitorWishlistShared</t>
  </si>
  <si>
    <t>All wishlists which are shared with a visitor.</t>
  </si>
  <si>
    <t>SharedWishlist</t>
  </si>
  <si>
    <t>WishlistAuthor</t>
  </si>
  <si>
    <t>Author of a wishlist. It could be a visitor or vendor</t>
  </si>
  <si>
    <t>Author</t>
  </si>
  <si>
    <t>WishlistVendorState</t>
  </si>
  <si>
    <t>The state of a wishlist related to vendor. Whether share with vendor Active or Not, Vendor Viewed or Not details</t>
  </si>
  <si>
    <t>Vendor</t>
  </si>
  <si>
    <t>hasOne</t>
  </si>
  <si>
    <t>WishlistVisitorShared</t>
  </si>
  <si>
    <t>All visitors to whom with a wishlist shared. Active and Inactive status share are also listed, which should have pivot-&gt;status</t>
  </si>
  <si>
    <t>WishlistNotes</t>
  </si>
  <si>
    <t>Notes/Messages carried out on the basis of a wishlist.</t>
  </si>
  <si>
    <t>WishlistItems</t>
  </si>
  <si>
    <t>Items/Product and added,removed details of a product which belongs to a wishlist</t>
  </si>
  <si>
    <t>Items</t>
  </si>
  <si>
    <t>WishlistProducts</t>
  </si>
  <si>
    <t>All products in a wishlist</t>
  </si>
  <si>
    <t>WishlistNoteAuthor</t>
  </si>
  <si>
    <t>Author of a message, which is carried out on the basis of a wishlist</t>
  </si>
  <si>
    <t>ItemWishlist</t>
  </si>
  <si>
    <t>The wishlist to which this item belongs to.</t>
  </si>
  <si>
    <t>ItemAddedBy</t>
  </si>
  <si>
    <t>The visitor/vendor who added a item to a wishlist</t>
  </si>
  <si>
    <t>Added</t>
  </si>
  <si>
    <t>ItemRemovedBy</t>
  </si>
  <si>
    <t>The visitor/author who removed an item from a wishlist</t>
  </si>
  <si>
    <t>Removed</t>
  </si>
  <si>
    <t>ItemNotes</t>
  </si>
  <si>
    <t>Notes/Messages which are carried out on the basis of an item in a wishlist</t>
  </si>
  <si>
    <t>ItemProduct</t>
  </si>
  <si>
    <t>Product details of an item in a wishlist</t>
  </si>
  <si>
    <t>WishlistProductNoteAuthor</t>
  </si>
  <si>
    <t>Author of a message, which is carried out on the basis of a wishlist product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</si>
</sst>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NumberFormat="1" applyFont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quotePrefix="1" applyFont="1"/>
    <xf numFmtId="0" fontId="5" fillId="0" borderId="0" xfId="0" applyFont="1"/>
    <xf numFmtId="0" fontId="6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10" fillId="0" borderId="0" xfId="0" applyFont="1"/>
    <xf numFmtId="0" fontId="5" fillId="0" borderId="0" xfId="0" quotePrefix="1" applyFont="1"/>
    <xf numFmtId="0" fontId="4" fillId="0" borderId="0" xfId="0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1" fillId="0" borderId="0" xfId="0" applyFont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55" totalsRowShown="0" dataDxfId="59">
  <autoFilter ref="A1:J55">
    <filterColumn colId="3">
      <filters>
        <filter val="Milestone\Teebpd\Model"/>
      </filters>
    </filterColumn>
  </autoFilter>
  <tableColumns count="10">
    <tableColumn id="2" name="Name" dataDxfId="58"/>
    <tableColumn id="10" name="Table" dataDxfId="57">
      <calculatedColumnFormula>"__"&amp;[Name]</calculatedColumnFormula>
    </tableColumn>
    <tableColumn id="5" name="Singular Name" dataDxfId="56">
      <calculatedColumnFormula>IF(RIGHT([Name],3)="ies",MID([Name],1,LEN([Name])-3)&amp;"y",IF(RIGHT([Name],1)="s",MID([Name],1,LEN([Name])-1),[Name]))</calculatedColumnFormula>
    </tableColumn>
    <tableColumn id="8" name="Model NS" dataDxfId="55">
      <calculatedColumnFormula>"Milestone\Appframe\Model"</calculatedColumnFormula>
    </tableColumn>
    <tableColumn id="4" name="Class Name" dataDxfId="54">
      <calculatedColumnFormula>SUBSTITUTE(PROPER([Singular Name]),"_","")</calculatedColumnFormula>
    </tableColumn>
    <tableColumn id="1" name="Migration Artisan" dataDxfId="53">
      <calculatedColumnFormula>"php artisan make:migration create_"&amp;[Table]&amp;"_table --create=__"&amp;[Name]</calculatedColumnFormula>
    </tableColumn>
    <tableColumn id="6" name="Model Artisan" dataDxfId="52">
      <calculatedColumnFormula>"php artisan make:model "&amp;[Class Name]</calculatedColumnFormula>
    </tableColumn>
    <tableColumn id="3" name="Model Statement" dataDxfId="51">
      <calculatedColumnFormula>"protected $table = '"&amp;[Table]&amp;"';"</calculatedColumnFormula>
    </tableColumn>
    <tableColumn id="7" name="Seeder Artisan" dataDxfId="50">
      <calculatedColumnFormula>"php artisan make:seed "&amp;[Class Name]&amp;"TableSeeder"</calculatedColumnFormula>
    </tableColumn>
    <tableColumn id="9" name="Seeder Class" dataDxfId="49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44" totalsRowShown="0" dataDxfId="47">
  <autoFilter ref="A1:I44"/>
  <tableColumns count="9">
    <tableColumn id="1" name="Column" dataDxfId="46"/>
    <tableColumn id="2" name="Type" dataDxfId="45"/>
    <tableColumn id="3" name="Name" dataDxfId="44"/>
    <tableColumn id="4" name="Length/Enum" dataDxfId="43"/>
    <tableColumn id="5" name="Method1" dataDxfId="42"/>
    <tableColumn id="6" name="Method2" dataDxfId="41"/>
    <tableColumn id="7" name="Method3" dataDxfId="40"/>
    <tableColumn id="8" name="Method4" dataDxfId="39"/>
    <tableColumn id="9" name="Method5" dataDxfId="3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94" totalsRowShown="0" dataDxfId="37">
  <autoFilter ref="A1:K94">
    <filterColumn colId="0"/>
  </autoFilter>
  <tableColumns count="11">
    <tableColumn id="2" name="Table" dataDxfId="36"/>
    <tableColumn id="3" name="Field" dataDxfId="35"/>
    <tableColumn id="5" name="Type" dataDxfId="34">
      <calculatedColumnFormula>VLOOKUP([Field],Columns[],2,0)&amp;"("</calculatedColumnFormula>
    </tableColumn>
    <tableColumn id="4" name="Name" dataDxfId="33">
      <calculatedColumnFormula>IF(VLOOKUP([Field],Columns[],3,0)&lt;&gt;"","'"&amp;VLOOKUP([Field],Columns[],3,0)&amp;"'","")</calculatedColumnFormula>
    </tableColumn>
    <tableColumn id="6" name="Arg2" dataDxfId="32">
      <calculatedColumnFormula>IF(VLOOKUP([Field],Columns[],4,0)&lt;&gt;0,", "&amp;VLOOKUP([Field],Columns[],4,0)&amp;")",")")</calculatedColumnFormula>
    </tableColumn>
    <tableColumn id="7" name="Method1" dataDxfId="31">
      <calculatedColumnFormula>IF(VLOOKUP([Field],Columns[],5,0)=0,"","-&gt;"&amp;VLOOKUP([Field],Columns[],5,0))</calculatedColumnFormula>
    </tableColumn>
    <tableColumn id="8" name="Method2" dataDxfId="30">
      <calculatedColumnFormula>IF(VLOOKUP([Field],Columns[],6,0)=0,"","-&gt;"&amp;VLOOKUP([Field],Columns[],6,0))</calculatedColumnFormula>
    </tableColumn>
    <tableColumn id="9" name="Method3" dataDxfId="29">
      <calculatedColumnFormula>IF(VLOOKUP([Field],Columns[],7,0)=0,"","-&gt;"&amp;VLOOKUP([Field],Columns[],7,0))</calculatedColumnFormula>
    </tableColumn>
    <tableColumn id="10" name="Method4" dataDxfId="28">
      <calculatedColumnFormula>IF(VLOOKUP([Field],Columns[],8,0)=0,"","-&gt;"&amp;VLOOKUP([Field],Columns[],8,0))</calculatedColumnFormula>
    </tableColumn>
    <tableColumn id="11" name="Method5" dataDxfId="27">
      <calculatedColumnFormula>IF(VLOOKUP([Field],Columns[],9,0)=0,"","-&gt;"&amp;VLOOKUP([Field],Columns[],9,0))</calculatedColumnFormula>
    </tableColumn>
    <tableColumn id="12" name="Statement" dataDxfId="26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79" totalsRowShown="0" headerRowDxfId="25" dataDxfId="24">
  <autoFilter ref="A1:R79">
    <filterColumn colId="1">
      <filters>
        <filter val="Resource Relations"/>
      </filters>
    </filterColumn>
  </autoFilter>
  <tableColumns count="18">
    <tableColumn id="19" name="TRCode" dataDxfId="23">
      <calculatedColumnFormula>[Table Name]&amp;"-"&amp;[Record No]</calculatedColumnFormula>
    </tableColumn>
    <tableColumn id="1" name="Table Name" dataDxfId="22"/>
    <tableColumn id="2" name="Record No" dataDxfId="21">
      <calculatedColumnFormula>COUNTIF($B$1:$B1,[Table Name])</calculatedColumnFormula>
    </tableColumn>
    <tableColumn id="3" name="1" dataDxfId="20"/>
    <tableColumn id="4" name="2" dataDxfId="19"/>
    <tableColumn id="5" name="3" dataDxfId="18"/>
    <tableColumn id="6" name="4" dataDxfId="17"/>
    <tableColumn id="7" name="5" dataDxfId="16"/>
    <tableColumn id="8" name="6" dataDxfId="15"/>
    <tableColumn id="9" name="7" dataDxfId="14"/>
    <tableColumn id="10" name="8" dataDxfId="13"/>
    <tableColumn id="11" name="9" dataDxfId="12"/>
    <tableColumn id="12" name="10" dataDxfId="11"/>
    <tableColumn id="13" name="11" dataDxfId="10"/>
    <tableColumn id="14" name="12" dataDxfId="9"/>
    <tableColumn id="15" name="13" dataDxfId="8"/>
    <tableColumn id="16" name="14" dataDxfId="7"/>
    <tableColumn id="17" name="15" dataDxfId="6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E48" totalsRowShown="0" dataDxfId="5">
  <autoFilter ref="A1:E48"/>
  <tableColumns count="5">
    <tableColumn id="1" name="Name" dataDxfId="4"/>
    <tableColumn id="3" name="FW Table Name" dataDxfId="3"/>
    <tableColumn id="20" name="NS" dataDxfId="2">
      <calculatedColumnFormula>VLOOKUP([FW Table Name],Tables[],4,0)</calculatedColumnFormula>
    </tableColumn>
    <tableColumn id="21" name="Model" dataDxfId="1">
      <calculatedColumnFormula>VLOOKUP([FW Table Name],Tables[],5,0)</calculatedColumnFormula>
    </tableColumn>
    <tableColumn id="4" name="Query Method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5"/>
  <sheetViews>
    <sheetView workbookViewId="0">
      <selection activeCell="B45" sqref="B45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0</v>
      </c>
      <c r="B1" s="14" t="s">
        <v>1</v>
      </c>
      <c r="C1" t="s">
        <v>16</v>
      </c>
      <c r="D1" s="13" t="s">
        <v>25</v>
      </c>
      <c r="E1" t="s">
        <v>15</v>
      </c>
      <c r="F1" s="10" t="s">
        <v>22</v>
      </c>
      <c r="G1" t="s">
        <v>17</v>
      </c>
      <c r="H1" s="10" t="s">
        <v>23</v>
      </c>
      <c r="I1" t="s">
        <v>18</v>
      </c>
      <c r="J1" s="10" t="s">
        <v>24</v>
      </c>
    </row>
    <row r="2" spans="1:10" hidden="1">
      <c r="A2" s="4" t="s">
        <v>51</v>
      </c>
      <c r="B2" s="5" t="s">
        <v>51</v>
      </c>
      <c r="C2" s="7" t="str">
        <f>IF(RIGHT([Name],3)="ies",MID([Name],1,LEN([Name])-3)&amp;"y",IF(RIGHT([Name],1)="s",MID([Name],1,LEN([Name])-1),[Name]))</f>
        <v>user</v>
      </c>
      <c r="D2" s="7" t="str">
        <f t="shared" ref="D2:D44" si="0">"Milestone\Appframe\Model"</f>
        <v>Milestone\Appframe\Model</v>
      </c>
      <c r="E2" s="7" t="str">
        <f>SUBSTITUTE(PROPER([Singular Name]),"_","")</f>
        <v>User</v>
      </c>
      <c r="F2" s="7" t="str">
        <f>"php artisan make:migration create_"&amp;[Table]&amp;"_table --create=__"&amp;[Name]</f>
        <v>php artisan make:migration create_users_table --create=__users</v>
      </c>
      <c r="G2" s="7" t="str">
        <f>"php artisan make:model "&amp;[Class Name]</f>
        <v>php artisan make:model User</v>
      </c>
      <c r="H2" s="7" t="str">
        <f>"protected $table = '"&amp;[Table]&amp;"';"</f>
        <v>protected $table = 'users';</v>
      </c>
      <c r="I2" s="7" t="str">
        <f>"php artisan make:seed "&amp;[Class Name]&amp;"TableSeeder"</f>
        <v>php artisan make:seed UserTableSeeder</v>
      </c>
      <c r="J2" s="7" t="str">
        <f>[Class Name]&amp;"TableSeeder"&amp;"::class,"</f>
        <v>UserTableSeeder::class,</v>
      </c>
    </row>
    <row r="3" spans="1:10" hidden="1">
      <c r="A3" s="4" t="s">
        <v>52</v>
      </c>
      <c r="B3" s="7" t="str">
        <f>"__"&amp;[Name]</f>
        <v>__groups</v>
      </c>
      <c r="C3" s="7" t="str">
        <f>IF(RIGHT([Name],3)="ies",MID([Name],1,LEN([Name])-3)&amp;"y",IF(RIGHT([Name],1)="s",MID([Name],1,LEN([Name])-1),[Name]))</f>
        <v>group</v>
      </c>
      <c r="D3" s="7" t="str">
        <f t="shared" si="0"/>
        <v>Milestone\Appframe\Model</v>
      </c>
      <c r="E3" s="7" t="str">
        <f>SUBSTITUTE(PROPER([Singular Name]),"_","")</f>
        <v>Group</v>
      </c>
      <c r="F3" s="7" t="str">
        <f>"php artisan make:migration create_"&amp;[Table]&amp;"_table --create=__"&amp;[Name]</f>
        <v>php artisan make:migration create___groups_table --create=__groups</v>
      </c>
      <c r="G3" s="7" t="str">
        <f>"php artisan make:model "&amp;[Class Name]</f>
        <v>php artisan make:model Group</v>
      </c>
      <c r="H3" s="7" t="str">
        <f>"protected $table = '"&amp;[Table]&amp;"';"</f>
        <v>protected $table = '__groups';</v>
      </c>
      <c r="I3" s="7" t="str">
        <f>"php artisan make:seed "&amp;[Class Name]&amp;"TableSeeder"</f>
        <v>php artisan make:seed GroupTableSeeder</v>
      </c>
      <c r="J3" s="7" t="str">
        <f>[Class Name]&amp;"TableSeeder"&amp;"::class,"</f>
        <v>GroupTableSeeder::class,</v>
      </c>
    </row>
    <row r="4" spans="1:10" hidden="1">
      <c r="A4" s="4" t="s">
        <v>53</v>
      </c>
      <c r="B4" s="7" t="str">
        <f>"__"&amp;[Name]</f>
        <v>__group_users</v>
      </c>
      <c r="C4" s="7" t="str">
        <f>IF(RIGHT([Name],3)="ies",MID([Name],1,LEN([Name])-3)&amp;"y",IF(RIGHT([Name],1)="s",MID([Name],1,LEN([Name])-1),[Name]))</f>
        <v>group_user</v>
      </c>
      <c r="D4" s="7" t="str">
        <f t="shared" si="0"/>
        <v>Milestone\Appframe\Model</v>
      </c>
      <c r="E4" s="7" t="str">
        <f>SUBSTITUTE(PROPER([Singular Name]),"_","")</f>
        <v>GroupUser</v>
      </c>
      <c r="F4" s="7" t="str">
        <f>"php artisan make:migration create_"&amp;[Table]&amp;"_table --create=__"&amp;[Name]</f>
        <v>php artisan make:migration create___group_users_table --create=__group_users</v>
      </c>
      <c r="G4" s="7" t="str">
        <f>"php artisan make:model "&amp;[Class Name]</f>
        <v>php artisan make:model GroupUser</v>
      </c>
      <c r="H4" s="7" t="str">
        <f>"protected $table = '"&amp;[Table]&amp;"';"</f>
        <v>protected $table = '__group_users';</v>
      </c>
      <c r="I4" s="7" t="str">
        <f>"php artisan make:seed "&amp;[Class Name]&amp;"TableSeeder"</f>
        <v>php artisan make:seed GroupUserTableSeeder</v>
      </c>
      <c r="J4" s="7" t="str">
        <f>[Class Name]&amp;"TableSeeder"&amp;"::class,"</f>
        <v>GroupUserTableSeeder::class,</v>
      </c>
    </row>
    <row r="5" spans="1:10" hidden="1">
      <c r="A5" s="4" t="s">
        <v>54</v>
      </c>
      <c r="B5" s="7" t="str">
        <f>"__"&amp;[Name]</f>
        <v>__roles</v>
      </c>
      <c r="C5" s="7" t="str">
        <f>IF(RIGHT([Name],3)="ies",MID([Name],1,LEN([Name])-3)&amp;"y",IF(RIGHT([Name],1)="s",MID([Name],1,LEN([Name])-1),[Name]))</f>
        <v>role</v>
      </c>
      <c r="D5" s="7" t="str">
        <f t="shared" si="0"/>
        <v>Milestone\Appframe\Model</v>
      </c>
      <c r="E5" s="7" t="str">
        <f>SUBSTITUTE(PROPER([Singular Name]),"_","")</f>
        <v>Role</v>
      </c>
      <c r="F5" s="7" t="str">
        <f>"php artisan make:migration create_"&amp;[Table]&amp;"_table --create=__"&amp;[Name]</f>
        <v>php artisan make:migration create___roles_table --create=__roles</v>
      </c>
      <c r="G5" s="7" t="str">
        <f>"php artisan make:model "&amp;[Class Name]</f>
        <v>php artisan make:model Role</v>
      </c>
      <c r="H5" s="7" t="str">
        <f>"protected $table = '"&amp;[Table]&amp;"';"</f>
        <v>protected $table = '__roles';</v>
      </c>
      <c r="I5" s="7" t="str">
        <f>"php artisan make:seed "&amp;[Class Name]&amp;"TableSeeder"</f>
        <v>php artisan make:seed RoleTableSeeder</v>
      </c>
      <c r="J5" s="7" t="str">
        <f>[Class Name]&amp;"TableSeeder"&amp;"::class,"</f>
        <v>RoleTableSeeder::class,</v>
      </c>
    </row>
    <row r="6" spans="1:10" hidden="1">
      <c r="A6" s="4" t="s">
        <v>55</v>
      </c>
      <c r="B6" s="7" t="str">
        <f>"__"&amp;[Name]</f>
        <v>__group_roles</v>
      </c>
      <c r="C6" s="7" t="str">
        <f>IF(RIGHT([Name],3)="ies",MID([Name],1,LEN([Name])-3)&amp;"y",IF(RIGHT([Name],1)="s",MID([Name],1,LEN([Name])-1),[Name]))</f>
        <v>group_role</v>
      </c>
      <c r="D6" s="7" t="str">
        <f t="shared" si="0"/>
        <v>Milestone\Appframe\Model</v>
      </c>
      <c r="E6" s="7" t="str">
        <f>SUBSTITUTE(PROPER([Singular Name]),"_","")</f>
        <v>GroupRole</v>
      </c>
      <c r="F6" s="7" t="str">
        <f>"php artisan make:migration create_"&amp;[Table]&amp;"_table --create=__"&amp;[Name]</f>
        <v>php artisan make:migration create___group_roles_table --create=__group_roles</v>
      </c>
      <c r="G6" s="7" t="str">
        <f>"php artisan make:model "&amp;[Class Name]</f>
        <v>php artisan make:model GroupRole</v>
      </c>
      <c r="H6" s="7" t="str">
        <f>"protected $table = '"&amp;[Table]&amp;"';"</f>
        <v>protected $table = '__group_roles';</v>
      </c>
      <c r="I6" s="7" t="str">
        <f>"php artisan make:seed "&amp;[Class Name]&amp;"TableSeeder"</f>
        <v>php artisan make:seed GroupRoleTableSeeder</v>
      </c>
      <c r="J6" s="7" t="str">
        <f>[Class Name]&amp;"TableSeeder"&amp;"::class,"</f>
        <v>GroupRoleTableSeeder::class,</v>
      </c>
    </row>
    <row r="7" spans="1:10" hidden="1">
      <c r="A7" s="4" t="s">
        <v>56</v>
      </c>
      <c r="B7" s="7" t="str">
        <f>"__"&amp;[Name]</f>
        <v>__resources</v>
      </c>
      <c r="C7" s="7" t="str">
        <f>IF(RIGHT([Name],3)="ies",MID([Name],1,LEN([Name])-3)&amp;"y",IF(RIGHT([Name],1)="s",MID([Name],1,LEN([Name])-1),[Name]))</f>
        <v>resource</v>
      </c>
      <c r="D7" s="7" t="str">
        <f t="shared" si="0"/>
        <v>Milestone\Appframe\Model</v>
      </c>
      <c r="E7" s="7" t="str">
        <f>SUBSTITUTE(PROPER([Singular Name]),"_","")</f>
        <v>Resource</v>
      </c>
      <c r="F7" s="7" t="str">
        <f>"php artisan make:migration create_"&amp;[Table]&amp;"_table --create=__"&amp;[Name]</f>
        <v>php artisan make:migration create___resources_table --create=__resources</v>
      </c>
      <c r="G7" s="7" t="str">
        <f>"php artisan make:model "&amp;[Class Name]</f>
        <v>php artisan make:model Resource</v>
      </c>
      <c r="H7" s="7" t="str">
        <f>"protected $table = '"&amp;[Table]&amp;"';"</f>
        <v>protected $table = '__resources';</v>
      </c>
      <c r="I7" s="7" t="str">
        <f>"php artisan make:seed "&amp;[Class Name]&amp;"TableSeeder"</f>
        <v>php artisan make:seed ResourceTableSeeder</v>
      </c>
      <c r="J7" s="7" t="str">
        <f>[Class Name]&amp;"TableSeeder"&amp;"::class,"</f>
        <v>ResourceTableSeeder::class,</v>
      </c>
    </row>
    <row r="8" spans="1:10" hidden="1">
      <c r="A8" s="4" t="s">
        <v>57</v>
      </c>
      <c r="B8" s="7" t="str">
        <f>"__"&amp;[Name]</f>
        <v>__resource_scopes</v>
      </c>
      <c r="C8" s="7" t="str">
        <f>IF(RIGHT([Name],3)="ies",MID([Name],1,LEN([Name])-3)&amp;"y",IF(RIGHT([Name],1)="s",MID([Name],1,LEN([Name])-1),[Name]))</f>
        <v>resource_scope</v>
      </c>
      <c r="D8" s="7" t="str">
        <f t="shared" si="0"/>
        <v>Milestone\Appframe\Model</v>
      </c>
      <c r="E8" s="7" t="str">
        <f>SUBSTITUTE(PROPER([Singular Name]),"_","")</f>
        <v>ResourceScope</v>
      </c>
      <c r="F8" s="7" t="str">
        <f>"php artisan make:migration create_"&amp;[Table]&amp;"_table --create=__"&amp;[Name]</f>
        <v>php artisan make:migration create___resource_scopes_table --create=__resource_scopes</v>
      </c>
      <c r="G8" s="7" t="str">
        <f>"php artisan make:model "&amp;[Class Name]</f>
        <v>php artisan make:model ResourceScope</v>
      </c>
      <c r="H8" s="7" t="str">
        <f>"protected $table = '"&amp;[Table]&amp;"';"</f>
        <v>protected $table = '__resource_scopes';</v>
      </c>
      <c r="I8" s="7" t="str">
        <f>"php artisan make:seed "&amp;[Class Name]&amp;"TableSeeder"</f>
        <v>php artisan make:seed ResourceScopeTableSeeder</v>
      </c>
      <c r="J8" s="7" t="str">
        <f>[Class Name]&amp;"TableSeeder"&amp;"::class,"</f>
        <v>ResourceScopeTableSeeder::class,</v>
      </c>
    </row>
    <row r="9" spans="1:10" hidden="1">
      <c r="A9" s="4" t="s">
        <v>58</v>
      </c>
      <c r="B9" s="7" t="str">
        <f>"__"&amp;[Name]</f>
        <v>__resource_relations</v>
      </c>
      <c r="C9" s="7" t="str">
        <f>IF(RIGHT([Name],3)="ies",MID([Name],1,LEN([Name])-3)&amp;"y",IF(RIGHT([Name],1)="s",MID([Name],1,LEN([Name])-1),[Name]))</f>
        <v>resource_relation</v>
      </c>
      <c r="D9" s="7" t="str">
        <f t="shared" si="0"/>
        <v>Milestone\Appframe\Model</v>
      </c>
      <c r="E9" s="7" t="str">
        <f>SUBSTITUTE(PROPER([Singular Name]),"_","")</f>
        <v>ResourceRelation</v>
      </c>
      <c r="F9" s="7" t="str">
        <f>"php artisan make:migration create_"&amp;[Table]&amp;"_table --create=__"&amp;[Name]</f>
        <v>php artisan make:migration create___resource_relations_table --create=__resource_relations</v>
      </c>
      <c r="G9" s="7" t="str">
        <f>"php artisan make:model "&amp;[Class Name]</f>
        <v>php artisan make:model ResourceRelation</v>
      </c>
      <c r="H9" s="7" t="str">
        <f>"protected $table = '"&amp;[Table]&amp;"';"</f>
        <v>protected $table = '__resource_relations';</v>
      </c>
      <c r="I9" s="7" t="str">
        <f>"php artisan make:seed "&amp;[Class Name]&amp;"TableSeeder"</f>
        <v>php artisan make:seed ResourceRelationTableSeeder</v>
      </c>
      <c r="J9" s="7" t="str">
        <f>[Class Name]&amp;"TableSeeder"&amp;"::class,"</f>
        <v>ResourceRelationTableSeeder::class,</v>
      </c>
    </row>
    <row r="10" spans="1:10" hidden="1">
      <c r="A10" s="4" t="s">
        <v>59</v>
      </c>
      <c r="B10" s="7" t="str">
        <f>"__"&amp;[Name]</f>
        <v>__resource_data</v>
      </c>
      <c r="C10" s="7" t="str">
        <f>IF(RIGHT([Name],3)="ies",MID([Name],1,LEN([Name])-3)&amp;"y",IF(RIGHT([Name],1)="s",MID([Name],1,LEN([Name])-1),[Name]))</f>
        <v>resource_data</v>
      </c>
      <c r="D10" s="7" t="str">
        <f t="shared" si="0"/>
        <v>Milestone\Appframe\Model</v>
      </c>
      <c r="E10" s="7" t="str">
        <f>SUBSTITUTE(PROPER([Singular Name]),"_","")</f>
        <v>ResourceData</v>
      </c>
      <c r="F10" s="7" t="str">
        <f>"php artisan make:migration create_"&amp;[Table]&amp;"_table --create=__"&amp;[Name]</f>
        <v>php artisan make:migration create___resource_data_table --create=__resource_data</v>
      </c>
      <c r="G10" s="7" t="str">
        <f>"php artisan make:model "&amp;[Class Name]</f>
        <v>php artisan make:model ResourceData</v>
      </c>
      <c r="H10" s="7" t="str">
        <f>"protected $table = '"&amp;[Table]&amp;"';"</f>
        <v>protected $table = '__resource_data';</v>
      </c>
      <c r="I10" s="7" t="str">
        <f>"php artisan make:seed "&amp;[Class Name]&amp;"TableSeeder"</f>
        <v>php artisan make:seed ResourceDataTableSeeder</v>
      </c>
      <c r="J10" s="7" t="str">
        <f>[Class Name]&amp;"TableSeeder"&amp;"::class,"</f>
        <v>ResourceDataTableSeeder::class,</v>
      </c>
    </row>
    <row r="11" spans="1:10" hidden="1">
      <c r="A11" s="4" t="s">
        <v>60</v>
      </c>
      <c r="B11" s="7" t="str">
        <f>"__"&amp;[Name]</f>
        <v>__resource_data_relations</v>
      </c>
      <c r="C11" s="7" t="str">
        <f>IF(RIGHT([Name],3)="ies",MID([Name],1,LEN([Name])-3)&amp;"y",IF(RIGHT([Name],1)="s",MID([Name],1,LEN([Name])-1),[Name]))</f>
        <v>resource_data_relation</v>
      </c>
      <c r="D11" s="7" t="str">
        <f t="shared" si="0"/>
        <v>Milestone\Appframe\Model</v>
      </c>
      <c r="E11" s="7" t="str">
        <f>SUBSTITUTE(PROPER([Singular Name]),"_","")</f>
        <v>ResourceDataRelation</v>
      </c>
      <c r="F11" s="7" t="str">
        <f>"php artisan make:migration create_"&amp;[Table]&amp;"_table --create=__"&amp;[Name]</f>
        <v>php artisan make:migration create___resource_data_relations_table --create=__resource_data_relations</v>
      </c>
      <c r="G11" s="7" t="str">
        <f>"php artisan make:model "&amp;[Class Name]</f>
        <v>php artisan make:model ResourceDataRelation</v>
      </c>
      <c r="H11" s="7" t="str">
        <f>"protected $table = '"&amp;[Table]&amp;"';"</f>
        <v>protected $table = '__resource_data_relations';</v>
      </c>
      <c r="I11" s="7" t="str">
        <f>"php artisan make:seed "&amp;[Class Name]&amp;"TableSeeder"</f>
        <v>php artisan make:seed ResourceDataRelationTableSeeder</v>
      </c>
      <c r="J11" s="7" t="str">
        <f>[Class Name]&amp;"TableSeeder"&amp;"::class,"</f>
        <v>ResourceDataRelationTableSeeder::class,</v>
      </c>
    </row>
    <row r="12" spans="1:10" hidden="1">
      <c r="A12" s="4" t="s">
        <v>61</v>
      </c>
      <c r="B12" s="7" t="str">
        <f>"__"&amp;[Name]</f>
        <v>__resource_data_scopes</v>
      </c>
      <c r="C12" s="7" t="str">
        <f>IF(RIGHT([Name],3)="ies",MID([Name],1,LEN([Name])-3)&amp;"y",IF(RIGHT([Name],1)="s",MID([Name],1,LEN([Name])-1),[Name]))</f>
        <v>resource_data_scope</v>
      </c>
      <c r="D12" s="7" t="str">
        <f t="shared" si="0"/>
        <v>Milestone\Appframe\Model</v>
      </c>
      <c r="E12" s="7" t="str">
        <f>SUBSTITUTE(PROPER([Singular Name]),"_","")</f>
        <v>ResourceDataScope</v>
      </c>
      <c r="F12" s="7" t="str">
        <f>"php artisan make:migration create_"&amp;[Table]&amp;"_table --create=__"&amp;[Name]</f>
        <v>php artisan make:migration create___resource_data_scopes_table --create=__resource_data_scopes</v>
      </c>
      <c r="G12" s="7" t="str">
        <f>"php artisan make:model "&amp;[Class Name]</f>
        <v>php artisan make:model ResourceDataScope</v>
      </c>
      <c r="H12" s="7" t="str">
        <f>"protected $table = '"&amp;[Table]&amp;"';"</f>
        <v>protected $table = '__resource_data_scopes';</v>
      </c>
      <c r="I12" s="7" t="str">
        <f>"php artisan make:seed "&amp;[Class Name]&amp;"TableSeeder"</f>
        <v>php artisan make:seed ResourceDataScopeTableSeeder</v>
      </c>
      <c r="J12" s="7" t="str">
        <f>[Class Name]&amp;"TableSeeder"&amp;"::class,"</f>
        <v>ResourceDataScopeTableSeeder::class,</v>
      </c>
    </row>
    <row r="13" spans="1:10" hidden="1">
      <c r="A13" s="4" t="s">
        <v>62</v>
      </c>
      <c r="B13" s="7" t="str">
        <f>"__"&amp;[Name]</f>
        <v>__resource_data_view_sections</v>
      </c>
      <c r="C13" s="7" t="str">
        <f>IF(RIGHT([Name],3)="ies",MID([Name],1,LEN([Name])-3)&amp;"y",IF(RIGHT([Name],1)="s",MID([Name],1,LEN([Name])-1),[Name]))</f>
        <v>resource_data_view_section</v>
      </c>
      <c r="D13" s="7" t="str">
        <f t="shared" si="0"/>
        <v>Milestone\Appframe\Model</v>
      </c>
      <c r="E13" s="7" t="str">
        <f>SUBSTITUTE(PROPER([Singular Name]),"_","")</f>
        <v>ResourceDataViewSection</v>
      </c>
      <c r="F13" s="7" t="str">
        <f>"php artisan make:migration create_"&amp;[Table]&amp;"_table --create=__"&amp;[Name]</f>
        <v>php artisan make:migration create___resource_data_view_sections_table --create=__resource_data_view_sections</v>
      </c>
      <c r="G13" s="7" t="str">
        <f>"php artisan make:model "&amp;[Class Name]</f>
        <v>php artisan make:model ResourceDataViewSection</v>
      </c>
      <c r="H13" s="7" t="str">
        <f>"protected $table = '"&amp;[Table]&amp;"';"</f>
        <v>protected $table = '__resource_data_view_sections';</v>
      </c>
      <c r="I13" s="7" t="str">
        <f>"php artisan make:seed "&amp;[Class Name]&amp;"TableSeeder"</f>
        <v>php artisan make:seed ResourceDataViewSectionTableSeeder</v>
      </c>
      <c r="J13" s="7" t="str">
        <f>[Class Name]&amp;"TableSeeder"&amp;"::class,"</f>
        <v>ResourceDataViewSectionTableSeeder::class,</v>
      </c>
    </row>
    <row r="14" spans="1:10" hidden="1">
      <c r="A14" s="4" t="s">
        <v>63</v>
      </c>
      <c r="B14" s="7" t="str">
        <f>"__"&amp;[Name]</f>
        <v>__resource_data_view_section_items</v>
      </c>
      <c r="C14" s="7" t="str">
        <f>IF(RIGHT([Name],3)="ies",MID([Name],1,LEN([Name])-3)&amp;"y",IF(RIGHT([Name],1)="s",MID([Name],1,LEN([Name])-1),[Name]))</f>
        <v>resource_data_view_section_item</v>
      </c>
      <c r="D14" s="7" t="str">
        <f t="shared" si="0"/>
        <v>Milestone\Appframe\Model</v>
      </c>
      <c r="E14" s="7" t="str">
        <f>SUBSTITUTE(PROPER([Singular Name]),"_","")</f>
        <v>ResourceDataViewSectionItem</v>
      </c>
      <c r="F14" s="7" t="str">
        <f>"php artisan make:migration create_"&amp;[Table]&amp;"_table --create=__"&amp;[Name]</f>
        <v>php artisan make:migration create___resource_data_view_section_items_table --create=__resource_data_view_section_items</v>
      </c>
      <c r="G14" s="7" t="str">
        <f>"php artisan make:model "&amp;[Class Name]</f>
        <v>php artisan make:model ResourceDataViewSectionItem</v>
      </c>
      <c r="H14" s="7" t="str">
        <f>"protected $table = '"&amp;[Table]&amp;"';"</f>
        <v>protected $table = '__resource_data_view_section_items';</v>
      </c>
      <c r="I14" s="7" t="str">
        <f>"php artisan make:seed "&amp;[Class Name]&amp;"TableSeeder"</f>
        <v>php artisan make:seed ResourceDataViewSectionItemTableSeeder</v>
      </c>
      <c r="J14" s="7" t="str">
        <f>[Class Name]&amp;"TableSeeder"&amp;"::class,"</f>
        <v>ResourceDataViewSectionItemTableSeeder::class,</v>
      </c>
    </row>
    <row r="15" spans="1:10" hidden="1">
      <c r="A15" s="4" t="s">
        <v>64</v>
      </c>
      <c r="B15" s="7" t="str">
        <f>"__"&amp;[Name]</f>
        <v>__resource_lists</v>
      </c>
      <c r="C15" s="7" t="str">
        <f>IF(RIGHT([Name],3)="ies",MID([Name],1,LEN([Name])-3)&amp;"y",IF(RIGHT([Name],1)="s",MID([Name],1,LEN([Name])-1),[Name]))</f>
        <v>resource_list</v>
      </c>
      <c r="D15" s="7" t="str">
        <f t="shared" si="0"/>
        <v>Milestone\Appframe\Model</v>
      </c>
      <c r="E15" s="7" t="str">
        <f>SUBSTITUTE(PROPER([Singular Name]),"_","")</f>
        <v>ResourceList</v>
      </c>
      <c r="F15" s="7" t="str">
        <f>"php artisan make:migration create_"&amp;[Table]&amp;"_table --create=__"&amp;[Name]</f>
        <v>php artisan make:migration create___resource_lists_table --create=__resource_lists</v>
      </c>
      <c r="G15" s="7" t="str">
        <f>"php artisan make:model "&amp;[Class Name]</f>
        <v>php artisan make:model ResourceList</v>
      </c>
      <c r="H15" s="7" t="str">
        <f>"protected $table = '"&amp;[Table]&amp;"';"</f>
        <v>protected $table = '__resource_lists';</v>
      </c>
      <c r="I15" s="7" t="str">
        <f>"php artisan make:seed "&amp;[Class Name]&amp;"TableSeeder"</f>
        <v>php artisan make:seed ResourceListTableSeeder</v>
      </c>
      <c r="J15" s="7" t="str">
        <f>[Class Name]&amp;"TableSeeder"&amp;"::class,"</f>
        <v>ResourceListTableSeeder::class,</v>
      </c>
    </row>
    <row r="16" spans="1:10" hidden="1">
      <c r="A16" s="4" t="s">
        <v>65</v>
      </c>
      <c r="B16" s="7" t="str">
        <f>"__"&amp;[Name]</f>
        <v>__resource_list_relations</v>
      </c>
      <c r="C16" s="7" t="str">
        <f>IF(RIGHT([Name],3)="ies",MID([Name],1,LEN([Name])-3)&amp;"y",IF(RIGHT([Name],1)="s",MID([Name],1,LEN([Name])-1),[Name]))</f>
        <v>resource_list_relation</v>
      </c>
      <c r="D16" s="7" t="str">
        <f t="shared" si="0"/>
        <v>Milestone\Appframe\Model</v>
      </c>
      <c r="E16" s="7" t="str">
        <f>SUBSTITUTE(PROPER([Singular Name]),"_","")</f>
        <v>ResourceListRelation</v>
      </c>
      <c r="F16" s="7" t="str">
        <f>"php artisan make:migration create_"&amp;[Table]&amp;"_table --create=__"&amp;[Name]</f>
        <v>php artisan make:migration create___resource_list_relations_table --create=__resource_list_relations</v>
      </c>
      <c r="G16" s="7" t="str">
        <f>"php artisan make:model "&amp;[Class Name]</f>
        <v>php artisan make:model ResourceListRelation</v>
      </c>
      <c r="H16" s="7" t="str">
        <f>"protected $table = '"&amp;[Table]&amp;"';"</f>
        <v>protected $table = '__resource_list_relations';</v>
      </c>
      <c r="I16" s="7" t="str">
        <f>"php artisan make:seed "&amp;[Class Name]&amp;"TableSeeder"</f>
        <v>php artisan make:seed ResourceListRelationTableSeeder</v>
      </c>
      <c r="J16" s="7" t="str">
        <f>[Class Name]&amp;"TableSeeder"&amp;"::class,"</f>
        <v>ResourceListRelationTableSeeder::class,</v>
      </c>
    </row>
    <row r="17" spans="1:10" hidden="1">
      <c r="A17" s="4" t="s">
        <v>66</v>
      </c>
      <c r="B17" s="7" t="str">
        <f>"__"&amp;[Name]</f>
        <v>__resource_list_scopes</v>
      </c>
      <c r="C17" s="7" t="str">
        <f>IF(RIGHT([Name],3)="ies",MID([Name],1,LEN([Name])-3)&amp;"y",IF(RIGHT([Name],1)="s",MID([Name],1,LEN([Name])-1),[Name]))</f>
        <v>resource_list_scope</v>
      </c>
      <c r="D17" s="7" t="str">
        <f t="shared" si="0"/>
        <v>Milestone\Appframe\Model</v>
      </c>
      <c r="E17" s="7" t="str">
        <f>SUBSTITUTE(PROPER([Singular Name]),"_","")</f>
        <v>ResourceListScope</v>
      </c>
      <c r="F17" s="7" t="str">
        <f>"php artisan make:migration create_"&amp;[Table]&amp;"_table --create=__"&amp;[Name]</f>
        <v>php artisan make:migration create___resource_list_scopes_table --create=__resource_list_scopes</v>
      </c>
      <c r="G17" s="7" t="str">
        <f>"php artisan make:model "&amp;[Class Name]</f>
        <v>php artisan make:model ResourceListScope</v>
      </c>
      <c r="H17" s="7" t="str">
        <f>"protected $table = '"&amp;[Table]&amp;"';"</f>
        <v>protected $table = '__resource_list_scopes';</v>
      </c>
      <c r="I17" s="7" t="str">
        <f>"php artisan make:seed "&amp;[Class Name]&amp;"TableSeeder"</f>
        <v>php artisan make:seed ResourceListScopeTableSeeder</v>
      </c>
      <c r="J17" s="7" t="str">
        <f>[Class Name]&amp;"TableSeeder"&amp;"::class,"</f>
        <v>ResourceListScopeTableSeeder::class,</v>
      </c>
    </row>
    <row r="18" spans="1:10" hidden="1">
      <c r="A18" s="4" t="s">
        <v>67</v>
      </c>
      <c r="B18" s="7" t="str">
        <f>"__"&amp;[Name]</f>
        <v>__resource_list_layout</v>
      </c>
      <c r="C18" s="7" t="str">
        <f>IF(RIGHT([Name],3)="ies",MID([Name],1,LEN([Name])-3)&amp;"y",IF(RIGHT([Name],1)="s",MID([Name],1,LEN([Name])-1),[Name]))</f>
        <v>resource_list_layout</v>
      </c>
      <c r="D18" s="7" t="str">
        <f t="shared" si="0"/>
        <v>Milestone\Appframe\Model</v>
      </c>
      <c r="E18" s="7" t="str">
        <f>SUBSTITUTE(PROPER([Singular Name]),"_","")</f>
        <v>ResourceListLayout</v>
      </c>
      <c r="F18" s="7" t="str">
        <f>"php artisan make:migration create_"&amp;[Table]&amp;"_table --create=__"&amp;[Name]</f>
        <v>php artisan make:migration create___resource_list_layout_table --create=__resource_list_layout</v>
      </c>
      <c r="G18" s="7" t="str">
        <f>"php artisan make:model "&amp;[Class Name]</f>
        <v>php artisan make:model ResourceListLayout</v>
      </c>
      <c r="H18" s="7" t="str">
        <f>"protected $table = '"&amp;[Table]&amp;"';"</f>
        <v>protected $table = '__resource_list_layout';</v>
      </c>
      <c r="I18" s="7" t="str">
        <f>"php artisan make:seed "&amp;[Class Name]&amp;"TableSeeder"</f>
        <v>php artisan make:seed ResourceListLayoutTableSeeder</v>
      </c>
      <c r="J18" s="7" t="str">
        <f>[Class Name]&amp;"TableSeeder"&amp;"::class,"</f>
        <v>ResourceListLayoutTableSeeder::class,</v>
      </c>
    </row>
    <row r="19" spans="1:10" hidden="1">
      <c r="A19" s="4" t="s">
        <v>68</v>
      </c>
      <c r="B19" s="7" t="str">
        <f>"__"&amp;[Name]</f>
        <v>__resource_list_search</v>
      </c>
      <c r="C19" s="7" t="str">
        <f>IF(RIGHT([Name],3)="ies",MID([Name],1,LEN([Name])-3)&amp;"y",IF(RIGHT([Name],1)="s",MID([Name],1,LEN([Name])-1),[Name]))</f>
        <v>resource_list_search</v>
      </c>
      <c r="D19" s="7" t="str">
        <f t="shared" si="0"/>
        <v>Milestone\Appframe\Model</v>
      </c>
      <c r="E19" s="7" t="str">
        <f>SUBSTITUTE(PROPER([Singular Name]),"_","")</f>
        <v>ResourceListSearch</v>
      </c>
      <c r="F19" s="7" t="str">
        <f>"php artisan make:migration create_"&amp;[Table]&amp;"_table --create=__"&amp;[Name]</f>
        <v>php artisan make:migration create___resource_list_search_table --create=__resource_list_search</v>
      </c>
      <c r="G19" s="7" t="str">
        <f>"php artisan make:model "&amp;[Class Name]</f>
        <v>php artisan make:model ResourceListSearch</v>
      </c>
      <c r="H19" s="7" t="str">
        <f>"protected $table = '"&amp;[Table]&amp;"';"</f>
        <v>protected $table = '__resource_list_search';</v>
      </c>
      <c r="I19" s="7" t="str">
        <f>"php artisan make:seed "&amp;[Class Name]&amp;"TableSeeder"</f>
        <v>php artisan make:seed ResourceListSearchTableSeeder</v>
      </c>
      <c r="J19" s="7" t="str">
        <f>[Class Name]&amp;"TableSeeder"&amp;"::class,"</f>
        <v>ResourceListSearchTableSeeder::class,</v>
      </c>
    </row>
    <row r="20" spans="1:10" hidden="1">
      <c r="A20" s="4" t="s">
        <v>69</v>
      </c>
      <c r="B20" s="7" t="str">
        <f>"__"&amp;[Name]</f>
        <v>__resource_forms</v>
      </c>
      <c r="C20" s="7" t="str">
        <f>IF(RIGHT([Name],3)="ies",MID([Name],1,LEN([Name])-3)&amp;"y",IF(RIGHT([Name],1)="s",MID([Name],1,LEN([Name])-1),[Name]))</f>
        <v>resource_form</v>
      </c>
      <c r="D20" s="7" t="str">
        <f t="shared" si="0"/>
        <v>Milestone\Appframe\Model</v>
      </c>
      <c r="E20" s="7" t="str">
        <f>SUBSTITUTE(PROPER([Singular Name]),"_","")</f>
        <v>ResourceForm</v>
      </c>
      <c r="F20" s="7" t="str">
        <f>"php artisan make:migration create_"&amp;[Table]&amp;"_table --create=__"&amp;[Name]</f>
        <v>php artisan make:migration create___resource_forms_table --create=__resource_forms</v>
      </c>
      <c r="G20" s="7" t="str">
        <f>"php artisan make:model "&amp;[Class Name]</f>
        <v>php artisan make:model ResourceForm</v>
      </c>
      <c r="H20" s="7" t="str">
        <f>"protected $table = '"&amp;[Table]&amp;"';"</f>
        <v>protected $table = '__resource_forms';</v>
      </c>
      <c r="I20" s="7" t="str">
        <f>"php artisan make:seed "&amp;[Class Name]&amp;"TableSeeder"</f>
        <v>php artisan make:seed ResourceFormTableSeeder</v>
      </c>
      <c r="J20" s="7" t="str">
        <f>[Class Name]&amp;"TableSeeder"&amp;"::class,"</f>
        <v>ResourceFormTableSeeder::class,</v>
      </c>
    </row>
    <row r="21" spans="1:10" hidden="1">
      <c r="A21" s="4" t="s">
        <v>70</v>
      </c>
      <c r="B21" s="7" t="str">
        <f>"__"&amp;[Name]</f>
        <v>__resource_form_defaults</v>
      </c>
      <c r="C21" s="7" t="str">
        <f>IF(RIGHT([Name],3)="ies",MID([Name],1,LEN([Name])-3)&amp;"y",IF(RIGHT([Name],1)="s",MID([Name],1,LEN([Name])-1),[Name]))</f>
        <v>resource_form_default</v>
      </c>
      <c r="D21" s="7" t="str">
        <f t="shared" si="0"/>
        <v>Milestone\Appframe\Model</v>
      </c>
      <c r="E21" s="7" t="str">
        <f>SUBSTITUTE(PROPER([Singular Name]),"_","")</f>
        <v>ResourceFormDefault</v>
      </c>
      <c r="F21" s="7" t="str">
        <f>"php artisan make:migration create_"&amp;[Table]&amp;"_table --create=__"&amp;[Name]</f>
        <v>php artisan make:migration create___resource_form_defaults_table --create=__resource_form_defaults</v>
      </c>
      <c r="G21" s="7" t="str">
        <f>"php artisan make:model "&amp;[Class Name]</f>
        <v>php artisan make:model ResourceFormDefault</v>
      </c>
      <c r="H21" s="7" t="str">
        <f>"protected $table = '"&amp;[Table]&amp;"';"</f>
        <v>protected $table = '__resource_form_defaults';</v>
      </c>
      <c r="I21" s="7" t="str">
        <f>"php artisan make:seed "&amp;[Class Name]&amp;"TableSeeder"</f>
        <v>php artisan make:seed ResourceFormDefaultTableSeeder</v>
      </c>
      <c r="J21" s="7" t="str">
        <f>[Class Name]&amp;"TableSeeder"&amp;"::class,"</f>
        <v>ResourceFormDefaultTableSeeder::class,</v>
      </c>
    </row>
    <row r="22" spans="1:10" hidden="1">
      <c r="A22" s="4" t="s">
        <v>71</v>
      </c>
      <c r="B22" s="7" t="str">
        <f>"__"&amp;[Name]</f>
        <v>__resource_defaults</v>
      </c>
      <c r="C22" s="7" t="str">
        <f>IF(RIGHT([Name],3)="ies",MID([Name],1,LEN([Name])-3)&amp;"y",IF(RIGHT([Name],1)="s",MID([Name],1,LEN([Name])-1),[Name]))</f>
        <v>resource_default</v>
      </c>
      <c r="D22" s="7" t="str">
        <f t="shared" si="0"/>
        <v>Milestone\Appframe\Model</v>
      </c>
      <c r="E22" s="7" t="str">
        <f>SUBSTITUTE(PROPER([Singular Name]),"_","")</f>
        <v>ResourceDefault</v>
      </c>
      <c r="F22" s="7" t="str">
        <f>"php artisan make:migration create_"&amp;[Table]&amp;"_table --create=__"&amp;[Name]</f>
        <v>php artisan make:migration create___resource_defaults_table --create=__resource_defaults</v>
      </c>
      <c r="G22" s="7" t="str">
        <f>"php artisan make:model "&amp;[Class Name]</f>
        <v>php artisan make:model ResourceDefault</v>
      </c>
      <c r="H22" s="7" t="str">
        <f>"protected $table = '"&amp;[Table]&amp;"';"</f>
        <v>protected $table = '__resource_defaults';</v>
      </c>
      <c r="I22" s="7" t="str">
        <f>"php artisan make:seed "&amp;[Class Name]&amp;"TableSeeder"</f>
        <v>php artisan make:seed ResourceDefaultTableSeeder</v>
      </c>
      <c r="J22" s="7" t="str">
        <f>[Class Name]&amp;"TableSeeder"&amp;"::class,"</f>
        <v>ResourceDefaultTableSeeder::class,</v>
      </c>
    </row>
    <row r="23" spans="1:10" hidden="1">
      <c r="A23" s="4" t="s">
        <v>72</v>
      </c>
      <c r="B23" s="7" t="str">
        <f>"__"&amp;[Name]</f>
        <v>__resource_actions</v>
      </c>
      <c r="C23" s="7" t="str">
        <f>IF(RIGHT([Name],3)="ies",MID([Name],1,LEN([Name])-3)&amp;"y",IF(RIGHT([Name],1)="s",MID([Name],1,LEN([Name])-1),[Name]))</f>
        <v>resource_action</v>
      </c>
      <c r="D23" s="7" t="str">
        <f t="shared" si="0"/>
        <v>Milestone\Appframe\Model</v>
      </c>
      <c r="E23" s="7" t="str">
        <f>SUBSTITUTE(PROPER([Singular Name]),"_","")</f>
        <v>ResourceAction</v>
      </c>
      <c r="F23" s="7" t="str">
        <f>"php artisan make:migration create_"&amp;[Table]&amp;"_table --create=__"&amp;[Name]</f>
        <v>php artisan make:migration create___resource_actions_table --create=__resource_actions</v>
      </c>
      <c r="G23" s="7" t="str">
        <f>"php artisan make:model "&amp;[Class Name]</f>
        <v>php artisan make:model ResourceAction</v>
      </c>
      <c r="H23" s="7" t="str">
        <f>"protected $table = '"&amp;[Table]&amp;"';"</f>
        <v>protected $table = '__resource_actions';</v>
      </c>
      <c r="I23" s="7" t="str">
        <f>"php artisan make:seed "&amp;[Class Name]&amp;"TableSeeder"</f>
        <v>php artisan make:seed ResourceActionTableSeeder</v>
      </c>
      <c r="J23" s="7" t="str">
        <f>[Class Name]&amp;"TableSeeder"&amp;"::class,"</f>
        <v>ResourceActionTableSeeder::class,</v>
      </c>
    </row>
    <row r="24" spans="1:10" hidden="1">
      <c r="A24" s="4" t="s">
        <v>73</v>
      </c>
      <c r="B24" s="7" t="str">
        <f>"__"&amp;[Name]</f>
        <v>__resource_action_attrs</v>
      </c>
      <c r="C24" s="7" t="str">
        <f>IF(RIGHT([Name],3)="ies",MID([Name],1,LEN([Name])-3)&amp;"y",IF(RIGHT([Name],1)="s",MID([Name],1,LEN([Name])-1),[Name]))</f>
        <v>resource_action_attr</v>
      </c>
      <c r="D24" s="7" t="str">
        <f t="shared" si="0"/>
        <v>Milestone\Appframe\Model</v>
      </c>
      <c r="E24" s="7" t="str">
        <f>SUBSTITUTE(PROPER([Singular Name]),"_","")</f>
        <v>ResourceActionAttr</v>
      </c>
      <c r="F24" s="7" t="str">
        <f>"php artisan make:migration create_"&amp;[Table]&amp;"_table --create=__"&amp;[Name]</f>
        <v>php artisan make:migration create___resource_action_attrs_table --create=__resource_action_attrs</v>
      </c>
      <c r="G24" s="7" t="str">
        <f>"php artisan make:model "&amp;[Class Name]</f>
        <v>php artisan make:model ResourceActionAttr</v>
      </c>
      <c r="H24" s="7" t="str">
        <f>"protected $table = '"&amp;[Table]&amp;"';"</f>
        <v>protected $table = '__resource_action_attrs';</v>
      </c>
      <c r="I24" s="7" t="str">
        <f>"php artisan make:seed "&amp;[Class Name]&amp;"TableSeeder"</f>
        <v>php artisan make:seed ResourceActionAttrTableSeeder</v>
      </c>
      <c r="J24" s="7" t="str">
        <f>[Class Name]&amp;"TableSeeder"&amp;"::class,"</f>
        <v>ResourceActionAttrTableSeeder::class,</v>
      </c>
    </row>
    <row r="25" spans="1:10" hidden="1">
      <c r="A25" s="4" t="s">
        <v>74</v>
      </c>
      <c r="B25" s="7" t="str">
        <f>"__"&amp;[Name]</f>
        <v>__resource_action_methods</v>
      </c>
      <c r="C25" s="7" t="str">
        <f>IF(RIGHT([Name],3)="ies",MID([Name],1,LEN([Name])-3)&amp;"y",IF(RIGHT([Name],1)="s",MID([Name],1,LEN([Name])-1),[Name]))</f>
        <v>resource_action_method</v>
      </c>
      <c r="D25" s="7" t="str">
        <f t="shared" si="0"/>
        <v>Milestone\Appframe\Model</v>
      </c>
      <c r="E25" s="7" t="str">
        <f>SUBSTITUTE(PROPER([Singular Name]),"_","")</f>
        <v>ResourceActionMethod</v>
      </c>
      <c r="F25" s="7" t="str">
        <f>"php artisan make:migration create_"&amp;[Table]&amp;"_table --create=__"&amp;[Name]</f>
        <v>php artisan make:migration create___resource_action_methods_table --create=__resource_action_methods</v>
      </c>
      <c r="G25" s="7" t="str">
        <f>"php artisan make:model "&amp;[Class Name]</f>
        <v>php artisan make:model ResourceActionMethod</v>
      </c>
      <c r="H25" s="7" t="str">
        <f>"protected $table = '"&amp;[Table]&amp;"';"</f>
        <v>protected $table = '__resource_action_methods';</v>
      </c>
      <c r="I25" s="7" t="str">
        <f>"php artisan make:seed "&amp;[Class Name]&amp;"TableSeeder"</f>
        <v>php artisan make:seed ResourceActionMethodTableSeeder</v>
      </c>
      <c r="J25" s="7" t="str">
        <f>[Class Name]&amp;"TableSeeder"&amp;"::class,"</f>
        <v>ResourceActionMethodTableSeeder::class,</v>
      </c>
    </row>
    <row r="26" spans="1:10" hidden="1">
      <c r="A26" s="4" t="s">
        <v>75</v>
      </c>
      <c r="B26" s="7" t="str">
        <f>"__"&amp;[Name]</f>
        <v>__resource_action_lists</v>
      </c>
      <c r="C26" s="7" t="str">
        <f>IF(RIGHT([Name],3)="ies",MID([Name],1,LEN([Name])-3)&amp;"y",IF(RIGHT([Name],1)="s",MID([Name],1,LEN([Name])-1),[Name]))</f>
        <v>resource_action_list</v>
      </c>
      <c r="D26" s="7" t="str">
        <f t="shared" si="0"/>
        <v>Milestone\Appframe\Model</v>
      </c>
      <c r="E26" s="7" t="str">
        <f>SUBSTITUTE(PROPER([Singular Name]),"_","")</f>
        <v>ResourceActionList</v>
      </c>
      <c r="F26" s="7" t="str">
        <f>"php artisan make:migration create_"&amp;[Table]&amp;"_table --create=__"&amp;[Name]</f>
        <v>php artisan make:migration create___resource_action_lists_table --create=__resource_action_lists</v>
      </c>
      <c r="G26" s="7" t="str">
        <f>"php artisan make:model "&amp;[Class Name]</f>
        <v>php artisan make:model ResourceActionList</v>
      </c>
      <c r="H26" s="7" t="str">
        <f>"protected $table = '"&amp;[Table]&amp;"';"</f>
        <v>protected $table = '__resource_action_lists';</v>
      </c>
      <c r="I26" s="7" t="str">
        <f>"php artisan make:seed "&amp;[Class Name]&amp;"TableSeeder"</f>
        <v>php artisan make:seed ResourceActionListTableSeeder</v>
      </c>
      <c r="J26" s="7" t="str">
        <f>[Class Name]&amp;"TableSeeder"&amp;"::class,"</f>
        <v>ResourceActionListTableSeeder::class,</v>
      </c>
    </row>
    <row r="27" spans="1:10" hidden="1">
      <c r="A27" s="4" t="s">
        <v>76</v>
      </c>
      <c r="B27" s="7" t="str">
        <f>"__"&amp;[Name]</f>
        <v>__resource_action_data</v>
      </c>
      <c r="C27" s="7" t="str">
        <f>IF(RIGHT([Name],3)="ies",MID([Name],1,LEN([Name])-3)&amp;"y",IF(RIGHT([Name],1)="s",MID([Name],1,LEN([Name])-1),[Name]))</f>
        <v>resource_action_data</v>
      </c>
      <c r="D27" s="7" t="str">
        <f t="shared" si="0"/>
        <v>Milestone\Appframe\Model</v>
      </c>
      <c r="E27" s="7" t="str">
        <f>SUBSTITUTE(PROPER([Singular Name]),"_","")</f>
        <v>ResourceActionData</v>
      </c>
      <c r="F27" s="7" t="str">
        <f>"php artisan make:migration create_"&amp;[Table]&amp;"_table --create=__"&amp;[Name]</f>
        <v>php artisan make:migration create___resource_action_data_table --create=__resource_action_data</v>
      </c>
      <c r="G27" s="7" t="str">
        <f>"php artisan make:model "&amp;[Class Name]</f>
        <v>php artisan make:model ResourceActionData</v>
      </c>
      <c r="H27" s="7" t="str">
        <f>"protected $table = '"&amp;[Table]&amp;"';"</f>
        <v>protected $table = '__resource_action_data';</v>
      </c>
      <c r="I27" s="7" t="str">
        <f>"php artisan make:seed "&amp;[Class Name]&amp;"TableSeeder"</f>
        <v>php artisan make:seed ResourceActionDataTableSeeder</v>
      </c>
      <c r="J27" s="7" t="str">
        <f>[Class Name]&amp;"TableSeeder"&amp;"::class,"</f>
        <v>ResourceActionDataTableSeeder::class,</v>
      </c>
    </row>
    <row r="28" spans="1:10" hidden="1">
      <c r="A28" s="4" t="s">
        <v>77</v>
      </c>
      <c r="B28" s="7" t="str">
        <f>"__"&amp;[Name]</f>
        <v>__resource_roles</v>
      </c>
      <c r="C28" s="7" t="str">
        <f>IF(RIGHT([Name],3)="ies",MID([Name],1,LEN([Name])-3)&amp;"y",IF(RIGHT([Name],1)="s",MID([Name],1,LEN([Name])-1),[Name]))</f>
        <v>resource_role</v>
      </c>
      <c r="D28" s="7" t="str">
        <f t="shared" si="0"/>
        <v>Milestone\Appframe\Model</v>
      </c>
      <c r="E28" s="7" t="str">
        <f>SUBSTITUTE(PROPER([Singular Name]),"_","")</f>
        <v>ResourceRole</v>
      </c>
      <c r="F28" s="7" t="str">
        <f>"php artisan make:migration create_"&amp;[Table]&amp;"_table --create=__"&amp;[Name]</f>
        <v>php artisan make:migration create___resource_roles_table --create=__resource_roles</v>
      </c>
      <c r="G28" s="7" t="str">
        <f>"php artisan make:model "&amp;[Class Name]</f>
        <v>php artisan make:model ResourceRole</v>
      </c>
      <c r="H28" s="7" t="str">
        <f>"protected $table = '"&amp;[Table]&amp;"';"</f>
        <v>protected $table = '__resource_roles';</v>
      </c>
      <c r="I28" s="7" t="str">
        <f>"php artisan make:seed "&amp;[Class Name]&amp;"TableSeeder"</f>
        <v>php artisan make:seed ResourceRoleTableSeeder</v>
      </c>
      <c r="J28" s="7" t="str">
        <f>[Class Name]&amp;"TableSeeder"&amp;"::class,"</f>
        <v>ResourceRoleTableSeeder::class,</v>
      </c>
    </row>
    <row r="29" spans="1:10" hidden="1">
      <c r="A29" s="4" t="s">
        <v>78</v>
      </c>
      <c r="B29" s="7" t="str">
        <f>"__"&amp;[Name]</f>
        <v>__resource_form_fields</v>
      </c>
      <c r="C29" s="7" t="str">
        <f>IF(RIGHT([Name],3)="ies",MID([Name],1,LEN([Name])-3)&amp;"y",IF(RIGHT([Name],1)="s",MID([Name],1,LEN([Name])-1),[Name]))</f>
        <v>resource_form_field</v>
      </c>
      <c r="D29" s="7" t="str">
        <f t="shared" si="0"/>
        <v>Milestone\Appframe\Model</v>
      </c>
      <c r="E29" s="7" t="str">
        <f>SUBSTITUTE(PROPER([Singular Name]),"_","")</f>
        <v>ResourceFormField</v>
      </c>
      <c r="F29" s="7" t="str">
        <f>"php artisan make:migration create_"&amp;[Table]&amp;"_table --create=__"&amp;[Name]</f>
        <v>php artisan make:migration create___resource_form_fields_table --create=__resource_form_fields</v>
      </c>
      <c r="G29" s="7" t="str">
        <f>"php artisan make:model "&amp;[Class Name]</f>
        <v>php artisan make:model ResourceFormField</v>
      </c>
      <c r="H29" s="7" t="str">
        <f>"protected $table = '"&amp;[Table]&amp;"';"</f>
        <v>protected $table = '__resource_form_fields';</v>
      </c>
      <c r="I29" s="7" t="str">
        <f>"php artisan make:seed "&amp;[Class Name]&amp;"TableSeeder"</f>
        <v>php artisan make:seed ResourceFormFieldTableSeeder</v>
      </c>
      <c r="J29" s="7" t="str">
        <f>[Class Name]&amp;"TableSeeder"&amp;"::class,"</f>
        <v>ResourceFormFieldTableSeeder::class,</v>
      </c>
    </row>
    <row r="30" spans="1:10" hidden="1">
      <c r="A30" s="4" t="s">
        <v>79</v>
      </c>
      <c r="B30" s="7" t="str">
        <f>"__"&amp;[Name]</f>
        <v>__resource_form_field_attrs</v>
      </c>
      <c r="C30" s="7" t="str">
        <f>IF(RIGHT([Name],3)="ies",MID([Name],1,LEN([Name])-3)&amp;"y",IF(RIGHT([Name],1)="s",MID([Name],1,LEN([Name])-1),[Name]))</f>
        <v>resource_form_field_attr</v>
      </c>
      <c r="D30" s="7" t="str">
        <f t="shared" si="0"/>
        <v>Milestone\Appframe\Model</v>
      </c>
      <c r="E30" s="7" t="str">
        <f>SUBSTITUTE(PROPER([Singular Name]),"_","")</f>
        <v>ResourceFormFieldAttr</v>
      </c>
      <c r="F30" s="7" t="str">
        <f>"php artisan make:migration create_"&amp;[Table]&amp;"_table --create=__"&amp;[Name]</f>
        <v>php artisan make:migration create___resource_form_field_attrs_table --create=__resource_form_field_attrs</v>
      </c>
      <c r="G30" s="7" t="str">
        <f>"php artisan make:model "&amp;[Class Name]</f>
        <v>php artisan make:model ResourceFormFieldAttr</v>
      </c>
      <c r="H30" s="7" t="str">
        <f>"protected $table = '"&amp;[Table]&amp;"';"</f>
        <v>protected $table = '__resource_form_field_attrs';</v>
      </c>
      <c r="I30" s="7" t="str">
        <f>"php artisan make:seed "&amp;[Class Name]&amp;"TableSeeder"</f>
        <v>php artisan make:seed ResourceFormFieldAttrTableSeeder</v>
      </c>
      <c r="J30" s="7" t="str">
        <f>[Class Name]&amp;"TableSeeder"&amp;"::class,"</f>
        <v>ResourceFormFieldAttrTableSeeder::class,</v>
      </c>
    </row>
    <row r="31" spans="1:10" hidden="1">
      <c r="A31" s="4" t="s">
        <v>80</v>
      </c>
      <c r="B31" s="7" t="str">
        <f>"__"&amp;[Name]</f>
        <v>__resource_form_field_data</v>
      </c>
      <c r="C31" s="7" t="str">
        <f>IF(RIGHT([Name],3)="ies",MID([Name],1,LEN([Name])-3)&amp;"y",IF(RIGHT([Name],1)="s",MID([Name],1,LEN([Name])-1),[Name]))</f>
        <v>resource_form_field_data</v>
      </c>
      <c r="D31" s="7" t="str">
        <f t="shared" si="0"/>
        <v>Milestone\Appframe\Model</v>
      </c>
      <c r="E31" s="7" t="str">
        <f>SUBSTITUTE(PROPER([Singular Name]),"_","")</f>
        <v>ResourceFormFieldData</v>
      </c>
      <c r="F31" s="7" t="str">
        <f>"php artisan make:migration create_"&amp;[Table]&amp;"_table --create=__"&amp;[Name]</f>
        <v>php artisan make:migration create___resource_form_field_data_table --create=__resource_form_field_data</v>
      </c>
      <c r="G31" s="7" t="str">
        <f>"php artisan make:model "&amp;[Class Name]</f>
        <v>php artisan make:model ResourceFormFieldData</v>
      </c>
      <c r="H31" s="7" t="str">
        <f>"protected $table = '"&amp;[Table]&amp;"';"</f>
        <v>protected $table = '__resource_form_field_data';</v>
      </c>
      <c r="I31" s="7" t="str">
        <f>"php artisan make:seed "&amp;[Class Name]&amp;"TableSeeder"</f>
        <v>php artisan make:seed ResourceFormFieldDataTableSeeder</v>
      </c>
      <c r="J31" s="7" t="str">
        <f>[Class Name]&amp;"TableSeeder"&amp;"::class,"</f>
        <v>ResourceFormFieldDataTableSeeder::class,</v>
      </c>
    </row>
    <row r="32" spans="1:10" hidden="1">
      <c r="A32" s="4" t="s">
        <v>81</v>
      </c>
      <c r="B32" s="7" t="str">
        <f>"__"&amp;[Name]</f>
        <v>__resource_form_field_validations</v>
      </c>
      <c r="C32" s="7" t="str">
        <f>IF(RIGHT([Name],3)="ies",MID([Name],1,LEN([Name])-3)&amp;"y",IF(RIGHT([Name],1)="s",MID([Name],1,LEN([Name])-1),[Name]))</f>
        <v>resource_form_field_validation</v>
      </c>
      <c r="D32" s="7" t="str">
        <f t="shared" si="0"/>
        <v>Milestone\Appframe\Model</v>
      </c>
      <c r="E32" s="7" t="str">
        <f>SUBSTITUTE(PROPER([Singular Name]),"_","")</f>
        <v>ResourceFormFieldValidation</v>
      </c>
      <c r="F32" s="7" t="str">
        <f>"php artisan make:migration create_"&amp;[Table]&amp;"_table --create=__"&amp;[Name]</f>
        <v>php artisan make:migration create___resource_form_field_validations_table --create=__resource_form_field_validations</v>
      </c>
      <c r="G32" s="7" t="str">
        <f>"php artisan make:model "&amp;[Class Name]</f>
        <v>php artisan make:model ResourceFormFieldValidation</v>
      </c>
      <c r="H32" s="7" t="str">
        <f>"protected $table = '"&amp;[Table]&amp;"';"</f>
        <v>protected $table = '__resource_form_field_validations';</v>
      </c>
      <c r="I32" s="7" t="str">
        <f>"php artisan make:seed "&amp;[Class Name]&amp;"TableSeeder"</f>
        <v>php artisan make:seed ResourceFormFieldValidationTableSeeder</v>
      </c>
      <c r="J32" s="7" t="str">
        <f>[Class Name]&amp;"TableSeeder"&amp;"::class,"</f>
        <v>ResourceFormFieldValidationTableSeeder::class,</v>
      </c>
    </row>
    <row r="33" spans="1:10" hidden="1">
      <c r="A33" s="4" t="s">
        <v>82</v>
      </c>
      <c r="B33" s="7" t="str">
        <f>"__"&amp;[Name]</f>
        <v>__resource_form_field_options</v>
      </c>
      <c r="C33" s="7" t="str">
        <f>IF(RIGHT([Name],3)="ies",MID([Name],1,LEN([Name])-3)&amp;"y",IF(RIGHT([Name],1)="s",MID([Name],1,LEN([Name])-1),[Name]))</f>
        <v>resource_form_field_option</v>
      </c>
      <c r="D33" s="7" t="str">
        <f t="shared" si="0"/>
        <v>Milestone\Appframe\Model</v>
      </c>
      <c r="E33" s="7" t="str">
        <f>SUBSTITUTE(PROPER([Singular Name]),"_","")</f>
        <v>ResourceFormFieldOption</v>
      </c>
      <c r="F33" s="7" t="str">
        <f>"php artisan make:migration create_"&amp;[Table]&amp;"_table --create=__"&amp;[Name]</f>
        <v>php artisan make:migration create___resource_form_field_options_table --create=__resource_form_field_options</v>
      </c>
      <c r="G33" s="7" t="str">
        <f>"php artisan make:model "&amp;[Class Name]</f>
        <v>php artisan make:model ResourceFormFieldOption</v>
      </c>
      <c r="H33" s="7" t="str">
        <f>"protected $table = '"&amp;[Table]&amp;"';"</f>
        <v>protected $table = '__resource_form_field_options';</v>
      </c>
      <c r="I33" s="7" t="str">
        <f>"php artisan make:seed "&amp;[Class Name]&amp;"TableSeeder"</f>
        <v>php artisan make:seed ResourceFormFieldOptionTableSeeder</v>
      </c>
      <c r="J33" s="7" t="str">
        <f>[Class Name]&amp;"TableSeeder"&amp;"::class,"</f>
        <v>ResourceFormFieldOptionTableSeeder::class,</v>
      </c>
    </row>
    <row r="34" spans="1:10" hidden="1">
      <c r="A34" s="4" t="s">
        <v>83</v>
      </c>
      <c r="B34" s="7" t="str">
        <f>"__"&amp;[Name]</f>
        <v>__resource_form_field_depends</v>
      </c>
      <c r="C34" s="7" t="str">
        <f>IF(RIGHT([Name],3)="ies",MID([Name],1,LEN([Name])-3)&amp;"y",IF(RIGHT([Name],1)="s",MID([Name],1,LEN([Name])-1),[Name]))</f>
        <v>resource_form_field_depend</v>
      </c>
      <c r="D34" s="7" t="str">
        <f t="shared" si="0"/>
        <v>Milestone\Appframe\Model</v>
      </c>
      <c r="E34" s="7" t="str">
        <f>SUBSTITUTE(PROPER([Singular Name]),"_","")</f>
        <v>ResourceFormFieldDepend</v>
      </c>
      <c r="F34" s="7" t="str">
        <f>"php artisan make:migration create_"&amp;[Table]&amp;"_table --create=__"&amp;[Name]</f>
        <v>php artisan make:migration create___resource_form_field_depends_table --create=__resource_form_field_depends</v>
      </c>
      <c r="G34" s="7" t="str">
        <f>"php artisan make:model "&amp;[Class Name]</f>
        <v>php artisan make:model ResourceFormFieldDepend</v>
      </c>
      <c r="H34" s="7" t="str">
        <f>"protected $table = '"&amp;[Table]&amp;"';"</f>
        <v>protected $table = '__resource_form_field_depends';</v>
      </c>
      <c r="I34" s="7" t="str">
        <f>"php artisan make:seed "&amp;[Class Name]&amp;"TableSeeder"</f>
        <v>php artisan make:seed ResourceFormFieldDependTableSeeder</v>
      </c>
      <c r="J34" s="7" t="str">
        <f>[Class Name]&amp;"TableSeeder"&amp;"::class,"</f>
        <v>ResourceFormFieldDependTableSeeder::class,</v>
      </c>
    </row>
    <row r="35" spans="1:10" hidden="1">
      <c r="A35" s="4" t="s">
        <v>84</v>
      </c>
      <c r="B35" s="7" t="str">
        <f>"__"&amp;[Name]</f>
        <v>__resource_form_field_dynamic</v>
      </c>
      <c r="C35" s="7" t="str">
        <f>IF(RIGHT([Name],3)="ies",MID([Name],1,LEN([Name])-3)&amp;"y",IF(RIGHT([Name],1)="s",MID([Name],1,LEN([Name])-1),[Name]))</f>
        <v>resource_form_field_dynamic</v>
      </c>
      <c r="D35" s="7" t="str">
        <f t="shared" si="0"/>
        <v>Milestone\Appframe\Model</v>
      </c>
      <c r="E35" s="7" t="str">
        <f>SUBSTITUTE(PROPER([Singular Name]),"_","")</f>
        <v>ResourceFormFieldDynamic</v>
      </c>
      <c r="F35" s="7" t="str">
        <f>"php artisan make:migration create_"&amp;[Table]&amp;"_table --create=__"&amp;[Name]</f>
        <v>php artisan make:migration create___resource_form_field_dynamic_table --create=__resource_form_field_dynamic</v>
      </c>
      <c r="G35" s="7" t="str">
        <f>"php artisan make:model "&amp;[Class Name]</f>
        <v>php artisan make:model ResourceFormFieldDynamic</v>
      </c>
      <c r="H35" s="7" t="str">
        <f>"protected $table = '"&amp;[Table]&amp;"';"</f>
        <v>protected $table = '__resource_form_field_dynamic';</v>
      </c>
      <c r="I35" s="7" t="str">
        <f>"php artisan make:seed "&amp;[Class Name]&amp;"TableSeeder"</f>
        <v>php artisan make:seed ResourceFormFieldDynamicTableSeeder</v>
      </c>
      <c r="J35" s="7" t="str">
        <f>[Class Name]&amp;"TableSeeder"&amp;"::class,"</f>
        <v>ResourceFormFieldDynamicTableSeeder::class,</v>
      </c>
    </row>
    <row r="36" spans="1:10" hidden="1">
      <c r="A36" s="4" t="s">
        <v>85</v>
      </c>
      <c r="B36" s="7" t="str">
        <f>"__"&amp;[Name]</f>
        <v>__resource_form_layout</v>
      </c>
      <c r="C36" s="7" t="str">
        <f>IF(RIGHT([Name],3)="ies",MID([Name],1,LEN([Name])-3)&amp;"y",IF(RIGHT([Name],1)="s",MID([Name],1,LEN([Name])-1),[Name]))</f>
        <v>resource_form_layout</v>
      </c>
      <c r="D36" s="7" t="str">
        <f t="shared" si="0"/>
        <v>Milestone\Appframe\Model</v>
      </c>
      <c r="E36" s="7" t="str">
        <f>SUBSTITUTE(PROPER([Singular Name]),"_","")</f>
        <v>ResourceFormLayout</v>
      </c>
      <c r="F36" s="7" t="str">
        <f>"php artisan make:migration create_"&amp;[Table]&amp;"_table --create=__"&amp;[Name]</f>
        <v>php artisan make:migration create___resource_form_layout_table --create=__resource_form_layout</v>
      </c>
      <c r="G36" s="7" t="str">
        <f>"php artisan make:model "&amp;[Class Name]</f>
        <v>php artisan make:model ResourceFormLayout</v>
      </c>
      <c r="H36" s="7" t="str">
        <f>"protected $table = '"&amp;[Table]&amp;"';"</f>
        <v>protected $table = '__resource_form_layout';</v>
      </c>
      <c r="I36" s="7" t="str">
        <f>"php artisan make:seed "&amp;[Class Name]&amp;"TableSeeder"</f>
        <v>php artisan make:seed ResourceFormLayoutTableSeeder</v>
      </c>
      <c r="J36" s="7" t="str">
        <f>[Class Name]&amp;"TableSeeder"&amp;"::class,"</f>
        <v>ResourceFormLayoutTableSeeder::class,</v>
      </c>
    </row>
    <row r="37" spans="1:10" hidden="1">
      <c r="A37" s="4" t="s">
        <v>86</v>
      </c>
      <c r="B37" s="7" t="str">
        <f>"__"&amp;[Name]</f>
        <v>__resource_form_collection</v>
      </c>
      <c r="C37" s="7" t="str">
        <f>IF(RIGHT([Name],3)="ies",MID([Name],1,LEN([Name])-3)&amp;"y",IF(RIGHT([Name],1)="s",MID([Name],1,LEN([Name])-1),[Name]))</f>
        <v>resource_form_collection</v>
      </c>
      <c r="D37" s="7" t="str">
        <f t="shared" si="0"/>
        <v>Milestone\Appframe\Model</v>
      </c>
      <c r="E37" s="7" t="str">
        <f>SUBSTITUTE(PROPER([Singular Name]),"_","")</f>
        <v>ResourceFormCollection</v>
      </c>
      <c r="F37" s="7" t="str">
        <f>"php artisan make:migration create_"&amp;[Table]&amp;"_table --create=__"&amp;[Name]</f>
        <v>php artisan make:migration create___resource_form_collection_table --create=__resource_form_collection</v>
      </c>
      <c r="G37" s="7" t="str">
        <f>"php artisan make:model "&amp;[Class Name]</f>
        <v>php artisan make:model ResourceFormCollection</v>
      </c>
      <c r="H37" s="7" t="str">
        <f>"protected $table = '"&amp;[Table]&amp;"';"</f>
        <v>protected $table = '__resource_form_collection';</v>
      </c>
      <c r="I37" s="7" t="str">
        <f>"php artisan make:seed "&amp;[Class Name]&amp;"TableSeeder"</f>
        <v>php artisan make:seed ResourceFormCollectionTableSeeder</v>
      </c>
      <c r="J37" s="7" t="str">
        <f>[Class Name]&amp;"TableSeeder"&amp;"::class,"</f>
        <v>ResourceFormCollectionTableSeeder::class,</v>
      </c>
    </row>
    <row r="38" spans="1:10" hidden="1">
      <c r="A38" s="4" t="s">
        <v>87</v>
      </c>
      <c r="B38" s="7" t="str">
        <f>"__"&amp;[Name]</f>
        <v>__resource_form_upload</v>
      </c>
      <c r="C38" s="7" t="str">
        <f>IF(RIGHT([Name],3)="ies",MID([Name],1,LEN([Name])-3)&amp;"y",IF(RIGHT([Name],1)="s",MID([Name],1,LEN([Name])-1),[Name]))</f>
        <v>resource_form_upload</v>
      </c>
      <c r="D38" s="7" t="str">
        <f t="shared" si="0"/>
        <v>Milestone\Appframe\Model</v>
      </c>
      <c r="E38" s="7" t="str">
        <f>SUBSTITUTE(PROPER([Singular Name]),"_","")</f>
        <v>ResourceFormUpload</v>
      </c>
      <c r="F38" s="7" t="str">
        <f>"php artisan make:migration create_"&amp;[Table]&amp;"_table --create=__"&amp;[Name]</f>
        <v>php artisan make:migration create___resource_form_upload_table --create=__resource_form_upload</v>
      </c>
      <c r="G38" s="7" t="str">
        <f>"php artisan make:model "&amp;[Class Name]</f>
        <v>php artisan make:model ResourceFormUpload</v>
      </c>
      <c r="H38" s="7" t="str">
        <f>"protected $table = '"&amp;[Table]&amp;"';"</f>
        <v>protected $table = '__resource_form_upload';</v>
      </c>
      <c r="I38" s="7" t="str">
        <f>"php artisan make:seed "&amp;[Class Name]&amp;"TableSeeder"</f>
        <v>php artisan make:seed ResourceFormUploadTableSeeder</v>
      </c>
      <c r="J38" s="7" t="str">
        <f>[Class Name]&amp;"TableSeeder"&amp;"::class,"</f>
        <v>ResourceFormUploadTableSeeder::class,</v>
      </c>
    </row>
    <row r="39" spans="1:10" hidden="1">
      <c r="A39" s="4" t="s">
        <v>88</v>
      </c>
      <c r="B39" s="7" t="str">
        <f>"__"&amp;[Name]</f>
        <v>__resource_dashboard</v>
      </c>
      <c r="C39" s="7" t="str">
        <f>IF(RIGHT([Name],3)="ies",MID([Name],1,LEN([Name])-3)&amp;"y",IF(RIGHT([Name],1)="s",MID([Name],1,LEN([Name])-1),[Name]))</f>
        <v>resource_dashboard</v>
      </c>
      <c r="D39" s="7" t="str">
        <f t="shared" si="0"/>
        <v>Milestone\Appframe\Model</v>
      </c>
      <c r="E39" s="7" t="str">
        <f>SUBSTITUTE(PROPER([Singular Name]),"_","")</f>
        <v>ResourceDashboard</v>
      </c>
      <c r="F39" s="7" t="str">
        <f>"php artisan make:migration create_"&amp;[Table]&amp;"_table --create=__"&amp;[Name]</f>
        <v>php artisan make:migration create___resource_dashboard_table --create=__resource_dashboard</v>
      </c>
      <c r="G39" s="7" t="str">
        <f>"php artisan make:model "&amp;[Class Name]</f>
        <v>php artisan make:model ResourceDashboard</v>
      </c>
      <c r="H39" s="7" t="str">
        <f>"protected $table = '"&amp;[Table]&amp;"';"</f>
        <v>protected $table = '__resource_dashboard';</v>
      </c>
      <c r="I39" s="7" t="str">
        <f>"php artisan make:seed "&amp;[Class Name]&amp;"TableSeeder"</f>
        <v>php artisan make:seed ResourceDashboardTableSeeder</v>
      </c>
      <c r="J39" s="7" t="str">
        <f>[Class Name]&amp;"TableSeeder"&amp;"::class,"</f>
        <v>ResourceDashboardTableSeeder::class,</v>
      </c>
    </row>
    <row r="40" spans="1:10" hidden="1">
      <c r="A40" s="4" t="s">
        <v>89</v>
      </c>
      <c r="B40" s="7" t="str">
        <f>"__"&amp;[Name]</f>
        <v>__resource_dashboard_sections</v>
      </c>
      <c r="C40" s="7" t="str">
        <f>IF(RIGHT([Name],3)="ies",MID([Name],1,LEN([Name])-3)&amp;"y",IF(RIGHT([Name],1)="s",MID([Name],1,LEN([Name])-1),[Name]))</f>
        <v>resource_dashboard_section</v>
      </c>
      <c r="D40" s="7" t="str">
        <f t="shared" si="0"/>
        <v>Milestone\Appframe\Model</v>
      </c>
      <c r="E40" s="7" t="str">
        <f>SUBSTITUTE(PROPER([Singular Name]),"_","")</f>
        <v>ResourceDashboardSection</v>
      </c>
      <c r="F40" s="7" t="str">
        <f>"php artisan make:migration create_"&amp;[Table]&amp;"_table --create=__"&amp;[Name]</f>
        <v>php artisan make:migration create___resource_dashboard_sections_table --create=__resource_dashboard_sections</v>
      </c>
      <c r="G40" s="7" t="str">
        <f>"php artisan make:model "&amp;[Class Name]</f>
        <v>php artisan make:model ResourceDashboardSection</v>
      </c>
      <c r="H40" s="7" t="str">
        <f>"protected $table = '"&amp;[Table]&amp;"';"</f>
        <v>protected $table = '__resource_dashboard_sections';</v>
      </c>
      <c r="I40" s="7" t="str">
        <f>"php artisan make:seed "&amp;[Class Name]&amp;"TableSeeder"</f>
        <v>php artisan make:seed ResourceDashboardSectionTableSeeder</v>
      </c>
      <c r="J40" s="7" t="str">
        <f>[Class Name]&amp;"TableSeeder"&amp;"::class,"</f>
        <v>ResourceDashboardSectionTableSeeder::class,</v>
      </c>
    </row>
    <row r="41" spans="1:10" hidden="1">
      <c r="A41" s="4" t="s">
        <v>90</v>
      </c>
      <c r="B41" s="7" t="str">
        <f>"__"&amp;[Name]</f>
        <v>__resource_dashboard_section_items</v>
      </c>
      <c r="C41" s="7" t="str">
        <f>IF(RIGHT([Name],3)="ies",MID([Name],1,LEN([Name])-3)&amp;"y",IF(RIGHT([Name],1)="s",MID([Name],1,LEN([Name])-1),[Name]))</f>
        <v>resource_dashboard_section_item</v>
      </c>
      <c r="D41" s="7" t="str">
        <f t="shared" si="0"/>
        <v>Milestone\Appframe\Model</v>
      </c>
      <c r="E41" s="7" t="str">
        <f>SUBSTITUTE(PROPER([Singular Name]),"_","")</f>
        <v>ResourceDashboardSectionItem</v>
      </c>
      <c r="F41" s="7" t="str">
        <f>"php artisan make:migration create_"&amp;[Table]&amp;"_table --create=__"&amp;[Name]</f>
        <v>php artisan make:migration create___resource_dashboard_section_items_table --create=__resource_dashboard_section_items</v>
      </c>
      <c r="G41" s="7" t="str">
        <f>"php artisan make:model "&amp;[Class Name]</f>
        <v>php artisan make:model ResourceDashboardSectionItem</v>
      </c>
      <c r="H41" s="7" t="str">
        <f>"protected $table = '"&amp;[Table]&amp;"';"</f>
        <v>protected $table = '__resource_dashboard_section_items';</v>
      </c>
      <c r="I41" s="7" t="str">
        <f>"php artisan make:seed "&amp;[Class Name]&amp;"TableSeeder"</f>
        <v>php artisan make:seed ResourceDashboardSectionItemTableSeeder</v>
      </c>
      <c r="J41" s="7" t="str">
        <f>[Class Name]&amp;"TableSeeder"&amp;"::class,"</f>
        <v>ResourceDashboardSectionItemTableSeeder::class,</v>
      </c>
    </row>
    <row r="42" spans="1:10" hidden="1">
      <c r="A42" s="4" t="s">
        <v>91</v>
      </c>
      <c r="B42" s="7" t="str">
        <f>"__"&amp;[Name]</f>
        <v>__resource_metrics</v>
      </c>
      <c r="C42" s="7" t="str">
        <f>IF(RIGHT([Name],3)="ies",MID([Name],1,LEN([Name])-3)&amp;"y",IF(RIGHT([Name],1)="s",MID([Name],1,LEN([Name])-1),[Name]))</f>
        <v>resource_metric</v>
      </c>
      <c r="D42" s="7" t="str">
        <f t="shared" si="0"/>
        <v>Milestone\Appframe\Model</v>
      </c>
      <c r="E42" s="7" t="str">
        <f>SUBSTITUTE(PROPER([Singular Name]),"_","")</f>
        <v>ResourceMetric</v>
      </c>
      <c r="F42" s="7" t="str">
        <f>"php artisan make:migration create_"&amp;[Table]&amp;"_table --create=__"&amp;[Name]</f>
        <v>php artisan make:migration create___resource_metrics_table --create=__resource_metrics</v>
      </c>
      <c r="G42" s="7" t="str">
        <f>"php artisan make:model "&amp;[Class Name]</f>
        <v>php artisan make:model ResourceMetric</v>
      </c>
      <c r="H42" s="7" t="str">
        <f>"protected $table = '"&amp;[Table]&amp;"';"</f>
        <v>protected $table = '__resource_metrics';</v>
      </c>
      <c r="I42" s="7" t="str">
        <f>"php artisan make:seed "&amp;[Class Name]&amp;"TableSeeder"</f>
        <v>php artisan make:seed ResourceMetricTableSeeder</v>
      </c>
      <c r="J42" s="7" t="str">
        <f>[Class Name]&amp;"TableSeeder"&amp;"::class,"</f>
        <v>ResourceMetricTableSeeder::class,</v>
      </c>
    </row>
    <row r="43" spans="1:10" hidden="1">
      <c r="A43" s="4" t="s">
        <v>92</v>
      </c>
      <c r="B43" s="7" t="str">
        <f>"__"&amp;[Name]</f>
        <v>__organisation</v>
      </c>
      <c r="C43" s="7" t="str">
        <f>IF(RIGHT([Name],3)="ies",MID([Name],1,LEN([Name])-3)&amp;"y",IF(RIGHT([Name],1)="s",MID([Name],1,LEN([Name])-1),[Name]))</f>
        <v>organisation</v>
      </c>
      <c r="D43" s="7" t="str">
        <f t="shared" si="0"/>
        <v>Milestone\Appframe\Model</v>
      </c>
      <c r="E43" s="7" t="str">
        <f>SUBSTITUTE(PROPER([Singular Name]),"_","")</f>
        <v>Organisation</v>
      </c>
      <c r="F43" s="7" t="str">
        <f>"php artisan make:migration create_"&amp;[Table]&amp;"_table --create=__"&amp;[Name]</f>
        <v>php artisan make:migration create___organisation_table --create=__organisation</v>
      </c>
      <c r="G43" s="7" t="str">
        <f>"php artisan make:model "&amp;[Class Name]</f>
        <v>php artisan make:model Organisation</v>
      </c>
      <c r="H43" s="7" t="str">
        <f>"protected $table = '"&amp;[Table]&amp;"';"</f>
        <v>protected $table = '__organisation';</v>
      </c>
      <c r="I43" s="7" t="str">
        <f>"php artisan make:seed "&amp;[Class Name]&amp;"TableSeeder"</f>
        <v>php artisan make:seed OrganisationTableSeeder</v>
      </c>
      <c r="J43" s="7" t="str">
        <f>[Class Name]&amp;"TableSeeder"&amp;"::class,"</f>
        <v>OrganisationTableSeeder::class,</v>
      </c>
    </row>
    <row r="44" spans="1:10" hidden="1">
      <c r="A44" s="4" t="s">
        <v>93</v>
      </c>
      <c r="B44" s="7" t="str">
        <f>"__"&amp;[Name]</f>
        <v>__organisation_contacts</v>
      </c>
      <c r="C44" s="7" t="str">
        <f>IF(RIGHT([Name],3)="ies",MID([Name],1,LEN([Name])-3)&amp;"y",IF(RIGHT([Name],1)="s",MID([Name],1,LEN([Name])-1),[Name]))</f>
        <v>organisation_contact</v>
      </c>
      <c r="D44" s="7" t="str">
        <f t="shared" si="0"/>
        <v>Milestone\Appframe\Model</v>
      </c>
      <c r="E44" s="7" t="str">
        <f>SUBSTITUTE(PROPER([Singular Name]),"_","")</f>
        <v>OrganisationContact</v>
      </c>
      <c r="F44" s="7" t="str">
        <f>"php artisan make:migration create_"&amp;[Table]&amp;"_table --create=__"&amp;[Name]</f>
        <v>php artisan make:migration create___organisation_contacts_table --create=__organisation_contacts</v>
      </c>
      <c r="G44" s="7" t="str">
        <f>"php artisan make:model "&amp;[Class Name]</f>
        <v>php artisan make:model OrganisationContact</v>
      </c>
      <c r="H44" s="7" t="str">
        <f>"protected $table = '"&amp;[Table]&amp;"';"</f>
        <v>protected $table = '__organisation_contacts';</v>
      </c>
      <c r="I44" s="7" t="str">
        <f>"php artisan make:seed "&amp;[Class Name]&amp;"TableSeeder"</f>
        <v>php artisan make:seed OrganisationContactTableSeeder</v>
      </c>
      <c r="J44" s="7" t="str">
        <f>[Class Name]&amp;"TableSeeder"&amp;"::class,"</f>
        <v>OrganisationContactTableSeeder::class,</v>
      </c>
    </row>
    <row r="45" spans="1:10">
      <c r="A45" s="3" t="s">
        <v>207</v>
      </c>
      <c r="B45" s="6" t="str">
        <f>[Name]</f>
        <v>brands</v>
      </c>
      <c r="C45" s="6" t="str">
        <f>IF(RIGHT([Name],3)="ies",MID([Name],1,LEN([Name])-3)&amp;"y",IF(RIGHT([Name],1)="s",MID([Name],1,LEN([Name])-1),[Name]))</f>
        <v>brand</v>
      </c>
      <c r="D45" s="6" t="str">
        <f>"Milestone\Teebpd\Model"</f>
        <v>Milestone\Teebpd\Model</v>
      </c>
      <c r="E45" s="6" t="str">
        <f>SUBSTITUTE(PROPER([Singular Name]),"_","")</f>
        <v>Brand</v>
      </c>
      <c r="F45" s="6" t="str">
        <f>"php artisan make:migration create_"&amp;[Table]&amp;"_table --create="&amp;[Name]</f>
        <v>php artisan make:migration create_brands_table --create=brands</v>
      </c>
      <c r="G45" s="6" t="str">
        <f>"php artisan make:model "&amp;[Class Name]</f>
        <v>php artisan make:model Brand</v>
      </c>
      <c r="H45" s="6" t="str">
        <f>"protected $table = '"&amp;[Table]&amp;"';"</f>
        <v>protected $table = 'brands';</v>
      </c>
      <c r="I45" s="6" t="str">
        <f>"php artisan make:seed "&amp;[Class Name]&amp;"TableSeeder"</f>
        <v>php artisan make:seed BrandTableSeeder</v>
      </c>
      <c r="J45" s="6" t="str">
        <f>[Class Name]&amp;"TableSeeder"&amp;"::class,"</f>
        <v>BrandTableSeeder::class,</v>
      </c>
    </row>
    <row r="46" spans="1:10">
      <c r="A46" s="3" t="s">
        <v>209</v>
      </c>
      <c r="B46" s="6" t="str">
        <f>[Name]</f>
        <v>categories</v>
      </c>
      <c r="C46" s="6" t="str">
        <f>IF(RIGHT([Name],3)="ies",MID([Name],1,LEN([Name])-3)&amp;"y",IF(RIGHT([Name],1)="s",MID([Name],1,LEN([Name])-1),[Name]))</f>
        <v>category</v>
      </c>
      <c r="D46" s="6" t="str">
        <f t="shared" ref="D46:D55" si="1">"Milestone\Teebpd\Model"</f>
        <v>Milestone\Teebpd\Model</v>
      </c>
      <c r="E46" s="6" t="str">
        <f>SUBSTITUTE(PROPER([Singular Name]),"_","")</f>
        <v>Category</v>
      </c>
      <c r="F46" s="6" t="str">
        <f>"php artisan make:migration create_"&amp;[Table]&amp;"_table --create="&amp;[Name]</f>
        <v>php artisan make:migration create_categories_table --create=categories</v>
      </c>
      <c r="G46" s="6" t="str">
        <f>"php artisan make:model "&amp;[Class Name]</f>
        <v>php artisan make:model Category</v>
      </c>
      <c r="H46" s="6" t="str">
        <f>"protected $table = '"&amp;[Table]&amp;"';"</f>
        <v>protected $table = 'categories';</v>
      </c>
      <c r="I46" s="6" t="str">
        <f>"php artisan make:seed "&amp;[Class Name]&amp;"TableSeeder"</f>
        <v>php artisan make:seed CategoryTableSeeder</v>
      </c>
      <c r="J46" s="6" t="str">
        <f>[Class Name]&amp;"TableSeeder"&amp;"::class,"</f>
        <v>CategoryTableSeeder::class,</v>
      </c>
    </row>
    <row r="47" spans="1:10">
      <c r="A47" s="3" t="s">
        <v>50</v>
      </c>
      <c r="B47" s="6" t="str">
        <f>[Name]</f>
        <v>products</v>
      </c>
      <c r="C47" s="6" t="str">
        <f>IF(RIGHT([Name],3)="ies",MID([Name],1,LEN([Name])-3)&amp;"y",IF(RIGHT([Name],1)="s",MID([Name],1,LEN([Name])-1),[Name]))</f>
        <v>product</v>
      </c>
      <c r="D47" s="6" t="str">
        <f t="shared" si="1"/>
        <v>Milestone\Teebpd\Model</v>
      </c>
      <c r="E47" s="6" t="str">
        <f>SUBSTITUTE(PROPER([Singular Name]),"_","")</f>
        <v>Product</v>
      </c>
      <c r="F47" s="6" t="str">
        <f>"php artisan make:migration create_"&amp;[Table]&amp;"_table --create="&amp;[Name]</f>
        <v>php artisan make:migration create_products_table --create=products</v>
      </c>
      <c r="G47" s="6" t="str">
        <f>"php artisan make:model "&amp;[Class Name]</f>
        <v>php artisan make:model Product</v>
      </c>
      <c r="H47" s="6" t="str">
        <f>"protected $table = '"&amp;[Table]&amp;"';"</f>
        <v>protected $table = 'products';</v>
      </c>
      <c r="I47" s="6" t="str">
        <f>"php artisan make:seed "&amp;[Class Name]&amp;"TableSeeder"</f>
        <v>php artisan make:seed ProductTableSeeder</v>
      </c>
      <c r="J47" s="6" t="str">
        <f>[Class Name]&amp;"TableSeeder"&amp;"::class,"</f>
        <v>ProductTableSeeder::class,</v>
      </c>
    </row>
    <row r="48" spans="1:10">
      <c r="A48" s="3" t="s">
        <v>210</v>
      </c>
      <c r="B48" s="6" t="str">
        <f>[Name]</f>
        <v>product_images</v>
      </c>
      <c r="C48" s="6" t="str">
        <f>IF(RIGHT([Name],3)="ies",MID([Name],1,LEN([Name])-3)&amp;"y",IF(RIGHT([Name],1)="s",MID([Name],1,LEN([Name])-1),[Name]))</f>
        <v>product_image</v>
      </c>
      <c r="D48" s="6" t="str">
        <f t="shared" si="1"/>
        <v>Milestone\Teebpd\Model</v>
      </c>
      <c r="E48" s="6" t="str">
        <f>SUBSTITUTE(PROPER([Singular Name]),"_","")</f>
        <v>ProductImage</v>
      </c>
      <c r="F48" s="6" t="str">
        <f>"php artisan make:migration create_"&amp;[Table]&amp;"_table --create="&amp;[Name]</f>
        <v>php artisan make:migration create_product_images_table --create=product_images</v>
      </c>
      <c r="G48" s="6" t="str">
        <f>"php artisan make:model "&amp;[Class Name]</f>
        <v>php artisan make:model ProductImage</v>
      </c>
      <c r="H48" s="6" t="str">
        <f>"protected $table = '"&amp;[Table]&amp;"';"</f>
        <v>protected $table = 'product_images';</v>
      </c>
      <c r="I48" s="6" t="str">
        <f>"php artisan make:seed "&amp;[Class Name]&amp;"TableSeeder"</f>
        <v>php artisan make:seed ProductImageTableSeeder</v>
      </c>
      <c r="J48" s="6" t="str">
        <f>[Class Name]&amp;"TableSeeder"&amp;"::class,"</f>
        <v>ProductImageTableSeeder::class,</v>
      </c>
    </row>
    <row r="49" spans="1:10">
      <c r="A49" s="3" t="s">
        <v>211</v>
      </c>
      <c r="B49" s="6" t="str">
        <f>[Name]</f>
        <v>visitors</v>
      </c>
      <c r="C49" s="6" t="str">
        <f>IF(RIGHT([Name],3)="ies",MID([Name],1,LEN([Name])-3)&amp;"y",IF(RIGHT([Name],1)="s",MID([Name],1,LEN([Name])-1),[Name]))</f>
        <v>visitor</v>
      </c>
      <c r="D49" s="6" t="str">
        <f t="shared" si="1"/>
        <v>Milestone\Teebpd\Model</v>
      </c>
      <c r="E49" s="6" t="str">
        <f>SUBSTITUTE(PROPER([Singular Name]),"_","")</f>
        <v>Visitor</v>
      </c>
      <c r="F49" s="6" t="str">
        <f>"php artisan make:migration create_"&amp;[Table]&amp;"_table --create="&amp;[Name]</f>
        <v>php artisan make:migration create_visitors_table --create=visitors</v>
      </c>
      <c r="G49" s="6" t="str">
        <f>"php artisan make:model "&amp;[Class Name]</f>
        <v>php artisan make:model Visitor</v>
      </c>
      <c r="H49" s="6" t="str">
        <f>"protected $table = '"&amp;[Table]&amp;"';"</f>
        <v>protected $table = 'visitors';</v>
      </c>
      <c r="I49" s="6" t="str">
        <f>"php artisan make:seed "&amp;[Class Name]&amp;"TableSeeder"</f>
        <v>php artisan make:seed VisitorTableSeeder</v>
      </c>
      <c r="J49" s="6" t="str">
        <f>[Class Name]&amp;"TableSeeder"&amp;"::class,"</f>
        <v>VisitorTableSeeder::class,</v>
      </c>
    </row>
    <row r="50" spans="1:10">
      <c r="A50" s="3" t="s">
        <v>213</v>
      </c>
      <c r="B50" s="6" t="str">
        <f>[Name]</f>
        <v>wishlists</v>
      </c>
      <c r="C50" s="6" t="str">
        <f>IF(RIGHT([Name],3)="ies",MID([Name],1,LEN([Name])-3)&amp;"y",IF(RIGHT([Name],1)="s",MID([Name],1,LEN([Name])-1),[Name]))</f>
        <v>wishlist</v>
      </c>
      <c r="D50" s="6" t="str">
        <f t="shared" si="1"/>
        <v>Milestone\Teebpd\Model</v>
      </c>
      <c r="E50" s="6" t="str">
        <f>SUBSTITUTE(PROPER([Singular Name]),"_","")</f>
        <v>Wishlist</v>
      </c>
      <c r="F50" s="6" t="str">
        <f>"php artisan make:migration create_"&amp;[Table]&amp;"_table --create="&amp;[Name]</f>
        <v>php artisan make:migration create_wishlists_table --create=wishlists</v>
      </c>
      <c r="G50" s="6" t="str">
        <f>"php artisan make:model "&amp;[Class Name]</f>
        <v>php artisan make:model Wishlist</v>
      </c>
      <c r="H50" s="6" t="str">
        <f>"protected $table = '"&amp;[Table]&amp;"';"</f>
        <v>protected $table = 'wishlists';</v>
      </c>
      <c r="I50" s="6" t="str">
        <f>"php artisan make:seed "&amp;[Class Name]&amp;"TableSeeder"</f>
        <v>php artisan make:seed WishlistTableSeeder</v>
      </c>
      <c r="J50" s="6" t="str">
        <f>[Class Name]&amp;"TableSeeder"&amp;"::class,"</f>
        <v>WishlistTableSeeder::class,</v>
      </c>
    </row>
    <row r="51" spans="1:10">
      <c r="A51" s="3" t="s">
        <v>214</v>
      </c>
      <c r="B51" s="6" t="str">
        <f>[Name]</f>
        <v>wishlist_products</v>
      </c>
      <c r="C51" s="6" t="str">
        <f>IF(RIGHT([Name],3)="ies",MID([Name],1,LEN([Name])-3)&amp;"y",IF(RIGHT([Name],1)="s",MID([Name],1,LEN([Name])-1),[Name]))</f>
        <v>wishlist_product</v>
      </c>
      <c r="D51" s="6" t="str">
        <f t="shared" si="1"/>
        <v>Milestone\Teebpd\Model</v>
      </c>
      <c r="E51" s="6" t="str">
        <f>SUBSTITUTE(PROPER([Singular Name]),"_","")</f>
        <v>WishlistProduct</v>
      </c>
      <c r="F51" s="6" t="str">
        <f>"php artisan make:migration create_"&amp;[Table]&amp;"_table --create="&amp;[Name]</f>
        <v>php artisan make:migration create_wishlist_products_table --create=wishlist_products</v>
      </c>
      <c r="G51" s="6" t="str">
        <f>"php artisan make:model "&amp;[Class Name]</f>
        <v>php artisan make:model WishlistProduct</v>
      </c>
      <c r="H51" s="6" t="str">
        <f>"protected $table = '"&amp;[Table]&amp;"';"</f>
        <v>protected $table = 'wishlist_products';</v>
      </c>
      <c r="I51" s="6" t="str">
        <f>"php artisan make:seed "&amp;[Class Name]&amp;"TableSeeder"</f>
        <v>php artisan make:seed WishlistProductTableSeeder</v>
      </c>
      <c r="J51" s="6" t="str">
        <f>[Class Name]&amp;"TableSeeder"&amp;"::class,"</f>
        <v>WishlistProductTableSeeder::class,</v>
      </c>
    </row>
    <row r="52" spans="1:10">
      <c r="A52" s="3" t="s">
        <v>215</v>
      </c>
      <c r="B52" s="6" t="str">
        <f>[Name]</f>
        <v>visitor_wishlists</v>
      </c>
      <c r="C52" s="6" t="str">
        <f>IF(RIGHT([Name],3)="ies",MID([Name],1,LEN([Name])-3)&amp;"y",IF(RIGHT([Name],1)="s",MID([Name],1,LEN([Name])-1),[Name]))</f>
        <v>visitor_wishlist</v>
      </c>
      <c r="D52" s="6" t="str">
        <f t="shared" si="1"/>
        <v>Milestone\Teebpd\Model</v>
      </c>
      <c r="E52" s="6" t="str">
        <f>SUBSTITUTE(PROPER([Singular Name]),"_","")</f>
        <v>VisitorWishlist</v>
      </c>
      <c r="F52" s="6" t="str">
        <f>"php artisan make:migration create_"&amp;[Table]&amp;"_table --create="&amp;[Name]</f>
        <v>php artisan make:migration create_visitor_wishlists_table --create=visitor_wishlists</v>
      </c>
      <c r="G52" s="6" t="str">
        <f>"php artisan make:model "&amp;[Class Name]</f>
        <v>php artisan make:model VisitorWishlist</v>
      </c>
      <c r="H52" s="6" t="str">
        <f>"protected $table = '"&amp;[Table]&amp;"';"</f>
        <v>protected $table = 'visitor_wishlists';</v>
      </c>
      <c r="I52" s="6" t="str">
        <f>"php artisan make:seed "&amp;[Class Name]&amp;"TableSeeder"</f>
        <v>php artisan make:seed VisitorWishlistTableSeeder</v>
      </c>
      <c r="J52" s="6" t="str">
        <f>[Class Name]&amp;"TableSeeder"&amp;"::class,"</f>
        <v>VisitorWishlistTableSeeder::class,</v>
      </c>
    </row>
    <row r="53" spans="1:10">
      <c r="A53" s="3" t="s">
        <v>216</v>
      </c>
      <c r="B53" s="6" t="str">
        <f>[Name]</f>
        <v>vendor_wishlists</v>
      </c>
      <c r="C53" s="6" t="str">
        <f>IF(RIGHT([Name],3)="ies",MID([Name],1,LEN([Name])-3)&amp;"y",IF(RIGHT([Name],1)="s",MID([Name],1,LEN([Name])-1),[Name]))</f>
        <v>vendor_wishlist</v>
      </c>
      <c r="D53" s="6" t="str">
        <f t="shared" si="1"/>
        <v>Milestone\Teebpd\Model</v>
      </c>
      <c r="E53" s="6" t="str">
        <f>SUBSTITUTE(PROPER([Singular Name]),"_","")</f>
        <v>VendorWishlist</v>
      </c>
      <c r="F53" s="6" t="str">
        <f>"php artisan make:migration create_"&amp;[Table]&amp;"_table --create="&amp;[Name]</f>
        <v>php artisan make:migration create_vendor_wishlists_table --create=vendor_wishlists</v>
      </c>
      <c r="G53" s="6" t="str">
        <f>"php artisan make:model "&amp;[Class Name]</f>
        <v>php artisan make:model VendorWishlist</v>
      </c>
      <c r="H53" s="6" t="str">
        <f>"protected $table = '"&amp;[Table]&amp;"';"</f>
        <v>protected $table = 'vendor_wishlists';</v>
      </c>
      <c r="I53" s="6" t="str">
        <f>"php artisan make:seed "&amp;[Class Name]&amp;"TableSeeder"</f>
        <v>php artisan make:seed VendorWishlistTableSeeder</v>
      </c>
      <c r="J53" s="6" t="str">
        <f>[Class Name]&amp;"TableSeeder"&amp;"::class,"</f>
        <v>VendorWishlistTableSeeder::class,</v>
      </c>
    </row>
    <row r="54" spans="1:10">
      <c r="A54" s="3" t="s">
        <v>217</v>
      </c>
      <c r="B54" s="6" t="str">
        <f>[Name]</f>
        <v>wishlist_notes</v>
      </c>
      <c r="C54" s="6" t="str">
        <f>IF(RIGHT([Name],3)="ies",MID([Name],1,LEN([Name])-3)&amp;"y",IF(RIGHT([Name],1)="s",MID([Name],1,LEN([Name])-1),[Name]))</f>
        <v>wishlist_note</v>
      </c>
      <c r="D54" s="6" t="str">
        <f t="shared" si="1"/>
        <v>Milestone\Teebpd\Model</v>
      </c>
      <c r="E54" s="6" t="str">
        <f>SUBSTITUTE(PROPER([Singular Name]),"_","")</f>
        <v>WishlistNote</v>
      </c>
      <c r="F54" s="6" t="str">
        <f>"php artisan make:migration create_"&amp;[Table]&amp;"_table --create="&amp;[Name]</f>
        <v>php artisan make:migration create_wishlist_notes_table --create=wishlist_notes</v>
      </c>
      <c r="G54" s="6" t="str">
        <f>"php artisan make:model "&amp;[Class Name]</f>
        <v>php artisan make:model WishlistNote</v>
      </c>
      <c r="H54" s="6" t="str">
        <f>"protected $table = '"&amp;[Table]&amp;"';"</f>
        <v>protected $table = 'wishlist_notes';</v>
      </c>
      <c r="I54" s="6" t="str">
        <f>"php artisan make:seed "&amp;[Class Name]&amp;"TableSeeder"</f>
        <v>php artisan make:seed WishlistNoteTableSeeder</v>
      </c>
      <c r="J54" s="6" t="str">
        <f>[Class Name]&amp;"TableSeeder"&amp;"::class,"</f>
        <v>WishlistNoteTableSeeder::class,</v>
      </c>
    </row>
    <row r="55" spans="1:10">
      <c r="A55" s="3" t="s">
        <v>218</v>
      </c>
      <c r="B55" s="6" t="str">
        <f>[Name]</f>
        <v>wishlist_product_notes</v>
      </c>
      <c r="C55" s="6" t="str">
        <f>IF(RIGHT([Name],3)="ies",MID([Name],1,LEN([Name])-3)&amp;"y",IF(RIGHT([Name],1)="s",MID([Name],1,LEN([Name])-1),[Name]))</f>
        <v>wishlist_product_note</v>
      </c>
      <c r="D55" s="6" t="str">
        <f t="shared" si="1"/>
        <v>Milestone\Teebpd\Model</v>
      </c>
      <c r="E55" s="6" t="str">
        <f>SUBSTITUTE(PROPER([Singular Name]),"_","")</f>
        <v>WishlistProductNote</v>
      </c>
      <c r="F55" s="6" t="str">
        <f>"php artisan make:migration create_"&amp;[Table]&amp;"_table --create="&amp;[Name]</f>
        <v>php artisan make:migration create_wishlist_product_notes_table --create=wishlist_product_notes</v>
      </c>
      <c r="G55" s="6" t="str">
        <f>"php artisan make:model "&amp;[Class Name]</f>
        <v>php artisan make:model WishlistProductNote</v>
      </c>
      <c r="H55" s="6" t="str">
        <f>"protected $table = '"&amp;[Table]&amp;"';"</f>
        <v>protected $table = 'wishlist_product_notes';</v>
      </c>
      <c r="I55" s="6" t="str">
        <f>"php artisan make:seed "&amp;[Class Name]&amp;"TableSeeder"</f>
        <v>php artisan make:seed WishlistProductNoteTableSeeder</v>
      </c>
      <c r="J55" s="6" t="str">
        <f>[Class Name]&amp;"TableSeeder"&amp;"::class,"</f>
        <v>WishlistProductNoteTableSeeder::class,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44"/>
  <sheetViews>
    <sheetView topLeftCell="A25" workbookViewId="0">
      <selection activeCell="G28" sqref="G28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>
      <c r="A1" t="s">
        <v>14</v>
      </c>
      <c r="B1" t="s">
        <v>3</v>
      </c>
      <c r="C1" t="s">
        <v>0</v>
      </c>
      <c r="D1" s="16" t="s">
        <v>49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>
      <c r="A2" s="1" t="s">
        <v>10</v>
      </c>
      <c r="B2" s="1" t="s">
        <v>11</v>
      </c>
      <c r="C2" s="1" t="s">
        <v>10</v>
      </c>
      <c r="D2" s="1"/>
      <c r="E2" s="1"/>
      <c r="F2" s="1"/>
      <c r="G2" s="1"/>
      <c r="H2" s="1"/>
      <c r="I2" s="1"/>
    </row>
    <row r="3" spans="1:9">
      <c r="A3" s="1" t="s">
        <v>12</v>
      </c>
      <c r="B3" s="1" t="s">
        <v>12</v>
      </c>
      <c r="C3" s="1"/>
      <c r="D3" s="1"/>
      <c r="E3" s="1"/>
      <c r="F3" s="1"/>
      <c r="G3" s="1"/>
      <c r="H3" s="1"/>
      <c r="I3" s="1"/>
    </row>
    <row r="4" spans="1:9">
      <c r="A4" s="3" t="s">
        <v>95</v>
      </c>
      <c r="B4" s="3" t="s">
        <v>219</v>
      </c>
      <c r="C4" s="3" t="s">
        <v>95</v>
      </c>
      <c r="D4" s="3">
        <v>64</v>
      </c>
      <c r="E4" s="3" t="s">
        <v>220</v>
      </c>
      <c r="F4" s="3"/>
      <c r="G4" s="3"/>
      <c r="H4" s="3"/>
      <c r="I4" s="3"/>
    </row>
    <row r="5" spans="1:9">
      <c r="A5" s="3" t="s">
        <v>221</v>
      </c>
      <c r="B5" s="3" t="s">
        <v>219</v>
      </c>
      <c r="C5" s="3" t="s">
        <v>221</v>
      </c>
      <c r="D5" s="3">
        <v>64</v>
      </c>
      <c r="E5" s="3" t="s">
        <v>222</v>
      </c>
      <c r="F5" s="3"/>
      <c r="G5" s="3"/>
      <c r="H5" s="3"/>
      <c r="I5" s="3"/>
    </row>
    <row r="6" spans="1:9">
      <c r="A6" s="3" t="s">
        <v>168</v>
      </c>
      <c r="B6" s="3" t="s">
        <v>219</v>
      </c>
      <c r="C6" s="3" t="s">
        <v>168</v>
      </c>
      <c r="D6" s="3">
        <v>256</v>
      </c>
      <c r="E6" s="3" t="s">
        <v>222</v>
      </c>
      <c r="F6" s="3"/>
      <c r="G6" s="3"/>
      <c r="H6" s="3"/>
      <c r="I6" s="3"/>
    </row>
    <row r="7" spans="1:9">
      <c r="A7" s="3" t="s">
        <v>96</v>
      </c>
      <c r="B7" s="3" t="s">
        <v>219</v>
      </c>
      <c r="C7" s="3" t="s">
        <v>96</v>
      </c>
      <c r="D7" s="3">
        <v>1024</v>
      </c>
      <c r="E7" s="3" t="s">
        <v>222</v>
      </c>
      <c r="F7" s="3"/>
      <c r="G7" s="3"/>
      <c r="H7" s="3"/>
      <c r="I7" s="3"/>
    </row>
    <row r="8" spans="1:9">
      <c r="A8" s="3" t="s">
        <v>223</v>
      </c>
      <c r="B8" s="3" t="s">
        <v>224</v>
      </c>
      <c r="C8" s="3" t="s">
        <v>225</v>
      </c>
      <c r="D8" s="3"/>
      <c r="E8" s="3" t="s">
        <v>222</v>
      </c>
      <c r="F8" s="3" t="s">
        <v>220</v>
      </c>
      <c r="G8" s="3"/>
      <c r="H8" s="3"/>
      <c r="I8" s="3"/>
    </row>
    <row r="9" spans="1:9">
      <c r="A9" s="3" t="s">
        <v>226</v>
      </c>
      <c r="B9" s="3" t="s">
        <v>227</v>
      </c>
      <c r="C9" s="3" t="s">
        <v>226</v>
      </c>
      <c r="D9" s="3" t="s">
        <v>228</v>
      </c>
      <c r="E9" s="3" t="s">
        <v>229</v>
      </c>
      <c r="F9" s="3" t="s">
        <v>220</v>
      </c>
      <c r="G9" s="3"/>
      <c r="H9" s="3"/>
      <c r="I9" s="3"/>
    </row>
    <row r="10" spans="1:9">
      <c r="A10" s="3" t="s">
        <v>230</v>
      </c>
      <c r="B10" s="3" t="s">
        <v>224</v>
      </c>
      <c r="C10" s="3" t="s">
        <v>230</v>
      </c>
      <c r="D10" s="3"/>
      <c r="E10" s="3" t="s">
        <v>222</v>
      </c>
      <c r="F10" s="3" t="s">
        <v>220</v>
      </c>
      <c r="G10" s="3"/>
      <c r="H10" s="3"/>
      <c r="I10" s="3"/>
    </row>
    <row r="11" spans="1:9">
      <c r="A11" s="3" t="s">
        <v>208</v>
      </c>
      <c r="B11" s="3" t="s">
        <v>224</v>
      </c>
      <c r="C11" s="3" t="s">
        <v>208</v>
      </c>
      <c r="D11" s="3"/>
      <c r="E11" s="3" t="s">
        <v>222</v>
      </c>
      <c r="F11" s="3" t="s">
        <v>220</v>
      </c>
      <c r="G11" s="3"/>
      <c r="H11" s="3"/>
      <c r="I11" s="3"/>
    </row>
    <row r="12" spans="1:9">
      <c r="A12" s="3" t="s">
        <v>191</v>
      </c>
      <c r="B12" s="3" t="s">
        <v>219</v>
      </c>
      <c r="C12" s="3" t="s">
        <v>191</v>
      </c>
      <c r="D12" s="3">
        <v>32</v>
      </c>
      <c r="E12" s="3" t="s">
        <v>222</v>
      </c>
      <c r="F12" s="3"/>
      <c r="G12" s="3"/>
      <c r="H12" s="3"/>
      <c r="I12" s="3"/>
    </row>
    <row r="13" spans="1:9">
      <c r="A13" s="3" t="s">
        <v>231</v>
      </c>
      <c r="B13" s="3" t="s">
        <v>219</v>
      </c>
      <c r="C13" s="3" t="s">
        <v>231</v>
      </c>
      <c r="D13" s="3">
        <v>32</v>
      </c>
      <c r="E13" s="3" t="s">
        <v>222</v>
      </c>
      <c r="F13" s="3"/>
      <c r="G13" s="3"/>
      <c r="H13" s="3"/>
      <c r="I13" s="3"/>
    </row>
    <row r="14" spans="1:9">
      <c r="A14" s="3" t="s">
        <v>232</v>
      </c>
      <c r="B14" s="3" t="s">
        <v>219</v>
      </c>
      <c r="C14" s="3" t="s">
        <v>232</v>
      </c>
      <c r="D14" s="3">
        <v>64</v>
      </c>
      <c r="E14" s="3" t="s">
        <v>222</v>
      </c>
      <c r="F14" s="3"/>
      <c r="G14" s="3"/>
      <c r="H14" s="3"/>
      <c r="I14" s="3"/>
    </row>
    <row r="15" spans="1:9">
      <c r="A15" s="3" t="s">
        <v>233</v>
      </c>
      <c r="B15" s="3" t="s">
        <v>219</v>
      </c>
      <c r="C15" s="3" t="s">
        <v>233</v>
      </c>
      <c r="D15" s="3">
        <v>256</v>
      </c>
      <c r="E15" s="3" t="s">
        <v>222</v>
      </c>
      <c r="F15" s="3"/>
      <c r="G15" s="3"/>
      <c r="H15" s="3"/>
      <c r="I15" s="3"/>
    </row>
    <row r="16" spans="1:9">
      <c r="A16" s="3" t="s">
        <v>234</v>
      </c>
      <c r="B16" s="3" t="s">
        <v>219</v>
      </c>
      <c r="C16" s="3" t="s">
        <v>234</v>
      </c>
      <c r="D16" s="3">
        <v>256</v>
      </c>
      <c r="E16" s="3" t="s">
        <v>222</v>
      </c>
      <c r="F16" s="3"/>
      <c r="G16" s="3"/>
      <c r="H16" s="3"/>
      <c r="I16" s="3"/>
    </row>
    <row r="17" spans="1:9">
      <c r="A17" s="3" t="s">
        <v>235</v>
      </c>
      <c r="B17" s="3" t="s">
        <v>219</v>
      </c>
      <c r="C17" s="3" t="s">
        <v>235</v>
      </c>
      <c r="D17" s="3">
        <v>256</v>
      </c>
      <c r="E17" s="3" t="s">
        <v>222</v>
      </c>
      <c r="F17" s="3"/>
      <c r="G17" s="3"/>
      <c r="H17" s="3"/>
      <c r="I17" s="3"/>
    </row>
    <row r="18" spans="1:9">
      <c r="A18" s="3" t="s">
        <v>236</v>
      </c>
      <c r="B18" s="3" t="s">
        <v>219</v>
      </c>
      <c r="C18" s="3" t="s">
        <v>236</v>
      </c>
      <c r="D18" s="3">
        <v>256</v>
      </c>
      <c r="E18" s="3" t="s">
        <v>222</v>
      </c>
      <c r="F18" s="3"/>
      <c r="G18" s="3"/>
      <c r="H18" s="3"/>
      <c r="I18" s="3"/>
    </row>
    <row r="19" spans="1:9">
      <c r="A19" s="3" t="s">
        <v>237</v>
      </c>
      <c r="B19" s="3" t="s">
        <v>219</v>
      </c>
      <c r="C19" s="3" t="s">
        <v>237</v>
      </c>
      <c r="D19" s="3">
        <v>256</v>
      </c>
      <c r="E19" s="3" t="s">
        <v>222</v>
      </c>
      <c r="F19" s="3"/>
      <c r="G19" s="3"/>
      <c r="H19" s="3"/>
      <c r="I19" s="3"/>
    </row>
    <row r="20" spans="1:9">
      <c r="A20" s="3" t="s">
        <v>238</v>
      </c>
      <c r="B20" s="3" t="s">
        <v>227</v>
      </c>
      <c r="C20" s="3" t="s">
        <v>114</v>
      </c>
      <c r="D20" s="3" t="s">
        <v>239</v>
      </c>
      <c r="E20" s="3" t="s">
        <v>240</v>
      </c>
      <c r="F20" s="3" t="s">
        <v>220</v>
      </c>
      <c r="G20" s="3"/>
      <c r="H20" s="3"/>
      <c r="I20" s="3"/>
    </row>
    <row r="21" spans="1:9">
      <c r="A21" s="3" t="s">
        <v>241</v>
      </c>
      <c r="B21" s="3" t="s">
        <v>219</v>
      </c>
      <c r="C21" s="3" t="s">
        <v>241</v>
      </c>
      <c r="D21" s="3">
        <v>32</v>
      </c>
      <c r="E21" s="3" t="s">
        <v>222</v>
      </c>
      <c r="F21" s="3"/>
      <c r="G21" s="3"/>
      <c r="H21" s="3"/>
      <c r="I21" s="3"/>
    </row>
    <row r="22" spans="1:9">
      <c r="A22" s="3" t="s">
        <v>242</v>
      </c>
      <c r="B22" s="3" t="s">
        <v>224</v>
      </c>
      <c r="C22" s="3" t="s">
        <v>242</v>
      </c>
      <c r="D22" s="3"/>
      <c r="E22" s="3" t="s">
        <v>222</v>
      </c>
      <c r="F22" s="3" t="s">
        <v>220</v>
      </c>
      <c r="G22" s="3"/>
      <c r="H22" s="3"/>
      <c r="I22" s="3"/>
    </row>
    <row r="23" spans="1:9">
      <c r="A23" s="3" t="s">
        <v>243</v>
      </c>
      <c r="B23" s="3" t="s">
        <v>219</v>
      </c>
      <c r="C23" s="3" t="s">
        <v>243</v>
      </c>
      <c r="D23" s="3">
        <v>128</v>
      </c>
      <c r="E23" s="3" t="s">
        <v>222</v>
      </c>
      <c r="F23" s="3"/>
      <c r="G23" s="3"/>
      <c r="H23" s="3"/>
      <c r="I23" s="3"/>
    </row>
    <row r="24" spans="1:9">
      <c r="A24" s="3" t="s">
        <v>244</v>
      </c>
      <c r="B24" s="3" t="s">
        <v>227</v>
      </c>
      <c r="C24" s="3" t="s">
        <v>245</v>
      </c>
      <c r="D24" s="3" t="s">
        <v>246</v>
      </c>
      <c r="E24" s="3" t="s">
        <v>247</v>
      </c>
      <c r="F24" s="3" t="s">
        <v>220</v>
      </c>
      <c r="G24" s="3"/>
      <c r="H24" s="3"/>
      <c r="I24" s="3"/>
    </row>
    <row r="25" spans="1:9">
      <c r="A25" s="3" t="s">
        <v>212</v>
      </c>
      <c r="B25" s="3" t="s">
        <v>224</v>
      </c>
      <c r="C25" s="3" t="s">
        <v>212</v>
      </c>
      <c r="D25" s="3"/>
      <c r="E25" s="3" t="s">
        <v>222</v>
      </c>
      <c r="F25" s="3" t="s">
        <v>220</v>
      </c>
      <c r="G25" s="3"/>
      <c r="H25" s="3"/>
      <c r="I25" s="3"/>
    </row>
    <row r="26" spans="1:9">
      <c r="A26" s="3" t="s">
        <v>248</v>
      </c>
      <c r="B26" s="3" t="s">
        <v>224</v>
      </c>
      <c r="C26" s="3" t="s">
        <v>248</v>
      </c>
      <c r="D26" s="3"/>
      <c r="E26" s="3" t="s">
        <v>222</v>
      </c>
      <c r="F26" s="3" t="s">
        <v>220</v>
      </c>
      <c r="G26" s="3"/>
      <c r="H26" s="3"/>
      <c r="I26" s="3"/>
    </row>
    <row r="27" spans="1:9">
      <c r="A27" s="3" t="s">
        <v>249</v>
      </c>
      <c r="B27" s="3" t="s">
        <v>280</v>
      </c>
      <c r="C27" s="3" t="s">
        <v>249</v>
      </c>
      <c r="D27" s="3"/>
      <c r="E27" s="3" t="s">
        <v>281</v>
      </c>
      <c r="F27" s="3"/>
      <c r="G27" s="3"/>
      <c r="H27" s="3"/>
      <c r="I27" s="3"/>
    </row>
    <row r="28" spans="1:9">
      <c r="A28" s="3" t="s">
        <v>250</v>
      </c>
      <c r="B28" s="3" t="s">
        <v>224</v>
      </c>
      <c r="C28" s="3" t="s">
        <v>250</v>
      </c>
      <c r="D28" s="3"/>
      <c r="E28" s="3" t="s">
        <v>222</v>
      </c>
      <c r="F28" s="3" t="s">
        <v>220</v>
      </c>
      <c r="G28" s="3"/>
      <c r="H28" s="3"/>
      <c r="I28" s="3"/>
    </row>
    <row r="29" spans="1:9">
      <c r="A29" s="3" t="s">
        <v>251</v>
      </c>
      <c r="B29" s="3" t="s">
        <v>280</v>
      </c>
      <c r="C29" s="3" t="s">
        <v>251</v>
      </c>
      <c r="D29" s="3"/>
      <c r="E29" s="3" t="s">
        <v>282</v>
      </c>
      <c r="F29" s="3"/>
      <c r="G29" s="3"/>
      <c r="H29" s="3"/>
      <c r="I29" s="3"/>
    </row>
    <row r="30" spans="1:9">
      <c r="A30" s="3" t="s">
        <v>252</v>
      </c>
      <c r="B30" s="3" t="s">
        <v>227</v>
      </c>
      <c r="C30" s="3" t="s">
        <v>252</v>
      </c>
      <c r="D30" s="3" t="s">
        <v>228</v>
      </c>
      <c r="E30" s="3" t="s">
        <v>229</v>
      </c>
      <c r="F30" s="3" t="s">
        <v>220</v>
      </c>
      <c r="G30" s="3"/>
      <c r="H30" s="3"/>
      <c r="I30" s="3"/>
    </row>
    <row r="31" spans="1:9">
      <c r="A31" s="3" t="s">
        <v>253</v>
      </c>
      <c r="B31" s="3" t="s">
        <v>224</v>
      </c>
      <c r="C31" s="3" t="s">
        <v>253</v>
      </c>
      <c r="D31" s="3"/>
      <c r="E31" s="3" t="s">
        <v>222</v>
      </c>
      <c r="F31" s="3" t="s">
        <v>220</v>
      </c>
      <c r="G31" s="3"/>
      <c r="H31" s="3"/>
      <c r="I31" s="3"/>
    </row>
    <row r="32" spans="1:9">
      <c r="A32" s="3" t="s">
        <v>254</v>
      </c>
      <c r="B32" s="3" t="s">
        <v>227</v>
      </c>
      <c r="C32" s="3" t="s">
        <v>254</v>
      </c>
      <c r="D32" s="3" t="s">
        <v>246</v>
      </c>
      <c r="E32" s="3" t="s">
        <v>255</v>
      </c>
      <c r="F32" s="3" t="s">
        <v>220</v>
      </c>
      <c r="G32" s="3"/>
      <c r="H32" s="3"/>
      <c r="I32" s="3"/>
    </row>
    <row r="33" spans="1:9">
      <c r="A33" s="3" t="s">
        <v>256</v>
      </c>
      <c r="B33" s="3" t="s">
        <v>219</v>
      </c>
      <c r="C33" s="3" t="s">
        <v>256</v>
      </c>
      <c r="D33" s="3">
        <v>512</v>
      </c>
      <c r="E33" s="3" t="s">
        <v>222</v>
      </c>
      <c r="F33" s="3"/>
      <c r="G33" s="3"/>
      <c r="H33" s="3"/>
      <c r="I33" s="3"/>
    </row>
    <row r="34" spans="1:9">
      <c r="A34" s="3" t="s">
        <v>276</v>
      </c>
      <c r="B34" s="3" t="s">
        <v>224</v>
      </c>
      <c r="C34" s="3" t="s">
        <v>225</v>
      </c>
      <c r="D34" s="3"/>
      <c r="E34" s="3" t="s">
        <v>222</v>
      </c>
      <c r="F34" s="3" t="s">
        <v>220</v>
      </c>
      <c r="G34" s="3"/>
      <c r="H34" s="3"/>
      <c r="I34" s="3"/>
    </row>
    <row r="35" spans="1:9">
      <c r="A35" s="3" t="s">
        <v>257</v>
      </c>
      <c r="B35" s="3" t="s">
        <v>224</v>
      </c>
      <c r="C35" s="3" t="s">
        <v>257</v>
      </c>
      <c r="D35" s="3"/>
      <c r="E35" s="3" t="s">
        <v>222</v>
      </c>
      <c r="F35" s="3" t="s">
        <v>220</v>
      </c>
      <c r="G35" s="3"/>
      <c r="H35" s="3"/>
      <c r="I35" s="3"/>
    </row>
    <row r="36" spans="1:9">
      <c r="A36" s="3" t="s">
        <v>258</v>
      </c>
      <c r="B36" s="3" t="s">
        <v>259</v>
      </c>
      <c r="C36" s="3" t="s">
        <v>230</v>
      </c>
      <c r="D36" s="3"/>
      <c r="E36" s="3" t="s">
        <v>260</v>
      </c>
      <c r="F36" s="3" t="s">
        <v>261</v>
      </c>
      <c r="G36" s="3" t="s">
        <v>262</v>
      </c>
      <c r="H36" s="3" t="s">
        <v>264</v>
      </c>
      <c r="I36" s="3"/>
    </row>
    <row r="37" spans="1:9">
      <c r="A37" s="3" t="s">
        <v>265</v>
      </c>
      <c r="B37" s="3" t="s">
        <v>259</v>
      </c>
      <c r="C37" s="3" t="s">
        <v>208</v>
      </c>
      <c r="D37" s="3"/>
      <c r="E37" s="3" t="s">
        <v>260</v>
      </c>
      <c r="F37" s="3" t="s">
        <v>266</v>
      </c>
      <c r="G37" s="3" t="s">
        <v>262</v>
      </c>
      <c r="H37" s="3" t="s">
        <v>264</v>
      </c>
      <c r="I37" s="3"/>
    </row>
    <row r="38" spans="1:9">
      <c r="A38" s="3" t="s">
        <v>267</v>
      </c>
      <c r="B38" s="3" t="s">
        <v>259</v>
      </c>
      <c r="C38" s="3" t="s">
        <v>242</v>
      </c>
      <c r="D38" s="3"/>
      <c r="E38" s="3" t="s">
        <v>260</v>
      </c>
      <c r="F38" s="3" t="s">
        <v>268</v>
      </c>
      <c r="G38" s="3" t="s">
        <v>262</v>
      </c>
      <c r="H38" s="3" t="s">
        <v>263</v>
      </c>
      <c r="I38" s="3"/>
    </row>
    <row r="39" spans="1:9">
      <c r="A39" s="3" t="s">
        <v>269</v>
      </c>
      <c r="B39" s="3" t="s">
        <v>259</v>
      </c>
      <c r="C39" s="3" t="s">
        <v>253</v>
      </c>
      <c r="D39" s="3"/>
      <c r="E39" s="3" t="s">
        <v>260</v>
      </c>
      <c r="F39" s="3" t="s">
        <v>270</v>
      </c>
      <c r="G39" s="3" t="s">
        <v>262</v>
      </c>
      <c r="H39" s="3" t="s">
        <v>264</v>
      </c>
      <c r="I39" s="3"/>
    </row>
    <row r="40" spans="1:9">
      <c r="A40" s="3" t="s">
        <v>271</v>
      </c>
      <c r="B40" s="3" t="s">
        <v>259</v>
      </c>
      <c r="C40" s="3" t="s">
        <v>225</v>
      </c>
      <c r="D40" s="3"/>
      <c r="E40" s="3" t="s">
        <v>260</v>
      </c>
      <c r="F40" s="3" t="s">
        <v>270</v>
      </c>
      <c r="G40" s="3" t="s">
        <v>262</v>
      </c>
      <c r="H40" s="3" t="s">
        <v>264</v>
      </c>
      <c r="I40" s="3"/>
    </row>
    <row r="41" spans="1:9">
      <c r="A41" s="3" t="s">
        <v>272</v>
      </c>
      <c r="B41" s="3" t="s">
        <v>259</v>
      </c>
      <c r="C41" s="3" t="s">
        <v>212</v>
      </c>
      <c r="D41" s="3"/>
      <c r="E41" s="3" t="s">
        <v>260</v>
      </c>
      <c r="F41" s="3" t="s">
        <v>273</v>
      </c>
      <c r="G41" s="3" t="s">
        <v>262</v>
      </c>
      <c r="H41" s="3" t="s">
        <v>263</v>
      </c>
      <c r="I41" s="3"/>
    </row>
    <row r="42" spans="1:9">
      <c r="A42" s="3" t="s">
        <v>274</v>
      </c>
      <c r="B42" s="3" t="s">
        <v>259</v>
      </c>
      <c r="C42" s="3" t="s">
        <v>257</v>
      </c>
      <c r="D42" s="3"/>
      <c r="E42" s="3" t="s">
        <v>260</v>
      </c>
      <c r="F42" s="3" t="s">
        <v>275</v>
      </c>
      <c r="G42" s="3" t="s">
        <v>262</v>
      </c>
      <c r="H42" s="3" t="s">
        <v>263</v>
      </c>
      <c r="I42" s="3"/>
    </row>
    <row r="43" spans="1:9">
      <c r="A43" s="3" t="s">
        <v>277</v>
      </c>
      <c r="B43" s="3" t="s">
        <v>259</v>
      </c>
      <c r="C43" s="3" t="s">
        <v>248</v>
      </c>
      <c r="D43" s="3"/>
      <c r="E43" s="3" t="s">
        <v>260</v>
      </c>
      <c r="F43" s="3" t="s">
        <v>270</v>
      </c>
      <c r="G43" s="3" t="s">
        <v>262</v>
      </c>
      <c r="H43" s="3" t="s">
        <v>264</v>
      </c>
      <c r="I43" s="3"/>
    </row>
    <row r="44" spans="1:9">
      <c r="A44" s="3" t="s">
        <v>278</v>
      </c>
      <c r="B44" s="3" t="s">
        <v>259</v>
      </c>
      <c r="C44" s="3" t="s">
        <v>250</v>
      </c>
      <c r="D44" s="3"/>
      <c r="E44" s="3" t="s">
        <v>260</v>
      </c>
      <c r="F44" s="3" t="s">
        <v>270</v>
      </c>
      <c r="G44" s="3" t="s">
        <v>262</v>
      </c>
      <c r="H44" s="3" t="s">
        <v>264</v>
      </c>
      <c r="I44" s="3"/>
    </row>
  </sheetData>
  <conditionalFormatting sqref="A2:A44">
    <cfRule type="duplicateValues" dxfId="48" priority="27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59"/>
  <sheetViews>
    <sheetView workbookViewId="0">
      <selection activeCell="K73" sqref="K73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</v>
      </c>
      <c r="B1" t="s">
        <v>2</v>
      </c>
      <c r="C1" t="s">
        <v>3</v>
      </c>
      <c r="D1" t="s">
        <v>0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</row>
    <row r="2" spans="1:11">
      <c r="A2" s="1" t="s">
        <v>207</v>
      </c>
      <c r="B2" s="1" t="s">
        <v>10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5" t="str">
        <f>IF(VLOOKUP([Field],Columns[],4,0)&lt;&gt;0,", "&amp;VLOOKUP([Field],Columns[],4,0)&amp;")",")")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>
      <c r="A3" s="1" t="s">
        <v>207</v>
      </c>
      <c r="B3" s="3" t="s">
        <v>95</v>
      </c>
      <c r="C3" s="3" t="str">
        <f>VLOOKUP([Field],Columns[],2,0)&amp;"("</f>
        <v>string(</v>
      </c>
      <c r="D3" s="3" t="str">
        <f>IF(VLOOKUP([Field],Columns[],3,0)&lt;&gt;"","'"&amp;VLOOKUP([Field],Columns[],3,0)&amp;"'","")</f>
        <v>'name'</v>
      </c>
      <c r="E3" s="6" t="str">
        <f>IF(VLOOKUP([Field],Columns[],4,0)&lt;&gt;0,", "&amp;VLOOKUP([Field],Columns[],4,0)&amp;")",")")</f>
        <v>, 64)</v>
      </c>
      <c r="F3" s="3" t="str">
        <f>IF(VLOOKUP([Field],Columns[],5,0)=0,"","-&gt;"&amp;VLOOKUP([Field],Columns[],5,0))</f>
        <v>-&gt;index()</v>
      </c>
      <c r="G3" s="3" t="str">
        <f>IF(VLOOKUP([Field],Columns[],6,0)=0,"","-&gt;"&amp;VLOOKUP([Field],Columns[],6,0))</f>
        <v/>
      </c>
      <c r="H3" s="3" t="str">
        <f>IF(VLOOKUP([Field],Columns[],7,0)=0,"","-&gt;"&amp;VLOOKUP([Field],Columns[],7,0))</f>
        <v/>
      </c>
      <c r="I3" s="3" t="str">
        <f>IF(VLOOKUP([Field],Columns[],8,0)=0,"","-&gt;"&amp;VLOOKUP([Field],Columns[],8,0))</f>
        <v/>
      </c>
      <c r="J3" s="3" t="str">
        <f>IF(VLOOKUP([Field],Columns[],9,0)=0,"","-&gt;"&amp;VLOOKUP([Field],Columns[],9,0))</f>
        <v/>
      </c>
      <c r="K3" s="3" t="str">
        <f>"$table-&gt;"&amp;[Type]&amp;[Name]&amp;[Arg2]&amp;[Method1]&amp;[Method2]&amp;[Method3]&amp;[Method4]&amp;[Method5]&amp;";"</f>
        <v>$table-&gt;string('name', 64)-&gt;index();</v>
      </c>
    </row>
    <row r="4" spans="1:11">
      <c r="A4" s="1" t="s">
        <v>207</v>
      </c>
      <c r="B4" s="3" t="s">
        <v>96</v>
      </c>
      <c r="C4" s="3" t="str">
        <f>VLOOKUP([Field],Columns[],2,0)&amp;"("</f>
        <v>string(</v>
      </c>
      <c r="D4" s="3" t="str">
        <f>IF(VLOOKUP([Field],Columns[],3,0)&lt;&gt;"","'"&amp;VLOOKUP([Field],Columns[],3,0)&amp;"'","")</f>
        <v>'description'</v>
      </c>
      <c r="E4" s="6" t="str">
        <f>IF(VLOOKUP([Field],Columns[],4,0)&lt;&gt;0,", "&amp;VLOOKUP([Field],Columns[],4,0)&amp;")",")")</f>
        <v>, 1024)</v>
      </c>
      <c r="F4" s="3" t="str">
        <f>IF(VLOOKUP([Field],Columns[],5,0)=0,"","-&gt;"&amp;VLOOKUP([Field],Columns[],5,0))</f>
        <v>-&gt;nullable()</v>
      </c>
      <c r="G4" s="3" t="str">
        <f>IF(VLOOKUP([Field],Columns[],6,0)=0,"","-&gt;"&amp;VLOOKUP([Field],Columns[],6,0))</f>
        <v/>
      </c>
      <c r="H4" s="3" t="str">
        <f>IF(VLOOKUP([Field],Columns[],7,0)=0,"","-&gt;"&amp;VLOOKUP([Field],Columns[],7,0))</f>
        <v/>
      </c>
      <c r="I4" s="3" t="str">
        <f>IF(VLOOKUP([Field],Columns[],8,0)=0,"","-&gt;"&amp;VLOOKUP([Field],Columns[],8,0))</f>
        <v/>
      </c>
      <c r="J4" s="3" t="str">
        <f>IF(VLOOKUP([Field],Columns[],9,0)=0,"","-&gt;"&amp;VLOOKUP([Field],Columns[],9,0))</f>
        <v/>
      </c>
      <c r="K4" s="3" t="str">
        <f>"$table-&gt;"&amp;[Type]&amp;[Name]&amp;[Arg2]&amp;[Method1]&amp;[Method2]&amp;[Method3]&amp;[Method4]&amp;[Method5]&amp;";"</f>
        <v>$table-&gt;string('description', 1024)-&gt;nullable();</v>
      </c>
    </row>
    <row r="5" spans="1:11">
      <c r="A5" s="1" t="s">
        <v>207</v>
      </c>
      <c r="B5" s="3" t="s">
        <v>226</v>
      </c>
      <c r="C5" s="3" t="str">
        <f>VLOOKUP([Field],Columns[],2,0)&amp;"("</f>
        <v>enum(</v>
      </c>
      <c r="D5" s="3" t="str">
        <f>IF(VLOOKUP([Field],Columns[],3,0)&lt;&gt;"","'"&amp;VLOOKUP([Field],Columns[],3,0)&amp;"'","")</f>
        <v>'status'</v>
      </c>
      <c r="E5" s="6" t="str">
        <f>IF(VLOOKUP([Field],Columns[],4,0)&lt;&gt;0,", "&amp;VLOOKUP([Field],Columns[],4,0)&amp;")",")")</f>
        <v>, ['Active','Inactive'])</v>
      </c>
      <c r="F5" s="3" t="str">
        <f>IF(VLOOKUP([Field],Columns[],5,0)=0,"","-&gt;"&amp;VLOOKUP([Field],Columns[],5,0))</f>
        <v>-&gt;default('Active')</v>
      </c>
      <c r="G5" s="3" t="str">
        <f>IF(VLOOKUP([Field],Columns[],6,0)=0,"","-&gt;"&amp;VLOOKUP([Field],Columns[],6,0))</f>
        <v>-&gt;index()</v>
      </c>
      <c r="H5" s="3" t="str">
        <f>IF(VLOOKUP([Field],Columns[],7,0)=0,"","-&gt;"&amp;VLOOKUP([Field],Columns[],7,0))</f>
        <v/>
      </c>
      <c r="I5" s="3" t="str">
        <f>IF(VLOOKUP([Field],Columns[],8,0)=0,"","-&gt;"&amp;VLOOKUP([Field],Columns[],8,0))</f>
        <v/>
      </c>
      <c r="J5" s="3" t="str">
        <f>IF(VLOOKUP([Field],Columns[],9,0)=0,"","-&gt;"&amp;VLOOKUP([Field],Columns[],9,0))</f>
        <v/>
      </c>
      <c r="K5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6" spans="1:11">
      <c r="A6" s="1" t="s">
        <v>207</v>
      </c>
      <c r="B6" s="3" t="s">
        <v>12</v>
      </c>
      <c r="C6" s="3" t="str">
        <f>VLOOKUP([Field],Columns[],2,0)&amp;"("</f>
        <v>timestamps(</v>
      </c>
      <c r="D6" s="3" t="str">
        <f>IF(VLOOKUP([Field],Columns[],3,0)&lt;&gt;"","'"&amp;VLOOKUP([Field],Columns[],3,0)&amp;"'","")</f>
        <v/>
      </c>
      <c r="E6" s="6" t="str">
        <f>IF(VLOOKUP([Field],Columns[],4,0)&lt;&gt;0,", "&amp;VLOOKUP([Field],Columns[],4,0)&amp;")",")")</f>
        <v>)</v>
      </c>
      <c r="F6" s="3" t="str">
        <f>IF(VLOOKUP([Field],Columns[],5,0)=0,"","-&gt;"&amp;VLOOKUP([Field],Columns[],5,0))</f>
        <v/>
      </c>
      <c r="G6" s="3" t="str">
        <f>IF(VLOOKUP([Field],Columns[],6,0)=0,"","-&gt;"&amp;VLOOKUP([Field],Columns[],6,0))</f>
        <v/>
      </c>
      <c r="H6" s="3" t="str">
        <f>IF(VLOOKUP([Field],Columns[],7,0)=0,"","-&gt;"&amp;VLOOKUP([Field],Columns[],7,0))</f>
        <v/>
      </c>
      <c r="I6" s="3" t="str">
        <f>IF(VLOOKUP([Field],Columns[],8,0)=0,"","-&gt;"&amp;VLOOKUP([Field],Columns[],8,0))</f>
        <v/>
      </c>
      <c r="J6" s="3" t="str">
        <f>IF(VLOOKUP([Field],Columns[],9,0)=0,"","-&gt;"&amp;VLOOKUP([Field],Columns[],9,0))</f>
        <v/>
      </c>
      <c r="K6" s="3" t="str">
        <f>"$table-&gt;"&amp;[Type]&amp;[Name]&amp;[Arg2]&amp;[Method1]&amp;[Method2]&amp;[Method3]&amp;[Method4]&amp;[Method5]&amp;";"</f>
        <v>$table-&gt;timestamps();</v>
      </c>
    </row>
    <row r="7" spans="1:11">
      <c r="A7" s="2" t="s">
        <v>209</v>
      </c>
      <c r="B7" s="3" t="s">
        <v>10</v>
      </c>
      <c r="C7" s="3" t="str">
        <f>VLOOKUP([Field],Columns[],2,0)&amp;"("</f>
        <v>increments(</v>
      </c>
      <c r="D7" s="3" t="str">
        <f>IF(VLOOKUP([Field],Columns[],3,0)&lt;&gt;"","'"&amp;VLOOKUP([Field],Columns[],3,0)&amp;"'","")</f>
        <v>'id'</v>
      </c>
      <c r="E7" s="6" t="str">
        <f>IF(VLOOKUP([Field],Columns[],4,0)&lt;&gt;0,", "&amp;VLOOKUP([Field],Columns[],4,0)&amp;")",")")</f>
        <v>)</v>
      </c>
      <c r="F7" s="3" t="str">
        <f>IF(VLOOKUP([Field],Columns[],5,0)=0,"","-&gt;"&amp;VLOOKUP([Field],Columns[],5,0))</f>
        <v/>
      </c>
      <c r="G7" s="3" t="str">
        <f>IF(VLOOKUP([Field],Columns[],6,0)=0,"","-&gt;"&amp;VLOOKUP([Field],Columns[],6,0))</f>
        <v/>
      </c>
      <c r="H7" s="3" t="str">
        <f>IF(VLOOKUP([Field],Columns[],7,0)=0,"","-&gt;"&amp;VLOOKUP([Field],Columns[],7,0))</f>
        <v/>
      </c>
      <c r="I7" s="3" t="str">
        <f>IF(VLOOKUP([Field],Columns[],8,0)=0,"","-&gt;"&amp;VLOOKUP([Field],Columns[],8,0))</f>
        <v/>
      </c>
      <c r="J7" s="3" t="str">
        <f>IF(VLOOKUP([Field],Columns[],9,0)=0,"","-&gt;"&amp;VLOOKUP([Field],Columns[],9,0))</f>
        <v/>
      </c>
      <c r="K7" s="3" t="str">
        <f>"$table-&gt;"&amp;[Type]&amp;[Name]&amp;[Arg2]&amp;[Method1]&amp;[Method2]&amp;[Method3]&amp;[Method4]&amp;[Method5]&amp;";"</f>
        <v>$table-&gt;increments('id');</v>
      </c>
    </row>
    <row r="8" spans="1:11">
      <c r="A8" s="2" t="s">
        <v>209</v>
      </c>
      <c r="B8" s="3" t="s">
        <v>95</v>
      </c>
      <c r="C8" s="3" t="str">
        <f>VLOOKUP([Field],Columns[],2,0)&amp;"("</f>
        <v>string(</v>
      </c>
      <c r="D8" s="3" t="str">
        <f>IF(VLOOKUP([Field],Columns[],3,0)&lt;&gt;"","'"&amp;VLOOKUP([Field],Columns[],3,0)&amp;"'","")</f>
        <v>'name'</v>
      </c>
      <c r="E8" s="6" t="str">
        <f>IF(VLOOKUP([Field],Columns[],4,0)&lt;&gt;0,", "&amp;VLOOKUP([Field],Columns[],4,0)&amp;")",")")</f>
        <v>, 64)</v>
      </c>
      <c r="F8" s="3" t="str">
        <f>IF(VLOOKUP([Field],Columns[],5,0)=0,"","-&gt;"&amp;VLOOKUP([Field],Columns[],5,0))</f>
        <v>-&gt;index()</v>
      </c>
      <c r="G8" s="3" t="str">
        <f>IF(VLOOKUP([Field],Columns[],6,0)=0,"","-&gt;"&amp;VLOOKUP([Field],Columns[],6,0))</f>
        <v/>
      </c>
      <c r="H8" s="3" t="str">
        <f>IF(VLOOKUP([Field],Columns[],7,0)=0,"","-&gt;"&amp;VLOOKUP([Field],Columns[],7,0))</f>
        <v/>
      </c>
      <c r="I8" s="3" t="str">
        <f>IF(VLOOKUP([Field],Columns[],8,0)=0,"","-&gt;"&amp;VLOOKUP([Field],Columns[],8,0))</f>
        <v/>
      </c>
      <c r="J8" s="3" t="str">
        <f>IF(VLOOKUP([Field],Columns[],9,0)=0,"","-&gt;"&amp;VLOOKUP([Field],Columns[],9,0))</f>
        <v/>
      </c>
      <c r="K8" s="3" t="str">
        <f>"$table-&gt;"&amp;[Type]&amp;[Name]&amp;[Arg2]&amp;[Method1]&amp;[Method2]&amp;[Method3]&amp;[Method4]&amp;[Method5]&amp;";"</f>
        <v>$table-&gt;string('name', 64)-&gt;index();</v>
      </c>
    </row>
    <row r="9" spans="1:11">
      <c r="A9" s="2" t="s">
        <v>209</v>
      </c>
      <c r="B9" s="3" t="s">
        <v>96</v>
      </c>
      <c r="C9" s="3" t="str">
        <f>VLOOKUP([Field],Columns[],2,0)&amp;"("</f>
        <v>string(</v>
      </c>
      <c r="D9" s="3" t="str">
        <f>IF(VLOOKUP([Field],Columns[],3,0)&lt;&gt;"","'"&amp;VLOOKUP([Field],Columns[],3,0)&amp;"'","")</f>
        <v>'description'</v>
      </c>
      <c r="E9" s="6" t="str">
        <f>IF(VLOOKUP([Field],Columns[],4,0)&lt;&gt;0,", "&amp;VLOOKUP([Field],Columns[],4,0)&amp;")",")")</f>
        <v>, 1024)</v>
      </c>
      <c r="F9" s="3" t="str">
        <f>IF(VLOOKUP([Field],Columns[],5,0)=0,"","-&gt;"&amp;VLOOKUP([Field],Columns[],5,0))</f>
        <v>-&gt;nullable()</v>
      </c>
      <c r="G9" s="3" t="str">
        <f>IF(VLOOKUP([Field],Columns[],6,0)=0,"","-&gt;"&amp;VLOOKUP([Field],Columns[],6,0))</f>
        <v/>
      </c>
      <c r="H9" s="3" t="str">
        <f>IF(VLOOKUP([Field],Columns[],7,0)=0,"","-&gt;"&amp;VLOOKUP([Field],Columns[],7,0))</f>
        <v/>
      </c>
      <c r="I9" s="3" t="str">
        <f>IF(VLOOKUP([Field],Columns[],8,0)=0,"","-&gt;"&amp;VLOOKUP([Field],Columns[],8,0))</f>
        <v/>
      </c>
      <c r="J9" s="3" t="str">
        <f>IF(VLOOKUP([Field],Columns[],9,0)=0,"","-&gt;"&amp;VLOOKUP([Field],Columns[],9,0))</f>
        <v/>
      </c>
      <c r="K9" s="3" t="str">
        <f>"$table-&gt;"&amp;[Type]&amp;[Name]&amp;[Arg2]&amp;[Method1]&amp;[Method2]&amp;[Method3]&amp;[Method4]&amp;[Method5]&amp;";"</f>
        <v>$table-&gt;string('description', 1024)-&gt;nullable();</v>
      </c>
    </row>
    <row r="10" spans="1:11">
      <c r="A10" s="2" t="s">
        <v>209</v>
      </c>
      <c r="B10" s="3" t="s">
        <v>226</v>
      </c>
      <c r="C10" s="3" t="str">
        <f>VLOOKUP([Field],Columns[],2,0)&amp;"("</f>
        <v>enum(</v>
      </c>
      <c r="D10" s="3" t="str">
        <f>IF(VLOOKUP([Field],Columns[],3,0)&lt;&gt;"","'"&amp;VLOOKUP([Field],Columns[],3,0)&amp;"'","")</f>
        <v>'status'</v>
      </c>
      <c r="E10" s="6" t="str">
        <f>IF(VLOOKUP([Field],Columns[],4,0)&lt;&gt;0,", "&amp;VLOOKUP([Field],Columns[],4,0)&amp;")",")")</f>
        <v>, ['Active','Inactive'])</v>
      </c>
      <c r="F10" s="3" t="str">
        <f>IF(VLOOKUP([Field],Columns[],5,0)=0,"","-&gt;"&amp;VLOOKUP([Field],Columns[],5,0))</f>
        <v>-&gt;default('Active')</v>
      </c>
      <c r="G10" s="3" t="str">
        <f>IF(VLOOKUP([Field],Columns[],6,0)=0,"","-&gt;"&amp;VLOOKUP([Field],Columns[],6,0))</f>
        <v>-&gt;index()</v>
      </c>
      <c r="H10" s="3" t="str">
        <f>IF(VLOOKUP([Field],Columns[],7,0)=0,"","-&gt;"&amp;VLOOKUP([Field],Columns[],7,0))</f>
        <v/>
      </c>
      <c r="I10" s="3" t="str">
        <f>IF(VLOOKUP([Field],Columns[],8,0)=0,"","-&gt;"&amp;VLOOKUP([Field],Columns[],8,0))</f>
        <v/>
      </c>
      <c r="J10" s="3" t="str">
        <f>IF(VLOOKUP([Field],Columns[],9,0)=0,"","-&gt;"&amp;VLOOKUP([Field],Columns[],9,0))</f>
        <v/>
      </c>
      <c r="K10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1" spans="1:11">
      <c r="A11" s="2" t="s">
        <v>209</v>
      </c>
      <c r="B11" s="3" t="s">
        <v>12</v>
      </c>
      <c r="C11" s="3" t="str">
        <f>VLOOKUP([Field],Columns[],2,0)&amp;"("</f>
        <v>timestamps(</v>
      </c>
      <c r="D11" s="3" t="str">
        <f>IF(VLOOKUP([Field],Columns[],3,0)&lt;&gt;"","'"&amp;VLOOKUP([Field],Columns[],3,0)&amp;"'","")</f>
        <v/>
      </c>
      <c r="E11" s="6" t="str">
        <f>IF(VLOOKUP([Field],Columns[],4,0)&lt;&gt;0,", "&amp;VLOOKUP([Field],Columns[],4,0)&amp;")",")")</f>
        <v>)</v>
      </c>
      <c r="F11" s="3" t="str">
        <f>IF(VLOOKUP([Field],Columns[],5,0)=0,"","-&gt;"&amp;VLOOKUP([Field],Columns[],5,0))</f>
        <v/>
      </c>
      <c r="G11" s="3" t="str">
        <f>IF(VLOOKUP([Field],Columns[],6,0)=0,"","-&gt;"&amp;VLOOKUP([Field],Columns[],6,0))</f>
        <v/>
      </c>
      <c r="H11" s="3" t="str">
        <f>IF(VLOOKUP([Field],Columns[],7,0)=0,"","-&gt;"&amp;VLOOKUP([Field],Columns[],7,0))</f>
        <v/>
      </c>
      <c r="I11" s="3" t="str">
        <f>IF(VLOOKUP([Field],Columns[],8,0)=0,"","-&gt;"&amp;VLOOKUP([Field],Columns[],8,0))</f>
        <v/>
      </c>
      <c r="J11" s="3" t="str">
        <f>IF(VLOOKUP([Field],Columns[],9,0)=0,"","-&gt;"&amp;VLOOKUP([Field],Columns[],9,0))</f>
        <v/>
      </c>
      <c r="K11" s="3" t="str">
        <f>"$table-&gt;"&amp;[Type]&amp;[Name]&amp;[Arg2]&amp;[Method1]&amp;[Method2]&amp;[Method3]&amp;[Method4]&amp;[Method5]&amp;";"</f>
        <v>$table-&gt;timestamps();</v>
      </c>
    </row>
    <row r="12" spans="1:11">
      <c r="A12" s="3" t="s">
        <v>50</v>
      </c>
      <c r="B12" s="3" t="s">
        <v>10</v>
      </c>
      <c r="C12" s="3" t="str">
        <f>VLOOKUP([Field],Columns[],2,0)&amp;"("</f>
        <v>increments(</v>
      </c>
      <c r="D12" s="3" t="str">
        <f>IF(VLOOKUP([Field],Columns[],3,0)&lt;&gt;"","'"&amp;VLOOKUP([Field],Columns[],3,0)&amp;"'","")</f>
        <v>'id'</v>
      </c>
      <c r="E12" s="6" t="str">
        <f>IF(VLOOKUP([Field],Columns[],4,0)&lt;&gt;0,", "&amp;VLOOKUP([Field],Columns[],4,0)&amp;")",")")</f>
        <v>)</v>
      </c>
      <c r="F12" s="3" t="str">
        <f>IF(VLOOKUP([Field],Columns[],5,0)=0,"","-&gt;"&amp;VLOOKUP([Field],Columns[],5,0))</f>
        <v/>
      </c>
      <c r="G12" s="3" t="str">
        <f>IF(VLOOKUP([Field],Columns[],6,0)=0,"","-&gt;"&amp;VLOOKUP([Field],Columns[],6,0))</f>
        <v/>
      </c>
      <c r="H12" s="3" t="str">
        <f>IF(VLOOKUP([Field],Columns[],7,0)=0,"","-&gt;"&amp;VLOOKUP([Field],Columns[],7,0))</f>
        <v/>
      </c>
      <c r="I12" s="3" t="str">
        <f>IF(VLOOKUP([Field],Columns[],8,0)=0,"","-&gt;"&amp;VLOOKUP([Field],Columns[],8,0))</f>
        <v/>
      </c>
      <c r="J12" s="3" t="str">
        <f>IF(VLOOKUP([Field],Columns[],9,0)=0,"","-&gt;"&amp;VLOOKUP([Field],Columns[],9,0))</f>
        <v/>
      </c>
      <c r="K12" s="3" t="str">
        <f>"$table-&gt;"&amp;[Type]&amp;[Name]&amp;[Arg2]&amp;[Method1]&amp;[Method2]&amp;[Method3]&amp;[Method4]&amp;[Method5]&amp;";"</f>
        <v>$table-&gt;increments('id');</v>
      </c>
    </row>
    <row r="13" spans="1:11">
      <c r="A13" s="3" t="s">
        <v>50</v>
      </c>
      <c r="B13" s="3" t="s">
        <v>95</v>
      </c>
      <c r="C13" s="3" t="str">
        <f>VLOOKUP([Field],Columns[],2,0)&amp;"("</f>
        <v>string(</v>
      </c>
      <c r="D13" s="3" t="str">
        <f>IF(VLOOKUP([Field],Columns[],3,0)&lt;&gt;"","'"&amp;VLOOKUP([Field],Columns[],3,0)&amp;"'","")</f>
        <v>'name'</v>
      </c>
      <c r="E13" s="6" t="str">
        <f>IF(VLOOKUP([Field],Columns[],4,0)&lt;&gt;0,", "&amp;VLOOKUP([Field],Columns[],4,0)&amp;")",")")</f>
        <v>, 64)</v>
      </c>
      <c r="F13" s="3" t="str">
        <f>IF(VLOOKUP([Field],Columns[],5,0)=0,"","-&gt;"&amp;VLOOKUP([Field],Columns[],5,0))</f>
        <v>-&gt;index()</v>
      </c>
      <c r="G13" s="3" t="str">
        <f>IF(VLOOKUP([Field],Columns[],6,0)=0,"","-&gt;"&amp;VLOOKUP([Field],Columns[],6,0))</f>
        <v/>
      </c>
      <c r="H13" s="3" t="str">
        <f>IF(VLOOKUP([Field],Columns[],7,0)=0,"","-&gt;"&amp;VLOOKUP([Field],Columns[],7,0))</f>
        <v/>
      </c>
      <c r="I13" s="3" t="str">
        <f>IF(VLOOKUP([Field],Columns[],8,0)=0,"","-&gt;"&amp;VLOOKUP([Field],Columns[],8,0))</f>
        <v/>
      </c>
      <c r="J13" s="3" t="str">
        <f>IF(VLOOKUP([Field],Columns[],9,0)=0,"","-&gt;"&amp;VLOOKUP([Field],Columns[],9,0))</f>
        <v/>
      </c>
      <c r="K13" s="3" t="str">
        <f>"$table-&gt;"&amp;[Type]&amp;[Name]&amp;[Arg2]&amp;[Method1]&amp;[Method2]&amp;[Method3]&amp;[Method4]&amp;[Method5]&amp;";"</f>
        <v>$table-&gt;string('name', 64)-&gt;index();</v>
      </c>
    </row>
    <row r="14" spans="1:11">
      <c r="A14" s="3" t="s">
        <v>50</v>
      </c>
      <c r="B14" s="3" t="s">
        <v>96</v>
      </c>
      <c r="C14" s="3" t="str">
        <f>VLOOKUP([Field],Columns[],2,0)&amp;"("</f>
        <v>string(</v>
      </c>
      <c r="D14" s="3" t="str">
        <f>IF(VLOOKUP([Field],Columns[],3,0)&lt;&gt;"","'"&amp;VLOOKUP([Field],Columns[],3,0)&amp;"'","")</f>
        <v>'description'</v>
      </c>
      <c r="E14" s="6" t="str">
        <f>IF(VLOOKUP([Field],Columns[],4,0)&lt;&gt;0,", "&amp;VLOOKUP([Field],Columns[],4,0)&amp;")",")")</f>
        <v>, 1024)</v>
      </c>
      <c r="F14" s="3" t="str">
        <f>IF(VLOOKUP([Field],Columns[],5,0)=0,"","-&gt;"&amp;VLOOKUP([Field],Columns[],5,0))</f>
        <v>-&gt;nullable()</v>
      </c>
      <c r="G14" s="3" t="str">
        <f>IF(VLOOKUP([Field],Columns[],6,0)=0,"","-&gt;"&amp;VLOOKUP([Field],Columns[],6,0))</f>
        <v/>
      </c>
      <c r="H14" s="3" t="str">
        <f>IF(VLOOKUP([Field],Columns[],7,0)=0,"","-&gt;"&amp;VLOOKUP([Field],Columns[],7,0))</f>
        <v/>
      </c>
      <c r="I14" s="3" t="str">
        <f>IF(VLOOKUP([Field],Columns[],8,0)=0,"","-&gt;"&amp;VLOOKUP([Field],Columns[],8,0))</f>
        <v/>
      </c>
      <c r="J14" s="3" t="str">
        <f>IF(VLOOKUP([Field],Columns[],9,0)=0,"","-&gt;"&amp;VLOOKUP([Field],Columns[],9,0))</f>
        <v/>
      </c>
      <c r="K14" s="3" t="str">
        <f>"$table-&gt;"&amp;[Type]&amp;[Name]&amp;[Arg2]&amp;[Method1]&amp;[Method2]&amp;[Method3]&amp;[Method4]&amp;[Method5]&amp;";"</f>
        <v>$table-&gt;string('description', 1024)-&gt;nullable();</v>
      </c>
    </row>
    <row r="15" spans="1:11">
      <c r="A15" s="3" t="s">
        <v>50</v>
      </c>
      <c r="B15" s="3" t="s">
        <v>230</v>
      </c>
      <c r="C15" s="3" t="str">
        <f>VLOOKUP([Field],Columns[],2,0)&amp;"("</f>
        <v>unsignedInteger(</v>
      </c>
      <c r="D15" s="3" t="str">
        <f>IF(VLOOKUP([Field],Columns[],3,0)&lt;&gt;"","'"&amp;VLOOKUP([Field],Columns[],3,0)&amp;"'","")</f>
        <v>'brand'</v>
      </c>
      <c r="E15" s="6" t="str">
        <f>IF(VLOOKUP([Field],Columns[],4,0)&lt;&gt;0,", "&amp;VLOOKUP([Field],Columns[],4,0)&amp;")",")")</f>
        <v>)</v>
      </c>
      <c r="F15" s="3" t="str">
        <f>IF(VLOOKUP([Field],Columns[],5,0)=0,"","-&gt;"&amp;VLOOKUP([Field],Columns[],5,0))</f>
        <v>-&gt;nullable()</v>
      </c>
      <c r="G15" s="3" t="str">
        <f>IF(VLOOKUP([Field],Columns[],6,0)=0,"","-&gt;"&amp;VLOOKUP([Field],Columns[],6,0))</f>
        <v>-&gt;index()</v>
      </c>
      <c r="H15" s="3" t="str">
        <f>IF(VLOOKUP([Field],Columns[],7,0)=0,"","-&gt;"&amp;VLOOKUP([Field],Columns[],7,0))</f>
        <v/>
      </c>
      <c r="I15" s="3" t="str">
        <f>IF(VLOOKUP([Field],Columns[],8,0)=0,"","-&gt;"&amp;VLOOKUP([Field],Columns[],8,0))</f>
        <v/>
      </c>
      <c r="J15" s="3" t="str">
        <f>IF(VLOOKUP([Field],Columns[],9,0)=0,"","-&gt;"&amp;VLOOKUP([Field],Columns[],9,0))</f>
        <v/>
      </c>
      <c r="K15" s="3" t="str">
        <f>"$table-&gt;"&amp;[Type]&amp;[Name]&amp;[Arg2]&amp;[Method1]&amp;[Method2]&amp;[Method3]&amp;[Method4]&amp;[Method5]&amp;";"</f>
        <v>$table-&gt;unsignedInteger('brand')-&gt;nullable()-&gt;index();</v>
      </c>
    </row>
    <row r="16" spans="1:11">
      <c r="A16" s="3" t="s">
        <v>50</v>
      </c>
      <c r="B16" s="3" t="s">
        <v>208</v>
      </c>
      <c r="C16" s="3" t="str">
        <f>VLOOKUP([Field],Columns[],2,0)&amp;"("</f>
        <v>unsignedInteger(</v>
      </c>
      <c r="D16" s="3" t="str">
        <f>IF(VLOOKUP([Field],Columns[],3,0)&lt;&gt;"","'"&amp;VLOOKUP([Field],Columns[],3,0)&amp;"'","")</f>
        <v>'category'</v>
      </c>
      <c r="E16" s="6" t="str">
        <f>IF(VLOOKUP([Field],Columns[],4,0)&lt;&gt;0,", "&amp;VLOOKUP([Field],Columns[],4,0)&amp;")",")")</f>
        <v>)</v>
      </c>
      <c r="F16" s="3" t="str">
        <f>IF(VLOOKUP([Field],Columns[],5,0)=0,"","-&gt;"&amp;VLOOKUP([Field],Columns[],5,0))</f>
        <v>-&gt;nullable()</v>
      </c>
      <c r="G16" s="3" t="str">
        <f>IF(VLOOKUP([Field],Columns[],6,0)=0,"","-&gt;"&amp;VLOOKUP([Field],Columns[],6,0))</f>
        <v>-&gt;index()</v>
      </c>
      <c r="H16" s="3" t="str">
        <f>IF(VLOOKUP([Field],Columns[],7,0)=0,"","-&gt;"&amp;VLOOKUP([Field],Columns[],7,0))</f>
        <v/>
      </c>
      <c r="I16" s="3" t="str">
        <f>IF(VLOOKUP([Field],Columns[],8,0)=0,"","-&gt;"&amp;VLOOKUP([Field],Columns[],8,0))</f>
        <v/>
      </c>
      <c r="J16" s="3" t="str">
        <f>IF(VLOOKUP([Field],Columns[],9,0)=0,"","-&gt;"&amp;VLOOKUP([Field],Columns[],9,0))</f>
        <v/>
      </c>
      <c r="K16" s="3" t="str">
        <f>"$table-&gt;"&amp;[Type]&amp;[Name]&amp;[Arg2]&amp;[Method1]&amp;[Method2]&amp;[Method3]&amp;[Method4]&amp;[Method5]&amp;";"</f>
        <v>$table-&gt;unsignedInteger('category')-&gt;nullable()-&gt;index();</v>
      </c>
    </row>
    <row r="17" spans="1:11">
      <c r="A17" s="3" t="s">
        <v>50</v>
      </c>
      <c r="B17" s="3" t="s">
        <v>231</v>
      </c>
      <c r="C17" s="3" t="str">
        <f>VLOOKUP([Field],Columns[],2,0)&amp;"("</f>
        <v>string(</v>
      </c>
      <c r="D17" s="3" t="str">
        <f>IF(VLOOKUP([Field],Columns[],3,0)&lt;&gt;"","'"&amp;VLOOKUP([Field],Columns[],3,0)&amp;"'","")</f>
        <v>'no'</v>
      </c>
      <c r="E17" s="6" t="str">
        <f>IF(VLOOKUP([Field],Columns[],4,0)&lt;&gt;0,", "&amp;VLOOKUP([Field],Columns[],4,0)&amp;")",")")</f>
        <v>, 32)</v>
      </c>
      <c r="F17" s="3" t="str">
        <f>IF(VLOOKUP([Field],Columns[],5,0)=0,"","-&gt;"&amp;VLOOKUP([Field],Columns[],5,0))</f>
        <v>-&gt;nullable()</v>
      </c>
      <c r="G17" s="3" t="str">
        <f>IF(VLOOKUP([Field],Columns[],6,0)=0,"","-&gt;"&amp;VLOOKUP([Field],Columns[],6,0))</f>
        <v/>
      </c>
      <c r="H17" s="3" t="str">
        <f>IF(VLOOKUP([Field],Columns[],7,0)=0,"","-&gt;"&amp;VLOOKUP([Field],Columns[],7,0))</f>
        <v/>
      </c>
      <c r="I17" s="3" t="str">
        <f>IF(VLOOKUP([Field],Columns[],8,0)=0,"","-&gt;"&amp;VLOOKUP([Field],Columns[],8,0))</f>
        <v/>
      </c>
      <c r="J17" s="3" t="str">
        <f>IF(VLOOKUP([Field],Columns[],9,0)=0,"","-&gt;"&amp;VLOOKUP([Field],Columns[],9,0))</f>
        <v/>
      </c>
      <c r="K17" s="3" t="str">
        <f>"$table-&gt;"&amp;[Type]&amp;[Name]&amp;[Arg2]&amp;[Method1]&amp;[Method2]&amp;[Method3]&amp;[Method4]&amp;[Method5]&amp;";"</f>
        <v>$table-&gt;string('no', 32)-&gt;nullable();</v>
      </c>
    </row>
    <row r="18" spans="1:11">
      <c r="A18" s="3" t="s">
        <v>50</v>
      </c>
      <c r="B18" s="3" t="s">
        <v>232</v>
      </c>
      <c r="C18" s="3" t="str">
        <f>VLOOKUP([Field],Columns[],2,0)&amp;"("</f>
        <v>string(</v>
      </c>
      <c r="D18" s="3" t="str">
        <f>IF(VLOOKUP([Field],Columns[],3,0)&lt;&gt;"","'"&amp;VLOOKUP([Field],Columns[],3,0)&amp;"'","")</f>
        <v>'code'</v>
      </c>
      <c r="E18" s="6" t="str">
        <f>IF(VLOOKUP([Field],Columns[],4,0)&lt;&gt;0,", "&amp;VLOOKUP([Field],Columns[],4,0)&amp;")",")")</f>
        <v>, 64)</v>
      </c>
      <c r="F18" s="3" t="str">
        <f>IF(VLOOKUP([Field],Columns[],5,0)=0,"","-&gt;"&amp;VLOOKUP([Field],Columns[],5,0))</f>
        <v>-&gt;nullable()</v>
      </c>
      <c r="G18" s="3" t="str">
        <f>IF(VLOOKUP([Field],Columns[],6,0)=0,"","-&gt;"&amp;VLOOKUP([Field],Columns[],6,0))</f>
        <v/>
      </c>
      <c r="H18" s="3" t="str">
        <f>IF(VLOOKUP([Field],Columns[],7,0)=0,"","-&gt;"&amp;VLOOKUP([Field],Columns[],7,0))</f>
        <v/>
      </c>
      <c r="I18" s="3" t="str">
        <f>IF(VLOOKUP([Field],Columns[],8,0)=0,"","-&gt;"&amp;VLOOKUP([Field],Columns[],8,0))</f>
        <v/>
      </c>
      <c r="J18" s="3" t="str">
        <f>IF(VLOOKUP([Field],Columns[],9,0)=0,"","-&gt;"&amp;VLOOKUP([Field],Columns[],9,0))</f>
        <v/>
      </c>
      <c r="K18" s="3" t="str">
        <f>"$table-&gt;"&amp;[Type]&amp;[Name]&amp;[Arg2]&amp;[Method1]&amp;[Method2]&amp;[Method3]&amp;[Method4]&amp;[Method5]&amp;";"</f>
        <v>$table-&gt;string('code', 64)-&gt;nullable();</v>
      </c>
    </row>
    <row r="19" spans="1:11">
      <c r="A19" s="3" t="s">
        <v>50</v>
      </c>
      <c r="B19" s="3" t="s">
        <v>191</v>
      </c>
      <c r="C19" s="3" t="str">
        <f>VLOOKUP([Field],Columns[],2,0)&amp;"("</f>
        <v>string(</v>
      </c>
      <c r="D19" s="3" t="str">
        <f>IF(VLOOKUP([Field],Columns[],3,0)&lt;&gt;"","'"&amp;VLOOKUP([Field],Columns[],3,0)&amp;"'","")</f>
        <v>'size'</v>
      </c>
      <c r="E19" s="6" t="str">
        <f>IF(VLOOKUP([Field],Columns[],4,0)&lt;&gt;0,", "&amp;VLOOKUP([Field],Columns[],4,0)&amp;")",")")</f>
        <v>, 32)</v>
      </c>
      <c r="F19" s="3" t="str">
        <f>IF(VLOOKUP([Field],Columns[],5,0)=0,"","-&gt;"&amp;VLOOKUP([Field],Columns[],5,0))</f>
        <v>-&gt;nullable()</v>
      </c>
      <c r="G19" s="3" t="str">
        <f>IF(VLOOKUP([Field],Columns[],6,0)=0,"","-&gt;"&amp;VLOOKUP([Field],Columns[],6,0))</f>
        <v/>
      </c>
      <c r="H19" s="3" t="str">
        <f>IF(VLOOKUP([Field],Columns[],7,0)=0,"","-&gt;"&amp;VLOOKUP([Field],Columns[],7,0))</f>
        <v/>
      </c>
      <c r="I19" s="3" t="str">
        <f>IF(VLOOKUP([Field],Columns[],8,0)=0,"","-&gt;"&amp;VLOOKUP([Field],Columns[],8,0))</f>
        <v/>
      </c>
      <c r="J19" s="3" t="str">
        <f>IF(VLOOKUP([Field],Columns[],9,0)=0,"","-&gt;"&amp;VLOOKUP([Field],Columns[],9,0))</f>
        <v/>
      </c>
      <c r="K19" s="3" t="str">
        <f>"$table-&gt;"&amp;[Type]&amp;[Name]&amp;[Arg2]&amp;[Method1]&amp;[Method2]&amp;[Method3]&amp;[Method4]&amp;[Method5]&amp;";"</f>
        <v>$table-&gt;string('size', 32)-&gt;nullable();</v>
      </c>
    </row>
    <row r="20" spans="1:11">
      <c r="A20" s="3" t="s">
        <v>50</v>
      </c>
      <c r="B20" s="3" t="s">
        <v>241</v>
      </c>
      <c r="C20" s="3" t="str">
        <f>VLOOKUP([Field],Columns[],2,0)&amp;"("</f>
        <v>string(</v>
      </c>
      <c r="D20" s="3" t="str">
        <f>IF(VLOOKUP([Field],Columns[],3,0)&lt;&gt;"","'"&amp;VLOOKUP([Field],Columns[],3,0)&amp;"'","")</f>
        <v>'stock'</v>
      </c>
      <c r="E20" s="6" t="str">
        <f>IF(VLOOKUP([Field],Columns[],4,0)&lt;&gt;0,", "&amp;VLOOKUP([Field],Columns[],4,0)&amp;")",")")</f>
        <v>, 32)</v>
      </c>
      <c r="F20" s="3" t="str">
        <f>IF(VLOOKUP([Field],Columns[],5,0)=0,"","-&gt;"&amp;VLOOKUP([Field],Columns[],5,0))</f>
        <v>-&gt;nullable()</v>
      </c>
      <c r="G20" s="3" t="str">
        <f>IF(VLOOKUP([Field],Columns[],6,0)=0,"","-&gt;"&amp;VLOOKUP([Field],Columns[],6,0))</f>
        <v/>
      </c>
      <c r="H20" s="3" t="str">
        <f>IF(VLOOKUP([Field],Columns[],7,0)=0,"","-&gt;"&amp;VLOOKUP([Field],Columns[],7,0))</f>
        <v/>
      </c>
      <c r="I20" s="3" t="str">
        <f>IF(VLOOKUP([Field],Columns[],8,0)=0,"","-&gt;"&amp;VLOOKUP([Field],Columns[],8,0))</f>
        <v/>
      </c>
      <c r="J20" s="3" t="str">
        <f>IF(VLOOKUP([Field],Columns[],9,0)=0,"","-&gt;"&amp;VLOOKUP([Field],Columns[],9,0))</f>
        <v/>
      </c>
      <c r="K20" s="3" t="str">
        <f>"$table-&gt;"&amp;[Type]&amp;[Name]&amp;[Arg2]&amp;[Method1]&amp;[Method2]&amp;[Method3]&amp;[Method4]&amp;[Method5]&amp;";"</f>
        <v>$table-&gt;string('stock', 32)-&gt;nullable();</v>
      </c>
    </row>
    <row r="21" spans="1:11">
      <c r="A21" s="3" t="s">
        <v>50</v>
      </c>
      <c r="B21" s="3" t="s">
        <v>238</v>
      </c>
      <c r="C21" s="3" t="str">
        <f>VLOOKUP([Field],Columns[],2,0)&amp;"("</f>
        <v>enum(</v>
      </c>
      <c r="D21" s="3" t="str">
        <f>IF(VLOOKUP([Field],Columns[],3,0)&lt;&gt;"","'"&amp;VLOOKUP([Field],Columns[],3,0)&amp;"'","")</f>
        <v>'type'</v>
      </c>
      <c r="E21" s="6" t="str">
        <f>IF(VLOOKUP([Field],Columns[],4,0)&lt;&gt;0,", "&amp;VLOOKUP([Field],Columns[],4,0)&amp;")",")")</f>
        <v>, ['Public','Private'])</v>
      </c>
      <c r="F21" s="3" t="str">
        <f>IF(VLOOKUP([Field],Columns[],5,0)=0,"","-&gt;"&amp;VLOOKUP([Field],Columns[],5,0))</f>
        <v>-&gt;default('Public')</v>
      </c>
      <c r="G21" s="3" t="str">
        <f>IF(VLOOKUP([Field],Columns[],6,0)=0,"","-&gt;"&amp;VLOOKUP([Field],Columns[],6,0))</f>
        <v>-&gt;index()</v>
      </c>
      <c r="H21" s="3" t="str">
        <f>IF(VLOOKUP([Field],Columns[],7,0)=0,"","-&gt;"&amp;VLOOKUP([Field],Columns[],7,0))</f>
        <v/>
      </c>
      <c r="I21" s="3" t="str">
        <f>IF(VLOOKUP([Field],Columns[],8,0)=0,"","-&gt;"&amp;VLOOKUP([Field],Columns[],8,0))</f>
        <v/>
      </c>
      <c r="J21" s="3" t="str">
        <f>IF(VLOOKUP([Field],Columns[],9,0)=0,"","-&gt;"&amp;VLOOKUP([Field],Columns[],9,0))</f>
        <v/>
      </c>
      <c r="K21" s="3" t="str">
        <f>"$table-&gt;"&amp;[Type]&amp;[Name]&amp;[Arg2]&amp;[Method1]&amp;[Method2]&amp;[Method3]&amp;[Method4]&amp;[Method5]&amp;";"</f>
        <v>$table-&gt;enum('type', ['Public','Private'])-&gt;default('Public')-&gt;index();</v>
      </c>
    </row>
    <row r="22" spans="1:11">
      <c r="A22" s="3" t="s">
        <v>50</v>
      </c>
      <c r="B22" s="3" t="s">
        <v>233</v>
      </c>
      <c r="C22" s="3" t="str">
        <f>VLOOKUP([Field],Columns[],2,0)&amp;"("</f>
        <v>string(</v>
      </c>
      <c r="D22" s="3" t="str">
        <f>IF(VLOOKUP([Field],Columns[],3,0)&lt;&gt;"","'"&amp;VLOOKUP([Field],Columns[],3,0)&amp;"'","")</f>
        <v>'detail1'</v>
      </c>
      <c r="E22" s="6" t="str">
        <f>IF(VLOOKUP([Field],Columns[],4,0)&lt;&gt;0,", "&amp;VLOOKUP([Field],Columns[],4,0)&amp;")",")")</f>
        <v>, 256)</v>
      </c>
      <c r="F22" s="3" t="str">
        <f>IF(VLOOKUP([Field],Columns[],5,0)=0,"","-&gt;"&amp;VLOOKUP([Field],Columns[],5,0))</f>
        <v>-&gt;nullable()</v>
      </c>
      <c r="G22" s="3" t="str">
        <f>IF(VLOOKUP([Field],Columns[],6,0)=0,"","-&gt;"&amp;VLOOKUP([Field],Columns[],6,0))</f>
        <v/>
      </c>
      <c r="H22" s="3" t="str">
        <f>IF(VLOOKUP([Field],Columns[],7,0)=0,"","-&gt;"&amp;VLOOKUP([Field],Columns[],7,0))</f>
        <v/>
      </c>
      <c r="I22" s="3" t="str">
        <f>IF(VLOOKUP([Field],Columns[],8,0)=0,"","-&gt;"&amp;VLOOKUP([Field],Columns[],8,0))</f>
        <v/>
      </c>
      <c r="J22" s="3" t="str">
        <f>IF(VLOOKUP([Field],Columns[],9,0)=0,"","-&gt;"&amp;VLOOKUP([Field],Columns[],9,0))</f>
        <v/>
      </c>
      <c r="K22" s="3" t="str">
        <f>"$table-&gt;"&amp;[Type]&amp;[Name]&amp;[Arg2]&amp;[Method1]&amp;[Method2]&amp;[Method3]&amp;[Method4]&amp;[Method5]&amp;";"</f>
        <v>$table-&gt;string('detail1', 256)-&gt;nullable();</v>
      </c>
    </row>
    <row r="23" spans="1:11">
      <c r="A23" s="3" t="s">
        <v>50</v>
      </c>
      <c r="B23" s="3" t="s">
        <v>234</v>
      </c>
      <c r="C23" s="3" t="str">
        <f>VLOOKUP([Field],Columns[],2,0)&amp;"("</f>
        <v>string(</v>
      </c>
      <c r="D23" s="3" t="str">
        <f>IF(VLOOKUP([Field],Columns[],3,0)&lt;&gt;"","'"&amp;VLOOKUP([Field],Columns[],3,0)&amp;"'","")</f>
        <v>'detail2'</v>
      </c>
      <c r="E23" s="6" t="str">
        <f>IF(VLOOKUP([Field],Columns[],4,0)&lt;&gt;0,", "&amp;VLOOKUP([Field],Columns[],4,0)&amp;")",")")</f>
        <v>, 256)</v>
      </c>
      <c r="F23" s="3" t="str">
        <f>IF(VLOOKUP([Field],Columns[],5,0)=0,"","-&gt;"&amp;VLOOKUP([Field],Columns[],5,0))</f>
        <v>-&gt;nullable()</v>
      </c>
      <c r="G23" s="3" t="str">
        <f>IF(VLOOKUP([Field],Columns[],6,0)=0,"","-&gt;"&amp;VLOOKUP([Field],Columns[],6,0))</f>
        <v/>
      </c>
      <c r="H23" s="3" t="str">
        <f>IF(VLOOKUP([Field],Columns[],7,0)=0,"","-&gt;"&amp;VLOOKUP([Field],Columns[],7,0))</f>
        <v/>
      </c>
      <c r="I23" s="3" t="str">
        <f>IF(VLOOKUP([Field],Columns[],8,0)=0,"","-&gt;"&amp;VLOOKUP([Field],Columns[],8,0))</f>
        <v/>
      </c>
      <c r="J23" s="3" t="str">
        <f>IF(VLOOKUP([Field],Columns[],9,0)=0,"","-&gt;"&amp;VLOOKUP([Field],Columns[],9,0))</f>
        <v/>
      </c>
      <c r="K23" s="3" t="str">
        <f>"$table-&gt;"&amp;[Type]&amp;[Name]&amp;[Arg2]&amp;[Method1]&amp;[Method2]&amp;[Method3]&amp;[Method4]&amp;[Method5]&amp;";"</f>
        <v>$table-&gt;string('detail2', 256)-&gt;nullable();</v>
      </c>
    </row>
    <row r="24" spans="1:11">
      <c r="A24" s="3" t="s">
        <v>50</v>
      </c>
      <c r="B24" s="3" t="s">
        <v>235</v>
      </c>
      <c r="C24" s="3" t="str">
        <f>VLOOKUP([Field],Columns[],2,0)&amp;"("</f>
        <v>string(</v>
      </c>
      <c r="D24" s="3" t="str">
        <f>IF(VLOOKUP([Field],Columns[],3,0)&lt;&gt;"","'"&amp;VLOOKUP([Field],Columns[],3,0)&amp;"'","")</f>
        <v>'detail3'</v>
      </c>
      <c r="E24" s="6" t="str">
        <f>IF(VLOOKUP([Field],Columns[],4,0)&lt;&gt;0,", "&amp;VLOOKUP([Field],Columns[],4,0)&amp;")",")")</f>
        <v>, 256)</v>
      </c>
      <c r="F24" s="3" t="str">
        <f>IF(VLOOKUP([Field],Columns[],5,0)=0,"","-&gt;"&amp;VLOOKUP([Field],Columns[],5,0))</f>
        <v>-&gt;nullable()</v>
      </c>
      <c r="G24" s="3" t="str">
        <f>IF(VLOOKUP([Field],Columns[],6,0)=0,"","-&gt;"&amp;VLOOKUP([Field],Columns[],6,0))</f>
        <v/>
      </c>
      <c r="H24" s="3" t="str">
        <f>IF(VLOOKUP([Field],Columns[],7,0)=0,"","-&gt;"&amp;VLOOKUP([Field],Columns[],7,0))</f>
        <v/>
      </c>
      <c r="I24" s="3" t="str">
        <f>IF(VLOOKUP([Field],Columns[],8,0)=0,"","-&gt;"&amp;VLOOKUP([Field],Columns[],8,0))</f>
        <v/>
      </c>
      <c r="J24" s="3" t="str">
        <f>IF(VLOOKUP([Field],Columns[],9,0)=0,"","-&gt;"&amp;VLOOKUP([Field],Columns[],9,0))</f>
        <v/>
      </c>
      <c r="K24" s="3" t="str">
        <f>"$table-&gt;"&amp;[Type]&amp;[Name]&amp;[Arg2]&amp;[Method1]&amp;[Method2]&amp;[Method3]&amp;[Method4]&amp;[Method5]&amp;";"</f>
        <v>$table-&gt;string('detail3', 256)-&gt;nullable();</v>
      </c>
    </row>
    <row r="25" spans="1:11">
      <c r="A25" s="3" t="s">
        <v>50</v>
      </c>
      <c r="B25" s="3" t="s">
        <v>236</v>
      </c>
      <c r="C25" s="3" t="str">
        <f>VLOOKUP([Field],Columns[],2,0)&amp;"("</f>
        <v>string(</v>
      </c>
      <c r="D25" s="3" t="str">
        <f>IF(VLOOKUP([Field],Columns[],3,0)&lt;&gt;"","'"&amp;VLOOKUP([Field],Columns[],3,0)&amp;"'","")</f>
        <v>'detail4'</v>
      </c>
      <c r="E25" s="6" t="str">
        <f>IF(VLOOKUP([Field],Columns[],4,0)&lt;&gt;0,", "&amp;VLOOKUP([Field],Columns[],4,0)&amp;")",")")</f>
        <v>, 256)</v>
      </c>
      <c r="F25" s="3" t="str">
        <f>IF(VLOOKUP([Field],Columns[],5,0)=0,"","-&gt;"&amp;VLOOKUP([Field],Columns[],5,0))</f>
        <v>-&gt;nullable()</v>
      </c>
      <c r="G25" s="3" t="str">
        <f>IF(VLOOKUP([Field],Columns[],6,0)=0,"","-&gt;"&amp;VLOOKUP([Field],Columns[],6,0))</f>
        <v/>
      </c>
      <c r="H25" s="3" t="str">
        <f>IF(VLOOKUP([Field],Columns[],7,0)=0,"","-&gt;"&amp;VLOOKUP([Field],Columns[],7,0))</f>
        <v/>
      </c>
      <c r="I25" s="3" t="str">
        <f>IF(VLOOKUP([Field],Columns[],8,0)=0,"","-&gt;"&amp;VLOOKUP([Field],Columns[],8,0))</f>
        <v/>
      </c>
      <c r="J25" s="3" t="str">
        <f>IF(VLOOKUP([Field],Columns[],9,0)=0,"","-&gt;"&amp;VLOOKUP([Field],Columns[],9,0))</f>
        <v/>
      </c>
      <c r="K25" s="3" t="str">
        <f>"$table-&gt;"&amp;[Type]&amp;[Name]&amp;[Arg2]&amp;[Method1]&amp;[Method2]&amp;[Method3]&amp;[Method4]&amp;[Method5]&amp;";"</f>
        <v>$table-&gt;string('detail4', 256)-&gt;nullable();</v>
      </c>
    </row>
    <row r="26" spans="1:11">
      <c r="A26" s="3" t="s">
        <v>50</v>
      </c>
      <c r="B26" s="3" t="s">
        <v>237</v>
      </c>
      <c r="C26" s="3" t="str">
        <f>VLOOKUP([Field],Columns[],2,0)&amp;"("</f>
        <v>string(</v>
      </c>
      <c r="D26" s="3" t="str">
        <f>IF(VLOOKUP([Field],Columns[],3,0)&lt;&gt;"","'"&amp;VLOOKUP([Field],Columns[],3,0)&amp;"'","")</f>
        <v>'detail5'</v>
      </c>
      <c r="E26" s="6" t="str">
        <f>IF(VLOOKUP([Field],Columns[],4,0)&lt;&gt;0,", "&amp;VLOOKUP([Field],Columns[],4,0)&amp;")",")")</f>
        <v>, 256)</v>
      </c>
      <c r="F26" s="3" t="str">
        <f>IF(VLOOKUP([Field],Columns[],5,0)=0,"","-&gt;"&amp;VLOOKUP([Field],Columns[],5,0))</f>
        <v>-&gt;nullable()</v>
      </c>
      <c r="G26" s="3" t="str">
        <f>IF(VLOOKUP([Field],Columns[],6,0)=0,"","-&gt;"&amp;VLOOKUP([Field],Columns[],6,0))</f>
        <v/>
      </c>
      <c r="H26" s="3" t="str">
        <f>IF(VLOOKUP([Field],Columns[],7,0)=0,"","-&gt;"&amp;VLOOKUP([Field],Columns[],7,0))</f>
        <v/>
      </c>
      <c r="I26" s="3" t="str">
        <f>IF(VLOOKUP([Field],Columns[],8,0)=0,"","-&gt;"&amp;VLOOKUP([Field],Columns[],8,0))</f>
        <v/>
      </c>
      <c r="J26" s="3" t="str">
        <f>IF(VLOOKUP([Field],Columns[],9,0)=0,"","-&gt;"&amp;VLOOKUP([Field],Columns[],9,0))</f>
        <v/>
      </c>
      <c r="K26" s="3" t="str">
        <f>"$table-&gt;"&amp;[Type]&amp;[Name]&amp;[Arg2]&amp;[Method1]&amp;[Method2]&amp;[Method3]&amp;[Method4]&amp;[Method5]&amp;";"</f>
        <v>$table-&gt;string('detail5', 256)-&gt;nullable();</v>
      </c>
    </row>
    <row r="27" spans="1:11">
      <c r="A27" s="3" t="s">
        <v>50</v>
      </c>
      <c r="B27" s="3" t="s">
        <v>226</v>
      </c>
      <c r="C27" s="3" t="str">
        <f>VLOOKUP([Field],Columns[],2,0)&amp;"("</f>
        <v>enum(</v>
      </c>
      <c r="D27" s="3" t="str">
        <f>IF(VLOOKUP([Field],Columns[],3,0)&lt;&gt;"","'"&amp;VLOOKUP([Field],Columns[],3,0)&amp;"'","")</f>
        <v>'status'</v>
      </c>
      <c r="E27" s="6" t="str">
        <f>IF(VLOOKUP([Field],Columns[],4,0)&lt;&gt;0,", "&amp;VLOOKUP([Field],Columns[],4,0)&amp;")",")")</f>
        <v>, ['Active','Inactive'])</v>
      </c>
      <c r="F27" s="3" t="str">
        <f>IF(VLOOKUP([Field],Columns[],5,0)=0,"","-&gt;"&amp;VLOOKUP([Field],Columns[],5,0))</f>
        <v>-&gt;default('Active')</v>
      </c>
      <c r="G27" s="3" t="str">
        <f>IF(VLOOKUP([Field],Columns[],6,0)=0,"","-&gt;"&amp;VLOOKUP([Field],Columns[],6,0))</f>
        <v>-&gt;index()</v>
      </c>
      <c r="H27" s="3" t="str">
        <f>IF(VLOOKUP([Field],Columns[],7,0)=0,"","-&gt;"&amp;VLOOKUP([Field],Columns[],7,0))</f>
        <v/>
      </c>
      <c r="I27" s="3" t="str">
        <f>IF(VLOOKUP([Field],Columns[],8,0)=0,"","-&gt;"&amp;VLOOKUP([Field],Columns[],8,0))</f>
        <v/>
      </c>
      <c r="J27" s="3" t="str">
        <f>IF(VLOOKUP([Field],Columns[],9,0)=0,"","-&gt;"&amp;VLOOKUP([Field],Columns[],9,0))</f>
        <v/>
      </c>
      <c r="K27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28" spans="1:11">
      <c r="A28" s="3" t="s">
        <v>50</v>
      </c>
      <c r="B28" s="3" t="s">
        <v>12</v>
      </c>
      <c r="C28" s="3" t="str">
        <f>VLOOKUP([Field],Columns[],2,0)&amp;"("</f>
        <v>timestamps(</v>
      </c>
      <c r="D28" s="3" t="str">
        <f>IF(VLOOKUP([Field],Columns[],3,0)&lt;&gt;"","'"&amp;VLOOKUP([Field],Columns[],3,0)&amp;"'","")</f>
        <v/>
      </c>
      <c r="E28" s="6" t="str">
        <f>IF(VLOOKUP([Field],Columns[],4,0)&lt;&gt;0,", "&amp;VLOOKUP([Field],Columns[],4,0)&amp;")",")")</f>
        <v>)</v>
      </c>
      <c r="F28" s="3" t="str">
        <f>IF(VLOOKUP([Field],Columns[],5,0)=0,"","-&gt;"&amp;VLOOKUP([Field],Columns[],5,0))</f>
        <v/>
      </c>
      <c r="G28" s="3" t="str">
        <f>IF(VLOOKUP([Field],Columns[],6,0)=0,"","-&gt;"&amp;VLOOKUP([Field],Columns[],6,0))</f>
        <v/>
      </c>
      <c r="H28" s="3" t="str">
        <f>IF(VLOOKUP([Field],Columns[],7,0)=0,"","-&gt;"&amp;VLOOKUP([Field],Columns[],7,0))</f>
        <v/>
      </c>
      <c r="I28" s="3" t="str">
        <f>IF(VLOOKUP([Field],Columns[],8,0)=0,"","-&gt;"&amp;VLOOKUP([Field],Columns[],8,0))</f>
        <v/>
      </c>
      <c r="J28" s="3" t="str">
        <f>IF(VLOOKUP([Field],Columns[],9,0)=0,"","-&gt;"&amp;VLOOKUP([Field],Columns[],9,0))</f>
        <v/>
      </c>
      <c r="K28" s="3" t="str">
        <f>"$table-&gt;"&amp;[Type]&amp;[Name]&amp;[Arg2]&amp;[Method1]&amp;[Method2]&amp;[Method3]&amp;[Method4]&amp;[Method5]&amp;";"</f>
        <v>$table-&gt;timestamps();</v>
      </c>
    </row>
    <row r="29" spans="1:11">
      <c r="A29" s="3" t="s">
        <v>50</v>
      </c>
      <c r="B29" s="3" t="s">
        <v>258</v>
      </c>
      <c r="C29" s="3" t="str">
        <f>VLOOKUP([Field],Columns[],2,0)&amp;"("</f>
        <v>foreign(</v>
      </c>
      <c r="D29" s="3" t="str">
        <f>IF(VLOOKUP([Field],Columns[],3,0)&lt;&gt;"","'"&amp;VLOOKUP([Field],Columns[],3,0)&amp;"'","")</f>
        <v>'brand'</v>
      </c>
      <c r="E29" s="6" t="str">
        <f>IF(VLOOKUP([Field],Columns[],4,0)&lt;&gt;0,", "&amp;VLOOKUP([Field],Columns[],4,0)&amp;")",")")</f>
        <v>)</v>
      </c>
      <c r="F29" s="3" t="str">
        <f>IF(VLOOKUP([Field],Columns[],5,0)=0,"","-&gt;"&amp;VLOOKUP([Field],Columns[],5,0))</f>
        <v>-&gt;references('id')</v>
      </c>
      <c r="G29" s="3" t="str">
        <f>IF(VLOOKUP([Field],Columns[],6,0)=0,"","-&gt;"&amp;VLOOKUP([Field],Columns[],6,0))</f>
        <v>-&gt;on('brands')</v>
      </c>
      <c r="H29" s="3" t="str">
        <f>IF(VLOOKUP([Field],Columns[],7,0)=0,"","-&gt;"&amp;VLOOKUP([Field],Columns[],7,0))</f>
        <v>-&gt;onUpdate('cascade')</v>
      </c>
      <c r="I29" s="3" t="str">
        <f>IF(VLOOKUP([Field],Columns[],8,0)=0,"","-&gt;"&amp;VLOOKUP([Field],Columns[],8,0))</f>
        <v>-&gt;onDelete('set null')</v>
      </c>
      <c r="J29" s="3" t="str">
        <f>IF(VLOOKUP([Field],Columns[],9,0)=0,"","-&gt;"&amp;VLOOKUP([Field],Columns[],9,0))</f>
        <v/>
      </c>
      <c r="K29" s="3" t="str">
        <f>"$table-&gt;"&amp;[Type]&amp;[Name]&amp;[Arg2]&amp;[Method1]&amp;[Method2]&amp;[Method3]&amp;[Method4]&amp;[Method5]&amp;";"</f>
        <v>$table-&gt;foreign('brand')-&gt;references('id')-&gt;on('brands')-&gt;onUpdate('cascade')-&gt;onDelete('set null');</v>
      </c>
    </row>
    <row r="30" spans="1:11">
      <c r="A30" s="3" t="s">
        <v>50</v>
      </c>
      <c r="B30" s="3" t="s">
        <v>265</v>
      </c>
      <c r="C30" s="3" t="str">
        <f>VLOOKUP([Field],Columns[],2,0)&amp;"("</f>
        <v>foreign(</v>
      </c>
      <c r="D30" s="3" t="str">
        <f>IF(VLOOKUP([Field],Columns[],3,0)&lt;&gt;"","'"&amp;VLOOKUP([Field],Columns[],3,0)&amp;"'","")</f>
        <v>'category'</v>
      </c>
      <c r="E30" s="6" t="str">
        <f>IF(VLOOKUP([Field],Columns[],4,0)&lt;&gt;0,", "&amp;VLOOKUP([Field],Columns[],4,0)&amp;")",")")</f>
        <v>)</v>
      </c>
      <c r="F30" s="3" t="str">
        <f>IF(VLOOKUP([Field],Columns[],5,0)=0,"","-&gt;"&amp;VLOOKUP([Field],Columns[],5,0))</f>
        <v>-&gt;references('id')</v>
      </c>
      <c r="G30" s="3" t="str">
        <f>IF(VLOOKUP([Field],Columns[],6,0)=0,"","-&gt;"&amp;VLOOKUP([Field],Columns[],6,0))</f>
        <v>-&gt;on('categories')</v>
      </c>
      <c r="H30" s="3" t="str">
        <f>IF(VLOOKUP([Field],Columns[],7,0)=0,"","-&gt;"&amp;VLOOKUP([Field],Columns[],7,0))</f>
        <v>-&gt;onUpdate('cascade')</v>
      </c>
      <c r="I30" s="3" t="str">
        <f>IF(VLOOKUP([Field],Columns[],8,0)=0,"","-&gt;"&amp;VLOOKUP([Field],Columns[],8,0))</f>
        <v>-&gt;onDelete('set null')</v>
      </c>
      <c r="J30" s="3" t="str">
        <f>IF(VLOOKUP([Field],Columns[],9,0)=0,"","-&gt;"&amp;VLOOKUP([Field],Columns[],9,0))</f>
        <v/>
      </c>
      <c r="K30" s="3" t="str">
        <f>"$table-&gt;"&amp;[Type]&amp;[Name]&amp;[Arg2]&amp;[Method1]&amp;[Method2]&amp;[Method3]&amp;[Method4]&amp;[Method5]&amp;";"</f>
        <v>$table-&gt;foreign('category')-&gt;references('id')-&gt;on('categories')-&gt;onUpdate('cascade')-&gt;onDelete('set null');</v>
      </c>
    </row>
    <row r="31" spans="1:11">
      <c r="A31" s="3" t="s">
        <v>210</v>
      </c>
      <c r="B31" s="3" t="s">
        <v>10</v>
      </c>
      <c r="C31" s="3" t="str">
        <f>VLOOKUP([Field],Columns[],2,0)&amp;"("</f>
        <v>increments(</v>
      </c>
      <c r="D31" s="3" t="str">
        <f>IF(VLOOKUP([Field],Columns[],3,0)&lt;&gt;"","'"&amp;VLOOKUP([Field],Columns[],3,0)&amp;"'","")</f>
        <v>'id'</v>
      </c>
      <c r="E31" s="6" t="str">
        <f>IF(VLOOKUP([Field],Columns[],4,0)&lt;&gt;0,", "&amp;VLOOKUP([Field],Columns[],4,0)&amp;")",")")</f>
        <v>)</v>
      </c>
      <c r="F31" s="3" t="str">
        <f>IF(VLOOKUP([Field],Columns[],5,0)=0,"","-&gt;"&amp;VLOOKUP([Field],Columns[],5,0))</f>
        <v/>
      </c>
      <c r="G31" s="3" t="str">
        <f>IF(VLOOKUP([Field],Columns[],6,0)=0,"","-&gt;"&amp;VLOOKUP([Field],Columns[],6,0))</f>
        <v/>
      </c>
      <c r="H31" s="3" t="str">
        <f>IF(VLOOKUP([Field],Columns[],7,0)=0,"","-&gt;"&amp;VLOOKUP([Field],Columns[],7,0))</f>
        <v/>
      </c>
      <c r="I31" s="3" t="str">
        <f>IF(VLOOKUP([Field],Columns[],8,0)=0,"","-&gt;"&amp;VLOOKUP([Field],Columns[],8,0))</f>
        <v/>
      </c>
      <c r="J31" s="3" t="str">
        <f>IF(VLOOKUP([Field],Columns[],9,0)=0,"","-&gt;"&amp;VLOOKUP([Field],Columns[],9,0))</f>
        <v/>
      </c>
      <c r="K31" s="3" t="str">
        <f>"$table-&gt;"&amp;[Type]&amp;[Name]&amp;[Arg2]&amp;[Method1]&amp;[Method2]&amp;[Method3]&amp;[Method4]&amp;[Method5]&amp;";"</f>
        <v>$table-&gt;increments('id');</v>
      </c>
    </row>
    <row r="32" spans="1:11">
      <c r="A32" s="3" t="s">
        <v>210</v>
      </c>
      <c r="B32" s="3" t="s">
        <v>95</v>
      </c>
      <c r="C32" s="3" t="str">
        <f>VLOOKUP([Field],Columns[],2,0)&amp;"("</f>
        <v>string(</v>
      </c>
      <c r="D32" s="3" t="str">
        <f>IF(VLOOKUP([Field],Columns[],3,0)&lt;&gt;"","'"&amp;VLOOKUP([Field],Columns[],3,0)&amp;"'","")</f>
        <v>'name'</v>
      </c>
      <c r="E32" s="6" t="str">
        <f>IF(VLOOKUP([Field],Columns[],4,0)&lt;&gt;0,", "&amp;VLOOKUP([Field],Columns[],4,0)&amp;")",")")</f>
        <v>, 64)</v>
      </c>
      <c r="F32" s="3" t="str">
        <f>IF(VLOOKUP([Field],Columns[],5,0)=0,"","-&gt;"&amp;VLOOKUP([Field],Columns[],5,0))</f>
        <v>-&gt;index()</v>
      </c>
      <c r="G32" s="3" t="str">
        <f>IF(VLOOKUP([Field],Columns[],6,0)=0,"","-&gt;"&amp;VLOOKUP([Field],Columns[],6,0))</f>
        <v/>
      </c>
      <c r="H32" s="3" t="str">
        <f>IF(VLOOKUP([Field],Columns[],7,0)=0,"","-&gt;"&amp;VLOOKUP([Field],Columns[],7,0))</f>
        <v/>
      </c>
      <c r="I32" s="3" t="str">
        <f>IF(VLOOKUP([Field],Columns[],8,0)=0,"","-&gt;"&amp;VLOOKUP([Field],Columns[],8,0))</f>
        <v/>
      </c>
      <c r="J32" s="3" t="str">
        <f>IF(VLOOKUP([Field],Columns[],9,0)=0,"","-&gt;"&amp;VLOOKUP([Field],Columns[],9,0))</f>
        <v/>
      </c>
      <c r="K32" s="3" t="str">
        <f>"$table-&gt;"&amp;[Type]&amp;[Name]&amp;[Arg2]&amp;[Method1]&amp;[Method2]&amp;[Method3]&amp;[Method4]&amp;[Method5]&amp;";"</f>
        <v>$table-&gt;string('name', 64)-&gt;index();</v>
      </c>
    </row>
    <row r="33" spans="1:11">
      <c r="A33" s="3" t="s">
        <v>210</v>
      </c>
      <c r="B33" s="3" t="s">
        <v>242</v>
      </c>
      <c r="C33" s="3" t="str">
        <f>VLOOKUP([Field],Columns[],2,0)&amp;"("</f>
        <v>unsignedInteger(</v>
      </c>
      <c r="D33" s="3" t="str">
        <f>IF(VLOOKUP([Field],Columns[],3,0)&lt;&gt;"","'"&amp;VLOOKUP([Field],Columns[],3,0)&amp;"'","")</f>
        <v>'product'</v>
      </c>
      <c r="E33" s="6" t="str">
        <f>IF(VLOOKUP([Field],Columns[],4,0)&lt;&gt;0,", "&amp;VLOOKUP([Field],Columns[],4,0)&amp;")",")")</f>
        <v>)</v>
      </c>
      <c r="F33" s="3" t="str">
        <f>IF(VLOOKUP([Field],Columns[],5,0)=0,"","-&gt;"&amp;VLOOKUP([Field],Columns[],5,0))</f>
        <v>-&gt;nullable()</v>
      </c>
      <c r="G33" s="3" t="str">
        <f>IF(VLOOKUP([Field],Columns[],6,0)=0,"","-&gt;"&amp;VLOOKUP([Field],Columns[],6,0))</f>
        <v>-&gt;index()</v>
      </c>
      <c r="H33" s="3" t="str">
        <f>IF(VLOOKUP([Field],Columns[],7,0)=0,"","-&gt;"&amp;VLOOKUP([Field],Columns[],7,0))</f>
        <v/>
      </c>
      <c r="I33" s="3" t="str">
        <f>IF(VLOOKUP([Field],Columns[],8,0)=0,"","-&gt;"&amp;VLOOKUP([Field],Columns[],8,0))</f>
        <v/>
      </c>
      <c r="J33" s="3" t="str">
        <f>IF(VLOOKUP([Field],Columns[],9,0)=0,"","-&gt;"&amp;VLOOKUP([Field],Columns[],9,0))</f>
        <v/>
      </c>
      <c r="K33" s="3" t="str">
        <f>"$table-&gt;"&amp;[Type]&amp;[Name]&amp;[Arg2]&amp;[Method1]&amp;[Method2]&amp;[Method3]&amp;[Method4]&amp;[Method5]&amp;";"</f>
        <v>$table-&gt;unsignedInteger('product')-&gt;nullable()-&gt;index();</v>
      </c>
    </row>
    <row r="34" spans="1:11">
      <c r="A34" s="3" t="s">
        <v>210</v>
      </c>
      <c r="B34" s="3" t="s">
        <v>243</v>
      </c>
      <c r="C34" s="3" t="str">
        <f>VLOOKUP([Field],Columns[],2,0)&amp;"("</f>
        <v>string(</v>
      </c>
      <c r="D34" s="3" t="str">
        <f>IF(VLOOKUP([Field],Columns[],3,0)&lt;&gt;"","'"&amp;VLOOKUP([Field],Columns[],3,0)&amp;"'","")</f>
        <v>'image'</v>
      </c>
      <c r="E34" s="6" t="str">
        <f>IF(VLOOKUP([Field],Columns[],4,0)&lt;&gt;0,", "&amp;VLOOKUP([Field],Columns[],4,0)&amp;")",")")</f>
        <v>, 128)</v>
      </c>
      <c r="F34" s="3" t="str">
        <f>IF(VLOOKUP([Field],Columns[],5,0)=0,"","-&gt;"&amp;VLOOKUP([Field],Columns[],5,0))</f>
        <v>-&gt;nullable()</v>
      </c>
      <c r="G34" s="3" t="str">
        <f>IF(VLOOKUP([Field],Columns[],6,0)=0,"","-&gt;"&amp;VLOOKUP([Field],Columns[],6,0))</f>
        <v/>
      </c>
      <c r="H34" s="3" t="str">
        <f>IF(VLOOKUP([Field],Columns[],7,0)=0,"","-&gt;"&amp;VLOOKUP([Field],Columns[],7,0))</f>
        <v/>
      </c>
      <c r="I34" s="3" t="str">
        <f>IF(VLOOKUP([Field],Columns[],8,0)=0,"","-&gt;"&amp;VLOOKUP([Field],Columns[],8,0))</f>
        <v/>
      </c>
      <c r="J34" s="3" t="str">
        <f>IF(VLOOKUP([Field],Columns[],9,0)=0,"","-&gt;"&amp;VLOOKUP([Field],Columns[],9,0))</f>
        <v/>
      </c>
      <c r="K34" s="3" t="str">
        <f>"$table-&gt;"&amp;[Type]&amp;[Name]&amp;[Arg2]&amp;[Method1]&amp;[Method2]&amp;[Method3]&amp;[Method4]&amp;[Method5]&amp;";"</f>
        <v>$table-&gt;string('image', 128)-&gt;nullable();</v>
      </c>
    </row>
    <row r="35" spans="1:11">
      <c r="A35" s="3" t="s">
        <v>210</v>
      </c>
      <c r="B35" s="3" t="s">
        <v>244</v>
      </c>
      <c r="C35" s="3" t="str">
        <f>VLOOKUP([Field],Columns[],2,0)&amp;"("</f>
        <v>enum(</v>
      </c>
      <c r="D35" s="3" t="str">
        <f>IF(VLOOKUP([Field],Columns[],3,0)&lt;&gt;"","'"&amp;VLOOKUP([Field],Columns[],3,0)&amp;"'","")</f>
        <v>'default'</v>
      </c>
      <c r="E35" s="6" t="str">
        <f>IF(VLOOKUP([Field],Columns[],4,0)&lt;&gt;0,", "&amp;VLOOKUP([Field],Columns[],4,0)&amp;")",")")</f>
        <v>, ['Yes','No'])</v>
      </c>
      <c r="F35" s="3" t="str">
        <f>IF(VLOOKUP([Field],Columns[],5,0)=0,"","-&gt;"&amp;VLOOKUP([Field],Columns[],5,0))</f>
        <v>-&gt;default('Yes')</v>
      </c>
      <c r="G35" s="3" t="str">
        <f>IF(VLOOKUP([Field],Columns[],6,0)=0,"","-&gt;"&amp;VLOOKUP([Field],Columns[],6,0))</f>
        <v>-&gt;index()</v>
      </c>
      <c r="H35" s="3" t="str">
        <f>IF(VLOOKUP([Field],Columns[],7,0)=0,"","-&gt;"&amp;VLOOKUP([Field],Columns[],7,0))</f>
        <v/>
      </c>
      <c r="I35" s="3" t="str">
        <f>IF(VLOOKUP([Field],Columns[],8,0)=0,"","-&gt;"&amp;VLOOKUP([Field],Columns[],8,0))</f>
        <v/>
      </c>
      <c r="J35" s="3" t="str">
        <f>IF(VLOOKUP([Field],Columns[],9,0)=0,"","-&gt;"&amp;VLOOKUP([Field],Columns[],9,0))</f>
        <v/>
      </c>
      <c r="K35" s="3" t="str">
        <f>"$table-&gt;"&amp;[Type]&amp;[Name]&amp;[Arg2]&amp;[Method1]&amp;[Method2]&amp;[Method3]&amp;[Method4]&amp;[Method5]&amp;";"</f>
        <v>$table-&gt;enum('default', ['Yes','No'])-&gt;default('Yes')-&gt;index();</v>
      </c>
    </row>
    <row r="36" spans="1:11">
      <c r="A36" s="3" t="s">
        <v>210</v>
      </c>
      <c r="B36" s="3" t="s">
        <v>226</v>
      </c>
      <c r="C36" s="3" t="str">
        <f>VLOOKUP([Field],Columns[],2,0)&amp;"("</f>
        <v>enum(</v>
      </c>
      <c r="D36" s="3" t="str">
        <f>IF(VLOOKUP([Field],Columns[],3,0)&lt;&gt;"","'"&amp;VLOOKUP([Field],Columns[],3,0)&amp;"'","")</f>
        <v>'status'</v>
      </c>
      <c r="E36" s="6" t="str">
        <f>IF(VLOOKUP([Field],Columns[],4,0)&lt;&gt;0,", "&amp;VLOOKUP([Field],Columns[],4,0)&amp;")",")")</f>
        <v>, ['Active','Inactive'])</v>
      </c>
      <c r="F36" s="3" t="str">
        <f>IF(VLOOKUP([Field],Columns[],5,0)=0,"","-&gt;"&amp;VLOOKUP([Field],Columns[],5,0))</f>
        <v>-&gt;default('Active')</v>
      </c>
      <c r="G36" s="3" t="str">
        <f>IF(VLOOKUP([Field],Columns[],6,0)=0,"","-&gt;"&amp;VLOOKUP([Field],Columns[],6,0))</f>
        <v>-&gt;index()</v>
      </c>
      <c r="H36" s="3" t="str">
        <f>IF(VLOOKUP([Field],Columns[],7,0)=0,"","-&gt;"&amp;VLOOKUP([Field],Columns[],7,0))</f>
        <v/>
      </c>
      <c r="I36" s="3" t="str">
        <f>IF(VLOOKUP([Field],Columns[],8,0)=0,"","-&gt;"&amp;VLOOKUP([Field],Columns[],8,0))</f>
        <v/>
      </c>
      <c r="J36" s="3" t="str">
        <f>IF(VLOOKUP([Field],Columns[],9,0)=0,"","-&gt;"&amp;VLOOKUP([Field],Columns[],9,0))</f>
        <v/>
      </c>
      <c r="K36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37" spans="1:11">
      <c r="A37" s="3" t="s">
        <v>210</v>
      </c>
      <c r="B37" s="3" t="s">
        <v>12</v>
      </c>
      <c r="C37" s="3" t="str">
        <f>VLOOKUP([Field],Columns[],2,0)&amp;"("</f>
        <v>timestamps(</v>
      </c>
      <c r="D37" s="3" t="str">
        <f>IF(VLOOKUP([Field],Columns[],3,0)&lt;&gt;"","'"&amp;VLOOKUP([Field],Columns[],3,0)&amp;"'","")</f>
        <v/>
      </c>
      <c r="E37" s="6" t="str">
        <f>IF(VLOOKUP([Field],Columns[],4,0)&lt;&gt;0,", "&amp;VLOOKUP([Field],Columns[],4,0)&amp;")",")")</f>
        <v>)</v>
      </c>
      <c r="F37" s="3" t="str">
        <f>IF(VLOOKUP([Field],Columns[],5,0)=0,"","-&gt;"&amp;VLOOKUP([Field],Columns[],5,0))</f>
        <v/>
      </c>
      <c r="G37" s="3" t="str">
        <f>IF(VLOOKUP([Field],Columns[],6,0)=0,"","-&gt;"&amp;VLOOKUP([Field],Columns[],6,0))</f>
        <v/>
      </c>
      <c r="H37" s="3" t="str">
        <f>IF(VLOOKUP([Field],Columns[],7,0)=0,"","-&gt;"&amp;VLOOKUP([Field],Columns[],7,0))</f>
        <v/>
      </c>
      <c r="I37" s="3" t="str">
        <f>IF(VLOOKUP([Field],Columns[],8,0)=0,"","-&gt;"&amp;VLOOKUP([Field],Columns[],8,0))</f>
        <v/>
      </c>
      <c r="J37" s="3" t="str">
        <f>IF(VLOOKUP([Field],Columns[],9,0)=0,"","-&gt;"&amp;VLOOKUP([Field],Columns[],9,0))</f>
        <v/>
      </c>
      <c r="K37" s="3" t="str">
        <f>"$table-&gt;"&amp;[Type]&amp;[Name]&amp;[Arg2]&amp;[Method1]&amp;[Method2]&amp;[Method3]&amp;[Method4]&amp;[Method5]&amp;";"</f>
        <v>$table-&gt;timestamps();</v>
      </c>
    </row>
    <row r="38" spans="1:11">
      <c r="A38" s="3" t="s">
        <v>210</v>
      </c>
      <c r="B38" s="3" t="s">
        <v>267</v>
      </c>
      <c r="C38" s="3" t="str">
        <f>VLOOKUP([Field],Columns[],2,0)&amp;"("</f>
        <v>foreign(</v>
      </c>
      <c r="D38" s="3" t="str">
        <f>IF(VLOOKUP([Field],Columns[],3,0)&lt;&gt;"","'"&amp;VLOOKUP([Field],Columns[],3,0)&amp;"'","")</f>
        <v>'product'</v>
      </c>
      <c r="E38" s="6" t="str">
        <f>IF(VLOOKUP([Field],Columns[],4,0)&lt;&gt;0,", "&amp;VLOOKUP([Field],Columns[],4,0)&amp;")",")")</f>
        <v>)</v>
      </c>
      <c r="F38" s="3" t="str">
        <f>IF(VLOOKUP([Field],Columns[],5,0)=0,"","-&gt;"&amp;VLOOKUP([Field],Columns[],5,0))</f>
        <v>-&gt;references('id')</v>
      </c>
      <c r="G38" s="3" t="str">
        <f>IF(VLOOKUP([Field],Columns[],6,0)=0,"","-&gt;"&amp;VLOOKUP([Field],Columns[],6,0))</f>
        <v>-&gt;on('products')</v>
      </c>
      <c r="H38" s="3" t="str">
        <f>IF(VLOOKUP([Field],Columns[],7,0)=0,"","-&gt;"&amp;VLOOKUP([Field],Columns[],7,0))</f>
        <v>-&gt;onUpdate('cascade')</v>
      </c>
      <c r="I38" s="3" t="str">
        <f>IF(VLOOKUP([Field],Columns[],8,0)=0,"","-&gt;"&amp;VLOOKUP([Field],Columns[],8,0))</f>
        <v>-&gt;onDelete('cascade')</v>
      </c>
      <c r="J38" s="3" t="str">
        <f>IF(VLOOKUP([Field],Columns[],9,0)=0,"","-&gt;"&amp;VLOOKUP([Field],Columns[],9,0))</f>
        <v/>
      </c>
      <c r="K38" s="3" t="str">
        <f>"$table-&gt;"&amp;[Type]&amp;[Name]&amp;[Arg2]&amp;[Method1]&amp;[Method2]&amp;[Method3]&amp;[Method4]&amp;[Method5]&amp;";"</f>
        <v>$table-&gt;foreign('product')-&gt;references('id')-&gt;on('products')-&gt;onUpdate('cascade')-&gt;onDelete('cascade');</v>
      </c>
    </row>
    <row r="39" spans="1:11">
      <c r="A39" s="3" t="s">
        <v>211</v>
      </c>
      <c r="B39" s="3" t="s">
        <v>10</v>
      </c>
      <c r="C39" s="3" t="str">
        <f>VLOOKUP([Field],Columns[],2,0)&amp;"("</f>
        <v>increments(</v>
      </c>
      <c r="D39" s="3" t="str">
        <f>IF(VLOOKUP([Field],Columns[],3,0)&lt;&gt;"","'"&amp;VLOOKUP([Field],Columns[],3,0)&amp;"'","")</f>
        <v>'id'</v>
      </c>
      <c r="E39" s="6" t="str">
        <f>IF(VLOOKUP([Field],Columns[],4,0)&lt;&gt;0,", "&amp;VLOOKUP([Field],Columns[],4,0)&amp;")",")")</f>
        <v>)</v>
      </c>
      <c r="F39" s="3" t="str">
        <f>IF(VLOOKUP([Field],Columns[],5,0)=0,"","-&gt;"&amp;VLOOKUP([Field],Columns[],5,0))</f>
        <v/>
      </c>
      <c r="G39" s="3" t="str">
        <f>IF(VLOOKUP([Field],Columns[],6,0)=0,"","-&gt;"&amp;VLOOKUP([Field],Columns[],6,0))</f>
        <v/>
      </c>
      <c r="H39" s="3" t="str">
        <f>IF(VLOOKUP([Field],Columns[],7,0)=0,"","-&gt;"&amp;VLOOKUP([Field],Columns[],7,0))</f>
        <v/>
      </c>
      <c r="I39" s="3" t="str">
        <f>IF(VLOOKUP([Field],Columns[],8,0)=0,"","-&gt;"&amp;VLOOKUP([Field],Columns[],8,0))</f>
        <v/>
      </c>
      <c r="J39" s="3" t="str">
        <f>IF(VLOOKUP([Field],Columns[],9,0)=0,"","-&gt;"&amp;VLOOKUP([Field],Columns[],9,0))</f>
        <v/>
      </c>
      <c r="K39" s="3" t="str">
        <f>"$table-&gt;"&amp;[Type]&amp;[Name]&amp;[Arg2]&amp;[Method1]&amp;[Method2]&amp;[Method3]&amp;[Method4]&amp;[Method5]&amp;";"</f>
        <v>$table-&gt;increments('id');</v>
      </c>
    </row>
    <row r="40" spans="1:11">
      <c r="A40" s="3" t="s">
        <v>211</v>
      </c>
      <c r="B40" s="3" t="s">
        <v>95</v>
      </c>
      <c r="C40" s="3" t="str">
        <f>VLOOKUP([Field],Columns[],2,0)&amp;"("</f>
        <v>string(</v>
      </c>
      <c r="D40" s="3" t="str">
        <f>IF(VLOOKUP([Field],Columns[],3,0)&lt;&gt;"","'"&amp;VLOOKUP([Field],Columns[],3,0)&amp;"'","")</f>
        <v>'name'</v>
      </c>
      <c r="E40" s="6" t="str">
        <f>IF(VLOOKUP([Field],Columns[],4,0)&lt;&gt;0,", "&amp;VLOOKUP([Field],Columns[],4,0)&amp;")",")")</f>
        <v>, 64)</v>
      </c>
      <c r="F40" s="3" t="str">
        <f>IF(VLOOKUP([Field],Columns[],5,0)=0,"","-&gt;"&amp;VLOOKUP([Field],Columns[],5,0))</f>
        <v>-&gt;index()</v>
      </c>
      <c r="G40" s="3" t="str">
        <f>IF(VLOOKUP([Field],Columns[],6,0)=0,"","-&gt;"&amp;VLOOKUP([Field],Columns[],6,0))</f>
        <v/>
      </c>
      <c r="H40" s="3" t="str">
        <f>IF(VLOOKUP([Field],Columns[],7,0)=0,"","-&gt;"&amp;VLOOKUP([Field],Columns[],7,0))</f>
        <v/>
      </c>
      <c r="I40" s="3" t="str">
        <f>IF(VLOOKUP([Field],Columns[],8,0)=0,"","-&gt;"&amp;VLOOKUP([Field],Columns[],8,0))</f>
        <v/>
      </c>
      <c r="J40" s="3" t="str">
        <f>IF(VLOOKUP([Field],Columns[],9,0)=0,"","-&gt;"&amp;VLOOKUP([Field],Columns[],9,0))</f>
        <v/>
      </c>
      <c r="K40" s="3" t="str">
        <f>"$table-&gt;"&amp;[Type]&amp;[Name]&amp;[Arg2]&amp;[Method1]&amp;[Method2]&amp;[Method3]&amp;[Method4]&amp;[Method5]&amp;";"</f>
        <v>$table-&gt;string('name', 64)-&gt;index();</v>
      </c>
    </row>
    <row r="41" spans="1:11">
      <c r="A41" s="3" t="s">
        <v>211</v>
      </c>
      <c r="B41" s="3" t="s">
        <v>168</v>
      </c>
      <c r="C41" s="3" t="str">
        <f>VLOOKUP([Field],Columns[],2,0)&amp;"("</f>
        <v>string(</v>
      </c>
      <c r="D41" s="3" t="str">
        <f>IF(VLOOKUP([Field],Columns[],3,0)&lt;&gt;"","'"&amp;VLOOKUP([Field],Columns[],3,0)&amp;"'","")</f>
        <v>'email'</v>
      </c>
      <c r="E41" s="6" t="str">
        <f>IF(VLOOKUP([Field],Columns[],4,0)&lt;&gt;0,", "&amp;VLOOKUP([Field],Columns[],4,0)&amp;")",")")</f>
        <v>, 256)</v>
      </c>
      <c r="F41" s="3" t="str">
        <f>IF(VLOOKUP([Field],Columns[],5,0)=0,"","-&gt;"&amp;VLOOKUP([Field],Columns[],5,0))</f>
        <v>-&gt;nullable()</v>
      </c>
      <c r="G41" s="3" t="str">
        <f>IF(VLOOKUP([Field],Columns[],6,0)=0,"","-&gt;"&amp;VLOOKUP([Field],Columns[],6,0))</f>
        <v/>
      </c>
      <c r="H41" s="3" t="str">
        <f>IF(VLOOKUP([Field],Columns[],7,0)=0,"","-&gt;"&amp;VLOOKUP([Field],Columns[],7,0))</f>
        <v/>
      </c>
      <c r="I41" s="3" t="str">
        <f>IF(VLOOKUP([Field],Columns[],8,0)=0,"","-&gt;"&amp;VLOOKUP([Field],Columns[],8,0))</f>
        <v/>
      </c>
      <c r="J41" s="3" t="str">
        <f>IF(VLOOKUP([Field],Columns[],9,0)=0,"","-&gt;"&amp;VLOOKUP([Field],Columns[],9,0))</f>
        <v/>
      </c>
      <c r="K41" s="3" t="str">
        <f>"$table-&gt;"&amp;[Type]&amp;[Name]&amp;[Arg2]&amp;[Method1]&amp;[Method2]&amp;[Method3]&amp;[Method4]&amp;[Method5]&amp;";"</f>
        <v>$table-&gt;string('email', 256)-&gt;nullable();</v>
      </c>
    </row>
    <row r="42" spans="1:11">
      <c r="A42" s="3" t="s">
        <v>211</v>
      </c>
      <c r="B42" s="3" t="s">
        <v>221</v>
      </c>
      <c r="C42" s="3" t="str">
        <f>VLOOKUP([Field],Columns[],2,0)&amp;"("</f>
        <v>string(</v>
      </c>
      <c r="D42" s="3" t="str">
        <f>IF(VLOOKUP([Field],Columns[],3,0)&lt;&gt;"","'"&amp;VLOOKUP([Field],Columns[],3,0)&amp;"'","")</f>
        <v>'number'</v>
      </c>
      <c r="E42" s="6" t="str">
        <f>IF(VLOOKUP([Field],Columns[],4,0)&lt;&gt;0,", "&amp;VLOOKUP([Field],Columns[],4,0)&amp;")",")")</f>
        <v>, 64)</v>
      </c>
      <c r="F42" s="3" t="str">
        <f>IF(VLOOKUP([Field],Columns[],5,0)=0,"","-&gt;"&amp;VLOOKUP([Field],Columns[],5,0))</f>
        <v>-&gt;nullable()</v>
      </c>
      <c r="G42" s="3" t="str">
        <f>IF(VLOOKUP([Field],Columns[],6,0)=0,"","-&gt;"&amp;VLOOKUP([Field],Columns[],6,0))</f>
        <v/>
      </c>
      <c r="H42" s="3" t="str">
        <f>IF(VLOOKUP([Field],Columns[],7,0)=0,"","-&gt;"&amp;VLOOKUP([Field],Columns[],7,0))</f>
        <v/>
      </c>
      <c r="I42" s="3" t="str">
        <f>IF(VLOOKUP([Field],Columns[],8,0)=0,"","-&gt;"&amp;VLOOKUP([Field],Columns[],8,0))</f>
        <v/>
      </c>
      <c r="J42" s="3" t="str">
        <f>IF(VLOOKUP([Field],Columns[],9,0)=0,"","-&gt;"&amp;VLOOKUP([Field],Columns[],9,0))</f>
        <v/>
      </c>
      <c r="K42" s="3" t="str">
        <f>"$table-&gt;"&amp;[Type]&amp;[Name]&amp;[Arg2]&amp;[Method1]&amp;[Method2]&amp;[Method3]&amp;[Method4]&amp;[Method5]&amp;";"</f>
        <v>$table-&gt;string('number', 64)-&gt;nullable();</v>
      </c>
    </row>
    <row r="43" spans="1:11">
      <c r="A43" s="3" t="s">
        <v>211</v>
      </c>
      <c r="B43" s="3" t="s">
        <v>12</v>
      </c>
      <c r="C43" s="3" t="str">
        <f>VLOOKUP([Field],Columns[],2,0)&amp;"("</f>
        <v>timestamps(</v>
      </c>
      <c r="D43" s="3" t="str">
        <f>IF(VLOOKUP([Field],Columns[],3,0)&lt;&gt;"","'"&amp;VLOOKUP([Field],Columns[],3,0)&amp;"'","")</f>
        <v/>
      </c>
      <c r="E43" s="6" t="str">
        <f>IF(VLOOKUP([Field],Columns[],4,0)&lt;&gt;0,", "&amp;VLOOKUP([Field],Columns[],4,0)&amp;")",")")</f>
        <v>)</v>
      </c>
      <c r="F43" s="3" t="str">
        <f>IF(VLOOKUP([Field],Columns[],5,0)=0,"","-&gt;"&amp;VLOOKUP([Field],Columns[],5,0))</f>
        <v/>
      </c>
      <c r="G43" s="3" t="str">
        <f>IF(VLOOKUP([Field],Columns[],6,0)=0,"","-&gt;"&amp;VLOOKUP([Field],Columns[],6,0))</f>
        <v/>
      </c>
      <c r="H43" s="3" t="str">
        <f>IF(VLOOKUP([Field],Columns[],7,0)=0,"","-&gt;"&amp;VLOOKUP([Field],Columns[],7,0))</f>
        <v/>
      </c>
      <c r="I43" s="3" t="str">
        <f>IF(VLOOKUP([Field],Columns[],8,0)=0,"","-&gt;"&amp;VLOOKUP([Field],Columns[],8,0))</f>
        <v/>
      </c>
      <c r="J43" s="3" t="str">
        <f>IF(VLOOKUP([Field],Columns[],9,0)=0,"","-&gt;"&amp;VLOOKUP([Field],Columns[],9,0))</f>
        <v/>
      </c>
      <c r="K43" s="3" t="str">
        <f>"$table-&gt;"&amp;[Type]&amp;[Name]&amp;[Arg2]&amp;[Method1]&amp;[Method2]&amp;[Method3]&amp;[Method4]&amp;[Method5]&amp;";"</f>
        <v>$table-&gt;timestamps();</v>
      </c>
    </row>
    <row r="44" spans="1:11">
      <c r="A44" s="3" t="s">
        <v>213</v>
      </c>
      <c r="B44" s="3" t="s">
        <v>10</v>
      </c>
      <c r="C44" s="3" t="str">
        <f>VLOOKUP([Field],Columns[],2,0)&amp;"("</f>
        <v>increments(</v>
      </c>
      <c r="D44" s="3" t="str">
        <f>IF(VLOOKUP([Field],Columns[],3,0)&lt;&gt;"","'"&amp;VLOOKUP([Field],Columns[],3,0)&amp;"'","")</f>
        <v>'id'</v>
      </c>
      <c r="E44" s="6" t="str">
        <f>IF(VLOOKUP([Field],Columns[],4,0)&lt;&gt;0,", "&amp;VLOOKUP([Field],Columns[],4,0)&amp;")",")")</f>
        <v>)</v>
      </c>
      <c r="F44" s="3" t="str">
        <f>IF(VLOOKUP([Field],Columns[],5,0)=0,"","-&gt;"&amp;VLOOKUP([Field],Columns[],5,0))</f>
        <v/>
      </c>
      <c r="G44" s="3" t="str">
        <f>IF(VLOOKUP([Field],Columns[],6,0)=0,"","-&gt;"&amp;VLOOKUP([Field],Columns[],6,0))</f>
        <v/>
      </c>
      <c r="H44" s="3" t="str">
        <f>IF(VLOOKUP([Field],Columns[],7,0)=0,"","-&gt;"&amp;VLOOKUP([Field],Columns[],7,0))</f>
        <v/>
      </c>
      <c r="I44" s="3" t="str">
        <f>IF(VLOOKUP([Field],Columns[],8,0)=0,"","-&gt;"&amp;VLOOKUP([Field],Columns[],8,0))</f>
        <v/>
      </c>
      <c r="J44" s="3" t="str">
        <f>IF(VLOOKUP([Field],Columns[],9,0)=0,"","-&gt;"&amp;VLOOKUP([Field],Columns[],9,0))</f>
        <v/>
      </c>
      <c r="K44" s="3" t="str">
        <f>"$table-&gt;"&amp;[Type]&amp;[Name]&amp;[Arg2]&amp;[Method1]&amp;[Method2]&amp;[Method3]&amp;[Method4]&amp;[Method5]&amp;";"</f>
        <v>$table-&gt;increments('id');</v>
      </c>
    </row>
    <row r="45" spans="1:11">
      <c r="A45" s="3" t="s">
        <v>213</v>
      </c>
      <c r="B45" s="3" t="s">
        <v>95</v>
      </c>
      <c r="C45" s="3" t="str">
        <f>VLOOKUP([Field],Columns[],2,0)&amp;"("</f>
        <v>string(</v>
      </c>
      <c r="D45" s="3" t="str">
        <f>IF(VLOOKUP([Field],Columns[],3,0)&lt;&gt;"","'"&amp;VLOOKUP([Field],Columns[],3,0)&amp;"'","")</f>
        <v>'name'</v>
      </c>
      <c r="E45" s="6" t="str">
        <f>IF(VLOOKUP([Field],Columns[],4,0)&lt;&gt;0,", "&amp;VLOOKUP([Field],Columns[],4,0)&amp;")",")")</f>
        <v>, 64)</v>
      </c>
      <c r="F45" s="3" t="str">
        <f>IF(VLOOKUP([Field],Columns[],5,0)=0,"","-&gt;"&amp;VLOOKUP([Field],Columns[],5,0))</f>
        <v>-&gt;index()</v>
      </c>
      <c r="G45" s="3" t="str">
        <f>IF(VLOOKUP([Field],Columns[],6,0)=0,"","-&gt;"&amp;VLOOKUP([Field],Columns[],6,0))</f>
        <v/>
      </c>
      <c r="H45" s="3" t="str">
        <f>IF(VLOOKUP([Field],Columns[],7,0)=0,"","-&gt;"&amp;VLOOKUP([Field],Columns[],7,0))</f>
        <v/>
      </c>
      <c r="I45" s="3" t="str">
        <f>IF(VLOOKUP([Field],Columns[],8,0)=0,"","-&gt;"&amp;VLOOKUP([Field],Columns[],8,0))</f>
        <v/>
      </c>
      <c r="J45" s="3" t="str">
        <f>IF(VLOOKUP([Field],Columns[],9,0)=0,"","-&gt;"&amp;VLOOKUP([Field],Columns[],9,0))</f>
        <v/>
      </c>
      <c r="K45" s="3" t="str">
        <f>"$table-&gt;"&amp;[Type]&amp;[Name]&amp;[Arg2]&amp;[Method1]&amp;[Method2]&amp;[Method3]&amp;[Method4]&amp;[Method5]&amp;";"</f>
        <v>$table-&gt;string('name', 64)-&gt;index();</v>
      </c>
    </row>
    <row r="46" spans="1:11">
      <c r="A46" s="3" t="s">
        <v>213</v>
      </c>
      <c r="B46" s="3" t="s">
        <v>96</v>
      </c>
      <c r="C46" s="3" t="str">
        <f>VLOOKUP([Field],Columns[],2,0)&amp;"("</f>
        <v>string(</v>
      </c>
      <c r="D46" s="3" t="str">
        <f>IF(VLOOKUP([Field],Columns[],3,0)&lt;&gt;"","'"&amp;VLOOKUP([Field],Columns[],3,0)&amp;"'","")</f>
        <v>'description'</v>
      </c>
      <c r="E46" s="6" t="str">
        <f>IF(VLOOKUP([Field],Columns[],4,0)&lt;&gt;0,", "&amp;VLOOKUP([Field],Columns[],4,0)&amp;")",")")</f>
        <v>, 1024)</v>
      </c>
      <c r="F46" s="3" t="str">
        <f>IF(VLOOKUP([Field],Columns[],5,0)=0,"","-&gt;"&amp;VLOOKUP([Field],Columns[],5,0))</f>
        <v>-&gt;nullable()</v>
      </c>
      <c r="G46" s="3" t="str">
        <f>IF(VLOOKUP([Field],Columns[],6,0)=0,"","-&gt;"&amp;VLOOKUP([Field],Columns[],6,0))</f>
        <v/>
      </c>
      <c r="H46" s="3" t="str">
        <f>IF(VLOOKUP([Field],Columns[],7,0)=0,"","-&gt;"&amp;VLOOKUP([Field],Columns[],7,0))</f>
        <v/>
      </c>
      <c r="I46" s="3" t="str">
        <f>IF(VLOOKUP([Field],Columns[],8,0)=0,"","-&gt;"&amp;VLOOKUP([Field],Columns[],8,0))</f>
        <v/>
      </c>
      <c r="J46" s="3" t="str">
        <f>IF(VLOOKUP([Field],Columns[],9,0)=0,"","-&gt;"&amp;VLOOKUP([Field],Columns[],9,0))</f>
        <v/>
      </c>
      <c r="K46" s="3" t="str">
        <f>"$table-&gt;"&amp;[Type]&amp;[Name]&amp;[Arg2]&amp;[Method1]&amp;[Method2]&amp;[Method3]&amp;[Method4]&amp;[Method5]&amp;";"</f>
        <v>$table-&gt;string('description', 1024)-&gt;nullable();</v>
      </c>
    </row>
    <row r="47" spans="1:11">
      <c r="A47" s="3" t="s">
        <v>213</v>
      </c>
      <c r="B47" s="3" t="s">
        <v>223</v>
      </c>
      <c r="C47" s="3" t="str">
        <f>VLOOKUP([Field],Columns[],2,0)&amp;"("</f>
        <v>unsignedInteger(</v>
      </c>
      <c r="D47" s="3" t="str">
        <f>IF(VLOOKUP([Field],Columns[],3,0)&lt;&gt;"","'"&amp;VLOOKUP([Field],Columns[],3,0)&amp;"'","")</f>
        <v>'author'</v>
      </c>
      <c r="E47" s="6" t="str">
        <f>IF(VLOOKUP([Field],Columns[],4,0)&lt;&gt;0,", "&amp;VLOOKUP([Field],Columns[],4,0)&amp;")",")")</f>
        <v>)</v>
      </c>
      <c r="F47" s="3" t="str">
        <f>IF(VLOOKUP([Field],Columns[],5,0)=0,"","-&gt;"&amp;VLOOKUP([Field],Columns[],5,0))</f>
        <v>-&gt;nullable()</v>
      </c>
      <c r="G47" s="3" t="str">
        <f>IF(VLOOKUP([Field],Columns[],6,0)=0,"","-&gt;"&amp;VLOOKUP([Field],Columns[],6,0))</f>
        <v>-&gt;index()</v>
      </c>
      <c r="H47" s="3" t="str">
        <f>IF(VLOOKUP([Field],Columns[],7,0)=0,"","-&gt;"&amp;VLOOKUP([Field],Columns[],7,0))</f>
        <v/>
      </c>
      <c r="I47" s="3" t="str">
        <f>IF(VLOOKUP([Field],Columns[],8,0)=0,"","-&gt;"&amp;VLOOKUP([Field],Columns[],8,0))</f>
        <v/>
      </c>
      <c r="J47" s="3" t="str">
        <f>IF(VLOOKUP([Field],Columns[],9,0)=0,"","-&gt;"&amp;VLOOKUP([Field],Columns[],9,0))</f>
        <v/>
      </c>
      <c r="K47" s="3" t="str">
        <f>"$table-&gt;"&amp;[Type]&amp;[Name]&amp;[Arg2]&amp;[Method1]&amp;[Method2]&amp;[Method3]&amp;[Method4]&amp;[Method5]&amp;";"</f>
        <v>$table-&gt;unsignedInteger('author')-&gt;nullable()-&gt;index();</v>
      </c>
    </row>
    <row r="48" spans="1:11">
      <c r="A48" s="3" t="s">
        <v>213</v>
      </c>
      <c r="B48" s="3" t="s">
        <v>226</v>
      </c>
      <c r="C48" s="3" t="str">
        <f>VLOOKUP([Field],Columns[],2,0)&amp;"("</f>
        <v>enum(</v>
      </c>
      <c r="D48" s="3" t="str">
        <f>IF(VLOOKUP([Field],Columns[],3,0)&lt;&gt;"","'"&amp;VLOOKUP([Field],Columns[],3,0)&amp;"'","")</f>
        <v>'status'</v>
      </c>
      <c r="E48" s="6" t="str">
        <f>IF(VLOOKUP([Field],Columns[],4,0)&lt;&gt;0,", "&amp;VLOOKUP([Field],Columns[],4,0)&amp;")",")")</f>
        <v>, ['Active','Inactive'])</v>
      </c>
      <c r="F48" s="3" t="str">
        <f>IF(VLOOKUP([Field],Columns[],5,0)=0,"","-&gt;"&amp;VLOOKUP([Field],Columns[],5,0))</f>
        <v>-&gt;default('Active')</v>
      </c>
      <c r="G48" s="3" t="str">
        <f>IF(VLOOKUP([Field],Columns[],6,0)=0,"","-&gt;"&amp;VLOOKUP([Field],Columns[],6,0))</f>
        <v>-&gt;index()</v>
      </c>
      <c r="H48" s="3" t="str">
        <f>IF(VLOOKUP([Field],Columns[],7,0)=0,"","-&gt;"&amp;VLOOKUP([Field],Columns[],7,0))</f>
        <v/>
      </c>
      <c r="I48" s="3" t="str">
        <f>IF(VLOOKUP([Field],Columns[],8,0)=0,"","-&gt;"&amp;VLOOKUP([Field],Columns[],8,0))</f>
        <v/>
      </c>
      <c r="J48" s="3" t="str">
        <f>IF(VLOOKUP([Field],Columns[],9,0)=0,"","-&gt;"&amp;VLOOKUP([Field],Columns[],9,0))</f>
        <v/>
      </c>
      <c r="K48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49" spans="1:11">
      <c r="A49" s="3" t="s">
        <v>213</v>
      </c>
      <c r="B49" s="3" t="s">
        <v>12</v>
      </c>
      <c r="C49" s="3" t="str">
        <f>VLOOKUP([Field],Columns[],2,0)&amp;"("</f>
        <v>timestamps(</v>
      </c>
      <c r="D49" s="3" t="str">
        <f>IF(VLOOKUP([Field],Columns[],3,0)&lt;&gt;"","'"&amp;VLOOKUP([Field],Columns[],3,0)&amp;"'","")</f>
        <v/>
      </c>
      <c r="E49" s="6" t="str">
        <f>IF(VLOOKUP([Field],Columns[],4,0)&lt;&gt;0,", "&amp;VLOOKUP([Field],Columns[],4,0)&amp;")",")")</f>
        <v>)</v>
      </c>
      <c r="F49" s="3" t="str">
        <f>IF(VLOOKUP([Field],Columns[],5,0)=0,"","-&gt;"&amp;VLOOKUP([Field],Columns[],5,0))</f>
        <v/>
      </c>
      <c r="G49" s="3" t="str">
        <f>IF(VLOOKUP([Field],Columns[],6,0)=0,"","-&gt;"&amp;VLOOKUP([Field],Columns[],6,0))</f>
        <v/>
      </c>
      <c r="H49" s="3" t="str">
        <f>IF(VLOOKUP([Field],Columns[],7,0)=0,"","-&gt;"&amp;VLOOKUP([Field],Columns[],7,0))</f>
        <v/>
      </c>
      <c r="I49" s="3" t="str">
        <f>IF(VLOOKUP([Field],Columns[],8,0)=0,"","-&gt;"&amp;VLOOKUP([Field],Columns[],8,0))</f>
        <v/>
      </c>
      <c r="J49" s="3" t="str">
        <f>IF(VLOOKUP([Field],Columns[],9,0)=0,"","-&gt;"&amp;VLOOKUP([Field],Columns[],9,0))</f>
        <v/>
      </c>
      <c r="K49" s="3" t="str">
        <f>"$table-&gt;"&amp;[Type]&amp;[Name]&amp;[Arg2]&amp;[Method1]&amp;[Method2]&amp;[Method3]&amp;[Method4]&amp;[Method5]&amp;";"</f>
        <v>$table-&gt;timestamps();</v>
      </c>
    </row>
    <row r="50" spans="1:11">
      <c r="A50" s="3" t="s">
        <v>213</v>
      </c>
      <c r="B50" s="3" t="s">
        <v>271</v>
      </c>
      <c r="C50" s="3" t="str">
        <f>VLOOKUP([Field],Columns[],2,0)&amp;"("</f>
        <v>foreign(</v>
      </c>
      <c r="D50" s="3" t="str">
        <f>IF(VLOOKUP([Field],Columns[],3,0)&lt;&gt;"","'"&amp;VLOOKUP([Field],Columns[],3,0)&amp;"'","")</f>
        <v>'author'</v>
      </c>
      <c r="E50" s="6" t="str">
        <f>IF(VLOOKUP([Field],Columns[],4,0)&lt;&gt;0,", "&amp;VLOOKUP([Field],Columns[],4,0)&amp;")",")")</f>
        <v>)</v>
      </c>
      <c r="F50" s="3" t="str">
        <f>IF(VLOOKUP([Field],Columns[],5,0)=0,"","-&gt;"&amp;VLOOKUP([Field],Columns[],5,0))</f>
        <v>-&gt;references('id')</v>
      </c>
      <c r="G50" s="3" t="str">
        <f>IF(VLOOKUP([Field],Columns[],6,0)=0,"","-&gt;"&amp;VLOOKUP([Field],Columns[],6,0))</f>
        <v>-&gt;on('visitors')</v>
      </c>
      <c r="H50" s="3" t="str">
        <f>IF(VLOOKUP([Field],Columns[],7,0)=0,"","-&gt;"&amp;VLOOKUP([Field],Columns[],7,0))</f>
        <v>-&gt;onUpdate('cascade')</v>
      </c>
      <c r="I50" s="3" t="str">
        <f>IF(VLOOKUP([Field],Columns[],8,0)=0,"","-&gt;"&amp;VLOOKUP([Field],Columns[],8,0))</f>
        <v>-&gt;onDelete('set null')</v>
      </c>
      <c r="J50" s="3" t="str">
        <f>IF(VLOOKUP([Field],Columns[],9,0)=0,"","-&gt;"&amp;VLOOKUP([Field],Columns[],9,0))</f>
        <v/>
      </c>
      <c r="K50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51" spans="1:11">
      <c r="A51" s="3" t="s">
        <v>215</v>
      </c>
      <c r="B51" s="3" t="s">
        <v>10</v>
      </c>
      <c r="C51" s="3" t="str">
        <f>VLOOKUP([Field],Columns[],2,0)&amp;"("</f>
        <v>increments(</v>
      </c>
      <c r="D51" s="3" t="str">
        <f>IF(VLOOKUP([Field],Columns[],3,0)&lt;&gt;"","'"&amp;VLOOKUP([Field],Columns[],3,0)&amp;"'","")</f>
        <v>'id'</v>
      </c>
      <c r="E51" s="6" t="str">
        <f>IF(VLOOKUP([Field],Columns[],4,0)&lt;&gt;0,", "&amp;VLOOKUP([Field],Columns[],4,0)&amp;")",")")</f>
        <v>)</v>
      </c>
      <c r="F51" s="3" t="str">
        <f>IF(VLOOKUP([Field],Columns[],5,0)=0,"","-&gt;"&amp;VLOOKUP([Field],Columns[],5,0))</f>
        <v/>
      </c>
      <c r="G51" s="3" t="str">
        <f>IF(VLOOKUP([Field],Columns[],6,0)=0,"","-&gt;"&amp;VLOOKUP([Field],Columns[],6,0))</f>
        <v/>
      </c>
      <c r="H51" s="3" t="str">
        <f>IF(VLOOKUP([Field],Columns[],7,0)=0,"","-&gt;"&amp;VLOOKUP([Field],Columns[],7,0))</f>
        <v/>
      </c>
      <c r="I51" s="3" t="str">
        <f>IF(VLOOKUP([Field],Columns[],8,0)=0,"","-&gt;"&amp;VLOOKUP([Field],Columns[],8,0))</f>
        <v/>
      </c>
      <c r="J51" s="3" t="str">
        <f>IF(VLOOKUP([Field],Columns[],9,0)=0,"","-&gt;"&amp;VLOOKUP([Field],Columns[],9,0))</f>
        <v/>
      </c>
      <c r="K51" s="3" t="str">
        <f>"$table-&gt;"&amp;[Type]&amp;[Name]&amp;[Arg2]&amp;[Method1]&amp;[Method2]&amp;[Method3]&amp;[Method4]&amp;[Method5]&amp;";"</f>
        <v>$table-&gt;increments('id');</v>
      </c>
    </row>
    <row r="52" spans="1:11">
      <c r="A52" s="3" t="s">
        <v>215</v>
      </c>
      <c r="B52" s="3" t="s">
        <v>253</v>
      </c>
      <c r="C52" s="3" t="str">
        <f>VLOOKUP([Field],Columns[],2,0)&amp;"("</f>
        <v>unsignedInteger(</v>
      </c>
      <c r="D52" s="3" t="str">
        <f>IF(VLOOKUP([Field],Columns[],3,0)&lt;&gt;"","'"&amp;VLOOKUP([Field],Columns[],3,0)&amp;"'","")</f>
        <v>'visitor'</v>
      </c>
      <c r="E52" s="6" t="str">
        <f>IF(VLOOKUP([Field],Columns[],4,0)&lt;&gt;0,", "&amp;VLOOKUP([Field],Columns[],4,0)&amp;")",")")</f>
        <v>)</v>
      </c>
      <c r="F52" s="3" t="str">
        <f>IF(VLOOKUP([Field],Columns[],5,0)=0,"","-&gt;"&amp;VLOOKUP([Field],Columns[],5,0))</f>
        <v>-&gt;nullable()</v>
      </c>
      <c r="G52" s="3" t="str">
        <f>IF(VLOOKUP([Field],Columns[],6,0)=0,"","-&gt;"&amp;VLOOKUP([Field],Columns[],6,0))</f>
        <v>-&gt;index()</v>
      </c>
      <c r="H52" s="3" t="str">
        <f>IF(VLOOKUP([Field],Columns[],7,0)=0,"","-&gt;"&amp;VLOOKUP([Field],Columns[],7,0))</f>
        <v/>
      </c>
      <c r="I52" s="3" t="str">
        <f>IF(VLOOKUP([Field],Columns[],8,0)=0,"","-&gt;"&amp;VLOOKUP([Field],Columns[],8,0))</f>
        <v/>
      </c>
      <c r="J52" s="3" t="str">
        <f>IF(VLOOKUP([Field],Columns[],9,0)=0,"","-&gt;"&amp;VLOOKUP([Field],Columns[],9,0))</f>
        <v/>
      </c>
      <c r="K52" s="3" t="str">
        <f>"$table-&gt;"&amp;[Type]&amp;[Name]&amp;[Arg2]&amp;[Method1]&amp;[Method2]&amp;[Method3]&amp;[Method4]&amp;[Method5]&amp;";"</f>
        <v>$table-&gt;unsignedInteger('visitor')-&gt;nullable()-&gt;index();</v>
      </c>
    </row>
    <row r="53" spans="1:11">
      <c r="A53" s="3" t="s">
        <v>215</v>
      </c>
      <c r="B53" s="3" t="s">
        <v>212</v>
      </c>
      <c r="C53" s="3" t="str">
        <f>VLOOKUP([Field],Columns[],2,0)&amp;"("</f>
        <v>unsignedInteger(</v>
      </c>
      <c r="D53" s="3" t="str">
        <f>IF(VLOOKUP([Field],Columns[],3,0)&lt;&gt;"","'"&amp;VLOOKUP([Field],Columns[],3,0)&amp;"'","")</f>
        <v>'wishlist'</v>
      </c>
      <c r="E53" s="6" t="str">
        <f>IF(VLOOKUP([Field],Columns[],4,0)&lt;&gt;0,", "&amp;VLOOKUP([Field],Columns[],4,0)&amp;")",")")</f>
        <v>)</v>
      </c>
      <c r="F53" s="3" t="str">
        <f>IF(VLOOKUP([Field],Columns[],5,0)=0,"","-&gt;"&amp;VLOOKUP([Field],Columns[],5,0))</f>
        <v>-&gt;nullable()</v>
      </c>
      <c r="G53" s="3" t="str">
        <f>IF(VLOOKUP([Field],Columns[],6,0)=0,"","-&gt;"&amp;VLOOKUP([Field],Columns[],6,0))</f>
        <v>-&gt;index()</v>
      </c>
      <c r="H53" s="3" t="str">
        <f>IF(VLOOKUP([Field],Columns[],7,0)=0,"","-&gt;"&amp;VLOOKUP([Field],Columns[],7,0))</f>
        <v/>
      </c>
      <c r="I53" s="3" t="str">
        <f>IF(VLOOKUP([Field],Columns[],8,0)=0,"","-&gt;"&amp;VLOOKUP([Field],Columns[],8,0))</f>
        <v/>
      </c>
      <c r="J53" s="3" t="str">
        <f>IF(VLOOKUP([Field],Columns[],9,0)=0,"","-&gt;"&amp;VLOOKUP([Field],Columns[],9,0))</f>
        <v/>
      </c>
      <c r="K53" s="3" t="str">
        <f>"$table-&gt;"&amp;[Type]&amp;[Name]&amp;[Arg2]&amp;[Method1]&amp;[Method2]&amp;[Method3]&amp;[Method4]&amp;[Method5]&amp;";"</f>
        <v>$table-&gt;unsignedInteger('wishlist')-&gt;nullable()-&gt;index();</v>
      </c>
    </row>
    <row r="54" spans="1:11">
      <c r="A54" s="3" t="s">
        <v>215</v>
      </c>
      <c r="B54" s="3" t="s">
        <v>254</v>
      </c>
      <c r="C54" s="3" t="str">
        <f>VLOOKUP([Field],Columns[],2,0)&amp;"("</f>
        <v>enum(</v>
      </c>
      <c r="D54" s="3" t="str">
        <f>IF(VLOOKUP([Field],Columns[],3,0)&lt;&gt;"","'"&amp;VLOOKUP([Field],Columns[],3,0)&amp;"'","")</f>
        <v>'viewed'</v>
      </c>
      <c r="E54" s="6" t="str">
        <f>IF(VLOOKUP([Field],Columns[],4,0)&lt;&gt;0,", "&amp;VLOOKUP([Field],Columns[],4,0)&amp;")",")")</f>
        <v>, ['Yes','No'])</v>
      </c>
      <c r="F54" s="3" t="str">
        <f>IF(VLOOKUP([Field],Columns[],5,0)=0,"","-&gt;"&amp;VLOOKUP([Field],Columns[],5,0))</f>
        <v>-&gt;default('No')</v>
      </c>
      <c r="G54" s="3" t="str">
        <f>IF(VLOOKUP([Field],Columns[],6,0)=0,"","-&gt;"&amp;VLOOKUP([Field],Columns[],6,0))</f>
        <v>-&gt;index()</v>
      </c>
      <c r="H54" s="3" t="str">
        <f>IF(VLOOKUP([Field],Columns[],7,0)=0,"","-&gt;"&amp;VLOOKUP([Field],Columns[],7,0))</f>
        <v/>
      </c>
      <c r="I54" s="3" t="str">
        <f>IF(VLOOKUP([Field],Columns[],8,0)=0,"","-&gt;"&amp;VLOOKUP([Field],Columns[],8,0))</f>
        <v/>
      </c>
      <c r="J54" s="3" t="str">
        <f>IF(VLOOKUP([Field],Columns[],9,0)=0,"","-&gt;"&amp;VLOOKUP([Field],Columns[],9,0))</f>
        <v/>
      </c>
      <c r="K54" s="3" t="str">
        <f>"$table-&gt;"&amp;[Type]&amp;[Name]&amp;[Arg2]&amp;[Method1]&amp;[Method2]&amp;[Method3]&amp;[Method4]&amp;[Method5]&amp;";"</f>
        <v>$table-&gt;enum('viewed', ['Yes','No'])-&gt;default('No')-&gt;index();</v>
      </c>
    </row>
    <row r="55" spans="1:11">
      <c r="A55" s="3" t="s">
        <v>215</v>
      </c>
      <c r="B55" s="3" t="s">
        <v>226</v>
      </c>
      <c r="C55" s="3" t="str">
        <f>VLOOKUP([Field],Columns[],2,0)&amp;"("</f>
        <v>enum(</v>
      </c>
      <c r="D55" s="3" t="str">
        <f>IF(VLOOKUP([Field],Columns[],3,0)&lt;&gt;"","'"&amp;VLOOKUP([Field],Columns[],3,0)&amp;"'","")</f>
        <v>'status'</v>
      </c>
      <c r="E55" s="6" t="str">
        <f>IF(VLOOKUP([Field],Columns[],4,0)&lt;&gt;0,", "&amp;VLOOKUP([Field],Columns[],4,0)&amp;")",")")</f>
        <v>, ['Active','Inactive'])</v>
      </c>
      <c r="F55" s="3" t="str">
        <f>IF(VLOOKUP([Field],Columns[],5,0)=0,"","-&gt;"&amp;VLOOKUP([Field],Columns[],5,0))</f>
        <v>-&gt;default('Active')</v>
      </c>
      <c r="G55" s="3" t="str">
        <f>IF(VLOOKUP([Field],Columns[],6,0)=0,"","-&gt;"&amp;VLOOKUP([Field],Columns[],6,0))</f>
        <v>-&gt;index()</v>
      </c>
      <c r="H55" s="3" t="str">
        <f>IF(VLOOKUP([Field],Columns[],7,0)=0,"","-&gt;"&amp;VLOOKUP([Field],Columns[],7,0))</f>
        <v/>
      </c>
      <c r="I55" s="3" t="str">
        <f>IF(VLOOKUP([Field],Columns[],8,0)=0,"","-&gt;"&amp;VLOOKUP([Field],Columns[],8,0))</f>
        <v/>
      </c>
      <c r="J55" s="3" t="str">
        <f>IF(VLOOKUP([Field],Columns[],9,0)=0,"","-&gt;"&amp;VLOOKUP([Field],Columns[],9,0))</f>
        <v/>
      </c>
      <c r="K55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56" spans="1:11">
      <c r="A56" s="3" t="s">
        <v>215</v>
      </c>
      <c r="B56" s="3" t="s">
        <v>12</v>
      </c>
      <c r="C56" s="3" t="str">
        <f>VLOOKUP([Field],Columns[],2,0)&amp;"("</f>
        <v>timestamps(</v>
      </c>
      <c r="D56" s="3" t="str">
        <f>IF(VLOOKUP([Field],Columns[],3,0)&lt;&gt;"","'"&amp;VLOOKUP([Field],Columns[],3,0)&amp;"'","")</f>
        <v/>
      </c>
      <c r="E56" s="6" t="str">
        <f>IF(VLOOKUP([Field],Columns[],4,0)&lt;&gt;0,", "&amp;VLOOKUP([Field],Columns[],4,0)&amp;")",")")</f>
        <v>)</v>
      </c>
      <c r="F56" s="3" t="str">
        <f>IF(VLOOKUP([Field],Columns[],5,0)=0,"","-&gt;"&amp;VLOOKUP([Field],Columns[],5,0))</f>
        <v/>
      </c>
      <c r="G56" s="3" t="str">
        <f>IF(VLOOKUP([Field],Columns[],6,0)=0,"","-&gt;"&amp;VLOOKUP([Field],Columns[],6,0))</f>
        <v/>
      </c>
      <c r="H56" s="3" t="str">
        <f>IF(VLOOKUP([Field],Columns[],7,0)=0,"","-&gt;"&amp;VLOOKUP([Field],Columns[],7,0))</f>
        <v/>
      </c>
      <c r="I56" s="3" t="str">
        <f>IF(VLOOKUP([Field],Columns[],8,0)=0,"","-&gt;"&amp;VLOOKUP([Field],Columns[],8,0))</f>
        <v/>
      </c>
      <c r="J56" s="3" t="str">
        <f>IF(VLOOKUP([Field],Columns[],9,0)=0,"","-&gt;"&amp;VLOOKUP([Field],Columns[],9,0))</f>
        <v/>
      </c>
      <c r="K56" s="3" t="str">
        <f>"$table-&gt;"&amp;[Type]&amp;[Name]&amp;[Arg2]&amp;[Method1]&amp;[Method2]&amp;[Method3]&amp;[Method4]&amp;[Method5]&amp;";"</f>
        <v>$table-&gt;timestamps();</v>
      </c>
    </row>
    <row r="57" spans="1:11">
      <c r="A57" s="3" t="s">
        <v>215</v>
      </c>
      <c r="B57" s="3" t="s">
        <v>269</v>
      </c>
      <c r="C57" s="3" t="str">
        <f>VLOOKUP([Field],Columns[],2,0)&amp;"("</f>
        <v>foreign(</v>
      </c>
      <c r="D57" s="3" t="str">
        <f>IF(VLOOKUP([Field],Columns[],3,0)&lt;&gt;"","'"&amp;VLOOKUP([Field],Columns[],3,0)&amp;"'","")</f>
        <v>'visitor'</v>
      </c>
      <c r="E57" s="6" t="str">
        <f>IF(VLOOKUP([Field],Columns[],4,0)&lt;&gt;0,", "&amp;VLOOKUP([Field],Columns[],4,0)&amp;")",")")</f>
        <v>)</v>
      </c>
      <c r="F57" s="3" t="str">
        <f>IF(VLOOKUP([Field],Columns[],5,0)=0,"","-&gt;"&amp;VLOOKUP([Field],Columns[],5,0))</f>
        <v>-&gt;references('id')</v>
      </c>
      <c r="G57" s="3" t="str">
        <f>IF(VLOOKUP([Field],Columns[],6,0)=0,"","-&gt;"&amp;VLOOKUP([Field],Columns[],6,0))</f>
        <v>-&gt;on('visitors')</v>
      </c>
      <c r="H57" s="3" t="str">
        <f>IF(VLOOKUP([Field],Columns[],7,0)=0,"","-&gt;"&amp;VLOOKUP([Field],Columns[],7,0))</f>
        <v>-&gt;onUpdate('cascade')</v>
      </c>
      <c r="I57" s="3" t="str">
        <f>IF(VLOOKUP([Field],Columns[],8,0)=0,"","-&gt;"&amp;VLOOKUP([Field],Columns[],8,0))</f>
        <v>-&gt;onDelete('set null')</v>
      </c>
      <c r="J57" s="3" t="str">
        <f>IF(VLOOKUP([Field],Columns[],9,0)=0,"","-&gt;"&amp;VLOOKUP([Field],Columns[],9,0))</f>
        <v/>
      </c>
      <c r="K57" s="3" t="str">
        <f>"$table-&gt;"&amp;[Type]&amp;[Name]&amp;[Arg2]&amp;[Method1]&amp;[Method2]&amp;[Method3]&amp;[Method4]&amp;[Method5]&amp;";"</f>
        <v>$table-&gt;foreign('visitor')-&gt;references('id')-&gt;on('visitors')-&gt;onUpdate('cascade')-&gt;onDelete('set null');</v>
      </c>
    </row>
    <row r="58" spans="1:11">
      <c r="A58" s="3" t="s">
        <v>215</v>
      </c>
      <c r="B58" s="3" t="s">
        <v>272</v>
      </c>
      <c r="C58" s="3" t="str">
        <f>VLOOKUP([Field],Columns[],2,0)&amp;"("</f>
        <v>foreign(</v>
      </c>
      <c r="D58" s="3" t="str">
        <f>IF(VLOOKUP([Field],Columns[],3,0)&lt;&gt;"","'"&amp;VLOOKUP([Field],Columns[],3,0)&amp;"'","")</f>
        <v>'wishlist'</v>
      </c>
      <c r="E58" s="6" t="str">
        <f>IF(VLOOKUP([Field],Columns[],4,0)&lt;&gt;0,", "&amp;VLOOKUP([Field],Columns[],4,0)&amp;")",")")</f>
        <v>)</v>
      </c>
      <c r="F58" s="3" t="str">
        <f>IF(VLOOKUP([Field],Columns[],5,0)=0,"","-&gt;"&amp;VLOOKUP([Field],Columns[],5,0))</f>
        <v>-&gt;references('id')</v>
      </c>
      <c r="G58" s="3" t="str">
        <f>IF(VLOOKUP([Field],Columns[],6,0)=0,"","-&gt;"&amp;VLOOKUP([Field],Columns[],6,0))</f>
        <v>-&gt;on('wishlists')</v>
      </c>
      <c r="H58" s="3" t="str">
        <f>IF(VLOOKUP([Field],Columns[],7,0)=0,"","-&gt;"&amp;VLOOKUP([Field],Columns[],7,0))</f>
        <v>-&gt;onUpdate('cascade')</v>
      </c>
      <c r="I58" s="3" t="str">
        <f>IF(VLOOKUP([Field],Columns[],8,0)=0,"","-&gt;"&amp;VLOOKUP([Field],Columns[],8,0))</f>
        <v>-&gt;onDelete('cascade')</v>
      </c>
      <c r="J58" s="3" t="str">
        <f>IF(VLOOKUP([Field],Columns[],9,0)=0,"","-&gt;"&amp;VLOOKUP([Field],Columns[],9,0))</f>
        <v/>
      </c>
      <c r="K58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59" spans="1:11">
      <c r="A59" s="3" t="s">
        <v>217</v>
      </c>
      <c r="B59" s="3" t="s">
        <v>10</v>
      </c>
      <c r="C59" s="3" t="str">
        <f>VLOOKUP([Field],Columns[],2,0)&amp;"("</f>
        <v>increments(</v>
      </c>
      <c r="D59" s="3" t="str">
        <f>IF(VLOOKUP([Field],Columns[],3,0)&lt;&gt;"","'"&amp;VLOOKUP([Field],Columns[],3,0)&amp;"'","")</f>
        <v>'id'</v>
      </c>
      <c r="E59" s="6" t="str">
        <f>IF(VLOOKUP([Field],Columns[],4,0)&lt;&gt;0,", "&amp;VLOOKUP([Field],Columns[],4,0)&amp;")",")")</f>
        <v>)</v>
      </c>
      <c r="F59" s="3" t="str">
        <f>IF(VLOOKUP([Field],Columns[],5,0)=0,"","-&gt;"&amp;VLOOKUP([Field],Columns[],5,0))</f>
        <v/>
      </c>
      <c r="G59" s="3" t="str">
        <f>IF(VLOOKUP([Field],Columns[],6,0)=0,"","-&gt;"&amp;VLOOKUP([Field],Columns[],6,0))</f>
        <v/>
      </c>
      <c r="H59" s="3" t="str">
        <f>IF(VLOOKUP([Field],Columns[],7,0)=0,"","-&gt;"&amp;VLOOKUP([Field],Columns[],7,0))</f>
        <v/>
      </c>
      <c r="I59" s="3" t="str">
        <f>IF(VLOOKUP([Field],Columns[],8,0)=0,"","-&gt;"&amp;VLOOKUP([Field],Columns[],8,0))</f>
        <v/>
      </c>
      <c r="J59" s="3" t="str">
        <f>IF(VLOOKUP([Field],Columns[],9,0)=0,"","-&gt;"&amp;VLOOKUP([Field],Columns[],9,0))</f>
        <v/>
      </c>
      <c r="K59" s="3" t="str">
        <f>"$table-&gt;"&amp;[Type]&amp;[Name]&amp;[Arg2]&amp;[Method1]&amp;[Method2]&amp;[Method3]&amp;[Method4]&amp;[Method5]&amp;";"</f>
        <v>$table-&gt;increments('id');</v>
      </c>
    </row>
    <row r="60" spans="1:11">
      <c r="A60" s="3" t="s">
        <v>217</v>
      </c>
      <c r="B60" s="3" t="s">
        <v>212</v>
      </c>
      <c r="C60" s="3" t="str">
        <f>VLOOKUP([Field],Columns[],2,0)&amp;"("</f>
        <v>unsignedInteger(</v>
      </c>
      <c r="D60" s="3" t="str">
        <f>IF(VLOOKUP([Field],Columns[],3,0)&lt;&gt;"","'"&amp;VLOOKUP([Field],Columns[],3,0)&amp;"'","")</f>
        <v>'wishlist'</v>
      </c>
      <c r="E60" s="6" t="str">
        <f>IF(VLOOKUP([Field],Columns[],4,0)&lt;&gt;0,", "&amp;VLOOKUP([Field],Columns[],4,0)&amp;")",")")</f>
        <v>)</v>
      </c>
      <c r="F60" s="3" t="str">
        <f>IF(VLOOKUP([Field],Columns[],5,0)=0,"","-&gt;"&amp;VLOOKUP([Field],Columns[],5,0))</f>
        <v>-&gt;nullable()</v>
      </c>
      <c r="G60" s="3" t="str">
        <f>IF(VLOOKUP([Field],Columns[],6,0)=0,"","-&gt;"&amp;VLOOKUP([Field],Columns[],6,0))</f>
        <v>-&gt;index()</v>
      </c>
      <c r="H60" s="3" t="str">
        <f>IF(VLOOKUP([Field],Columns[],7,0)=0,"","-&gt;"&amp;VLOOKUP([Field],Columns[],7,0))</f>
        <v/>
      </c>
      <c r="I60" s="3" t="str">
        <f>IF(VLOOKUP([Field],Columns[],8,0)=0,"","-&gt;"&amp;VLOOKUP([Field],Columns[],8,0))</f>
        <v/>
      </c>
      <c r="J60" s="3" t="str">
        <f>IF(VLOOKUP([Field],Columns[],9,0)=0,"","-&gt;"&amp;VLOOKUP([Field],Columns[],9,0))</f>
        <v/>
      </c>
      <c r="K60" s="3" t="str">
        <f>"$table-&gt;"&amp;[Type]&amp;[Name]&amp;[Arg2]&amp;[Method1]&amp;[Method2]&amp;[Method3]&amp;[Method4]&amp;[Method5]&amp;";"</f>
        <v>$table-&gt;unsignedInteger('wishlist')-&gt;nullable()-&gt;index();</v>
      </c>
    </row>
    <row r="61" spans="1:11">
      <c r="A61" s="3" t="s">
        <v>217</v>
      </c>
      <c r="B61" s="3" t="s">
        <v>256</v>
      </c>
      <c r="C61" s="3" t="str">
        <f>VLOOKUP([Field],Columns[],2,0)&amp;"("</f>
        <v>string(</v>
      </c>
      <c r="D61" s="3" t="str">
        <f>IF(VLOOKUP([Field],Columns[],3,0)&lt;&gt;"","'"&amp;VLOOKUP([Field],Columns[],3,0)&amp;"'","")</f>
        <v>'note'</v>
      </c>
      <c r="E61" s="6" t="str">
        <f>IF(VLOOKUP([Field],Columns[],4,0)&lt;&gt;0,", "&amp;VLOOKUP([Field],Columns[],4,0)&amp;")",")")</f>
        <v>, 512)</v>
      </c>
      <c r="F61" s="3" t="str">
        <f>IF(VLOOKUP([Field],Columns[],5,0)=0,"","-&gt;"&amp;VLOOKUP([Field],Columns[],5,0))</f>
        <v>-&gt;nullable()</v>
      </c>
      <c r="G61" s="3" t="str">
        <f>IF(VLOOKUP([Field],Columns[],6,0)=0,"","-&gt;"&amp;VLOOKUP([Field],Columns[],6,0))</f>
        <v/>
      </c>
      <c r="H61" s="3" t="str">
        <f>IF(VLOOKUP([Field],Columns[],7,0)=0,"","-&gt;"&amp;VLOOKUP([Field],Columns[],7,0))</f>
        <v/>
      </c>
      <c r="I61" s="3" t="str">
        <f>IF(VLOOKUP([Field],Columns[],8,0)=0,"","-&gt;"&amp;VLOOKUP([Field],Columns[],8,0))</f>
        <v/>
      </c>
      <c r="J61" s="3" t="str">
        <f>IF(VLOOKUP([Field],Columns[],9,0)=0,"","-&gt;"&amp;VLOOKUP([Field],Columns[],9,0))</f>
        <v/>
      </c>
      <c r="K61" s="3" t="str">
        <f>"$table-&gt;"&amp;[Type]&amp;[Name]&amp;[Arg2]&amp;[Method1]&amp;[Method2]&amp;[Method3]&amp;[Method4]&amp;[Method5]&amp;";"</f>
        <v>$table-&gt;string('note', 512)-&gt;nullable();</v>
      </c>
    </row>
    <row r="62" spans="1:11">
      <c r="A62" s="3" t="s">
        <v>217</v>
      </c>
      <c r="B62" s="3" t="s">
        <v>276</v>
      </c>
      <c r="C62" s="3" t="str">
        <f>VLOOKUP([Field],Columns[],2,0)&amp;"("</f>
        <v>unsignedInteger(</v>
      </c>
      <c r="D62" s="3" t="str">
        <f>IF(VLOOKUP([Field],Columns[],3,0)&lt;&gt;"","'"&amp;VLOOKUP([Field],Columns[],3,0)&amp;"'","")</f>
        <v>'author'</v>
      </c>
      <c r="E62" s="6" t="str">
        <f>IF(VLOOKUP([Field],Columns[],4,0)&lt;&gt;0,", "&amp;VLOOKUP([Field],Columns[],4,0)&amp;")",")")</f>
        <v>)</v>
      </c>
      <c r="F62" s="3" t="str">
        <f>IF(VLOOKUP([Field],Columns[],5,0)=0,"","-&gt;"&amp;VLOOKUP([Field],Columns[],5,0))</f>
        <v>-&gt;nullable()</v>
      </c>
      <c r="G62" s="3" t="str">
        <f>IF(VLOOKUP([Field],Columns[],6,0)=0,"","-&gt;"&amp;VLOOKUP([Field],Columns[],6,0))</f>
        <v>-&gt;index()</v>
      </c>
      <c r="H62" s="3" t="str">
        <f>IF(VLOOKUP([Field],Columns[],7,0)=0,"","-&gt;"&amp;VLOOKUP([Field],Columns[],7,0))</f>
        <v/>
      </c>
      <c r="I62" s="3" t="str">
        <f>IF(VLOOKUP([Field],Columns[],8,0)=0,"","-&gt;"&amp;VLOOKUP([Field],Columns[],8,0))</f>
        <v/>
      </c>
      <c r="J62" s="3" t="str">
        <f>IF(VLOOKUP([Field],Columns[],9,0)=0,"","-&gt;"&amp;VLOOKUP([Field],Columns[],9,0))</f>
        <v/>
      </c>
      <c r="K62" s="3" t="str">
        <f>"$table-&gt;"&amp;[Type]&amp;[Name]&amp;[Arg2]&amp;[Method1]&amp;[Method2]&amp;[Method3]&amp;[Method4]&amp;[Method5]&amp;";"</f>
        <v>$table-&gt;unsignedInteger('author')-&gt;nullable()-&gt;index();</v>
      </c>
    </row>
    <row r="63" spans="1:11">
      <c r="A63" s="3" t="s">
        <v>217</v>
      </c>
      <c r="B63" s="3" t="s">
        <v>226</v>
      </c>
      <c r="C63" s="3" t="str">
        <f>VLOOKUP([Field],Columns[],2,0)&amp;"("</f>
        <v>enum(</v>
      </c>
      <c r="D63" s="3" t="str">
        <f>IF(VLOOKUP([Field],Columns[],3,0)&lt;&gt;"","'"&amp;VLOOKUP([Field],Columns[],3,0)&amp;"'","")</f>
        <v>'status'</v>
      </c>
      <c r="E63" s="6" t="str">
        <f>IF(VLOOKUP([Field],Columns[],4,0)&lt;&gt;0,", "&amp;VLOOKUP([Field],Columns[],4,0)&amp;")",")")</f>
        <v>, ['Active','Inactive'])</v>
      </c>
      <c r="F63" s="3" t="str">
        <f>IF(VLOOKUP([Field],Columns[],5,0)=0,"","-&gt;"&amp;VLOOKUP([Field],Columns[],5,0))</f>
        <v>-&gt;default('Active')</v>
      </c>
      <c r="G63" s="3" t="str">
        <f>IF(VLOOKUP([Field],Columns[],6,0)=0,"","-&gt;"&amp;VLOOKUP([Field],Columns[],6,0))</f>
        <v>-&gt;index()</v>
      </c>
      <c r="H63" s="3" t="str">
        <f>IF(VLOOKUP([Field],Columns[],7,0)=0,"","-&gt;"&amp;VLOOKUP([Field],Columns[],7,0))</f>
        <v/>
      </c>
      <c r="I63" s="3" t="str">
        <f>IF(VLOOKUP([Field],Columns[],8,0)=0,"","-&gt;"&amp;VLOOKUP([Field],Columns[],8,0))</f>
        <v/>
      </c>
      <c r="J63" s="3" t="str">
        <f>IF(VLOOKUP([Field],Columns[],9,0)=0,"","-&gt;"&amp;VLOOKUP([Field],Columns[],9,0))</f>
        <v/>
      </c>
      <c r="K63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64" spans="1:11">
      <c r="A64" s="3" t="s">
        <v>217</v>
      </c>
      <c r="B64" s="3" t="s">
        <v>12</v>
      </c>
      <c r="C64" s="3" t="str">
        <f>VLOOKUP([Field],Columns[],2,0)&amp;"("</f>
        <v>timestamps(</v>
      </c>
      <c r="D64" s="3" t="str">
        <f>IF(VLOOKUP([Field],Columns[],3,0)&lt;&gt;"","'"&amp;VLOOKUP([Field],Columns[],3,0)&amp;"'","")</f>
        <v/>
      </c>
      <c r="E64" s="6" t="str">
        <f>IF(VLOOKUP([Field],Columns[],4,0)&lt;&gt;0,", "&amp;VLOOKUP([Field],Columns[],4,0)&amp;")",")")</f>
        <v>)</v>
      </c>
      <c r="F64" s="3" t="str">
        <f>IF(VLOOKUP([Field],Columns[],5,0)=0,"","-&gt;"&amp;VLOOKUP([Field],Columns[],5,0))</f>
        <v/>
      </c>
      <c r="G64" s="3" t="str">
        <f>IF(VLOOKUP([Field],Columns[],6,0)=0,"","-&gt;"&amp;VLOOKUP([Field],Columns[],6,0))</f>
        <v/>
      </c>
      <c r="H64" s="3" t="str">
        <f>IF(VLOOKUP([Field],Columns[],7,0)=0,"","-&gt;"&amp;VLOOKUP([Field],Columns[],7,0))</f>
        <v/>
      </c>
      <c r="I64" s="3" t="str">
        <f>IF(VLOOKUP([Field],Columns[],8,0)=0,"","-&gt;"&amp;VLOOKUP([Field],Columns[],8,0))</f>
        <v/>
      </c>
      <c r="J64" s="3" t="str">
        <f>IF(VLOOKUP([Field],Columns[],9,0)=0,"","-&gt;"&amp;VLOOKUP([Field],Columns[],9,0))</f>
        <v/>
      </c>
      <c r="K64" s="3" t="str">
        <f>"$table-&gt;"&amp;[Type]&amp;[Name]&amp;[Arg2]&amp;[Method1]&amp;[Method2]&amp;[Method3]&amp;[Method4]&amp;[Method5]&amp;";"</f>
        <v>$table-&gt;timestamps();</v>
      </c>
    </row>
    <row r="65" spans="1:11">
      <c r="A65" s="3" t="s">
        <v>217</v>
      </c>
      <c r="B65" s="3" t="s">
        <v>272</v>
      </c>
      <c r="C65" s="3" t="str">
        <f>VLOOKUP([Field],Columns[],2,0)&amp;"("</f>
        <v>foreign(</v>
      </c>
      <c r="D65" s="3" t="str">
        <f>IF(VLOOKUP([Field],Columns[],3,0)&lt;&gt;"","'"&amp;VLOOKUP([Field],Columns[],3,0)&amp;"'","")</f>
        <v>'wishlist'</v>
      </c>
      <c r="E65" s="6" t="str">
        <f>IF(VLOOKUP([Field],Columns[],4,0)&lt;&gt;0,", "&amp;VLOOKUP([Field],Columns[],4,0)&amp;")",")")</f>
        <v>)</v>
      </c>
      <c r="F65" s="3" t="str">
        <f>IF(VLOOKUP([Field],Columns[],5,0)=0,"","-&gt;"&amp;VLOOKUP([Field],Columns[],5,0))</f>
        <v>-&gt;references('id')</v>
      </c>
      <c r="G65" s="3" t="str">
        <f>IF(VLOOKUP([Field],Columns[],6,0)=0,"","-&gt;"&amp;VLOOKUP([Field],Columns[],6,0))</f>
        <v>-&gt;on('wishlists')</v>
      </c>
      <c r="H65" s="3" t="str">
        <f>IF(VLOOKUP([Field],Columns[],7,0)=0,"","-&gt;"&amp;VLOOKUP([Field],Columns[],7,0))</f>
        <v>-&gt;onUpdate('cascade')</v>
      </c>
      <c r="I65" s="3" t="str">
        <f>IF(VLOOKUP([Field],Columns[],8,0)=0,"","-&gt;"&amp;VLOOKUP([Field],Columns[],8,0))</f>
        <v>-&gt;onDelete('cascade')</v>
      </c>
      <c r="J65" s="3" t="str">
        <f>IF(VLOOKUP([Field],Columns[],9,0)=0,"","-&gt;"&amp;VLOOKUP([Field],Columns[],9,0))</f>
        <v/>
      </c>
      <c r="K65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66" spans="1:11">
      <c r="A66" s="3" t="s">
        <v>217</v>
      </c>
      <c r="B66" s="3" t="s">
        <v>271</v>
      </c>
      <c r="C66" s="3" t="str">
        <f>VLOOKUP([Field],Columns[],2,0)&amp;"("</f>
        <v>foreign(</v>
      </c>
      <c r="D66" s="3" t="str">
        <f>IF(VLOOKUP([Field],Columns[],3,0)&lt;&gt;"","'"&amp;VLOOKUP([Field],Columns[],3,0)&amp;"'","")</f>
        <v>'author'</v>
      </c>
      <c r="E66" s="6" t="str">
        <f>IF(VLOOKUP([Field],Columns[],4,0)&lt;&gt;0,", "&amp;VLOOKUP([Field],Columns[],4,0)&amp;")",")")</f>
        <v>)</v>
      </c>
      <c r="F66" s="3" t="str">
        <f>IF(VLOOKUP([Field],Columns[],5,0)=0,"","-&gt;"&amp;VLOOKUP([Field],Columns[],5,0))</f>
        <v>-&gt;references('id')</v>
      </c>
      <c r="G66" s="3" t="str">
        <f>IF(VLOOKUP([Field],Columns[],6,0)=0,"","-&gt;"&amp;VLOOKUP([Field],Columns[],6,0))</f>
        <v>-&gt;on('visitors')</v>
      </c>
      <c r="H66" s="3" t="str">
        <f>IF(VLOOKUP([Field],Columns[],7,0)=0,"","-&gt;"&amp;VLOOKUP([Field],Columns[],7,0))</f>
        <v>-&gt;onUpdate('cascade')</v>
      </c>
      <c r="I66" s="3" t="str">
        <f>IF(VLOOKUP([Field],Columns[],8,0)=0,"","-&gt;"&amp;VLOOKUP([Field],Columns[],8,0))</f>
        <v>-&gt;onDelete('set null')</v>
      </c>
      <c r="J66" s="3" t="str">
        <f>IF(VLOOKUP([Field],Columns[],9,0)=0,"","-&gt;"&amp;VLOOKUP([Field],Columns[],9,0))</f>
        <v/>
      </c>
      <c r="K66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67" spans="1:11">
      <c r="A67" s="3" t="s">
        <v>214</v>
      </c>
      <c r="B67" s="3" t="s">
        <v>10</v>
      </c>
      <c r="C67" s="3" t="str">
        <f>VLOOKUP([Field],Columns[],2,0)&amp;"("</f>
        <v>increments(</v>
      </c>
      <c r="D67" s="3" t="str">
        <f>IF(VLOOKUP([Field],Columns[],3,0)&lt;&gt;"","'"&amp;VLOOKUP([Field],Columns[],3,0)&amp;"'","")</f>
        <v>'id'</v>
      </c>
      <c r="E67" s="6" t="str">
        <f>IF(VLOOKUP([Field],Columns[],4,0)&lt;&gt;0,", "&amp;VLOOKUP([Field],Columns[],4,0)&amp;")",")")</f>
        <v>)</v>
      </c>
      <c r="F67" s="3" t="str">
        <f>IF(VLOOKUP([Field],Columns[],5,0)=0,"","-&gt;"&amp;VLOOKUP([Field],Columns[],5,0))</f>
        <v/>
      </c>
      <c r="G67" s="3" t="str">
        <f>IF(VLOOKUP([Field],Columns[],6,0)=0,"","-&gt;"&amp;VLOOKUP([Field],Columns[],6,0))</f>
        <v/>
      </c>
      <c r="H67" s="3" t="str">
        <f>IF(VLOOKUP([Field],Columns[],7,0)=0,"","-&gt;"&amp;VLOOKUP([Field],Columns[],7,0))</f>
        <v/>
      </c>
      <c r="I67" s="3" t="str">
        <f>IF(VLOOKUP([Field],Columns[],8,0)=0,"","-&gt;"&amp;VLOOKUP([Field],Columns[],8,0))</f>
        <v/>
      </c>
      <c r="J67" s="3" t="str">
        <f>IF(VLOOKUP([Field],Columns[],9,0)=0,"","-&gt;"&amp;VLOOKUP([Field],Columns[],9,0))</f>
        <v/>
      </c>
      <c r="K67" s="3" t="str">
        <f>"$table-&gt;"&amp;[Type]&amp;[Name]&amp;[Arg2]&amp;[Method1]&amp;[Method2]&amp;[Method3]&amp;[Method4]&amp;[Method5]&amp;";"</f>
        <v>$table-&gt;increments('id');</v>
      </c>
    </row>
    <row r="68" spans="1:11">
      <c r="A68" s="3" t="s">
        <v>214</v>
      </c>
      <c r="B68" s="3" t="s">
        <v>212</v>
      </c>
      <c r="C68" s="3" t="str">
        <f>VLOOKUP([Field],Columns[],2,0)&amp;"("</f>
        <v>unsignedInteger(</v>
      </c>
      <c r="D68" s="3" t="str">
        <f>IF(VLOOKUP([Field],Columns[],3,0)&lt;&gt;"","'"&amp;VLOOKUP([Field],Columns[],3,0)&amp;"'","")</f>
        <v>'wishlist'</v>
      </c>
      <c r="E68" s="6" t="str">
        <f>IF(VLOOKUP([Field],Columns[],4,0)&lt;&gt;0,", "&amp;VLOOKUP([Field],Columns[],4,0)&amp;")",")")</f>
        <v>)</v>
      </c>
      <c r="F68" s="3" t="str">
        <f>IF(VLOOKUP([Field],Columns[],5,0)=0,"","-&gt;"&amp;VLOOKUP([Field],Columns[],5,0))</f>
        <v>-&gt;nullable()</v>
      </c>
      <c r="G68" s="3" t="str">
        <f>IF(VLOOKUP([Field],Columns[],6,0)=0,"","-&gt;"&amp;VLOOKUP([Field],Columns[],6,0))</f>
        <v>-&gt;index()</v>
      </c>
      <c r="H68" s="3" t="str">
        <f>IF(VLOOKUP([Field],Columns[],7,0)=0,"","-&gt;"&amp;VLOOKUP([Field],Columns[],7,0))</f>
        <v/>
      </c>
      <c r="I68" s="3" t="str">
        <f>IF(VLOOKUP([Field],Columns[],8,0)=0,"","-&gt;"&amp;VLOOKUP([Field],Columns[],8,0))</f>
        <v/>
      </c>
      <c r="J68" s="3" t="str">
        <f>IF(VLOOKUP([Field],Columns[],9,0)=0,"","-&gt;"&amp;VLOOKUP([Field],Columns[],9,0))</f>
        <v/>
      </c>
      <c r="K68" s="3" t="str">
        <f>"$table-&gt;"&amp;[Type]&amp;[Name]&amp;[Arg2]&amp;[Method1]&amp;[Method2]&amp;[Method3]&amp;[Method4]&amp;[Method5]&amp;";"</f>
        <v>$table-&gt;unsignedInteger('wishlist')-&gt;nullable()-&gt;index();</v>
      </c>
    </row>
    <row r="69" spans="1:11">
      <c r="A69" s="3" t="s">
        <v>214</v>
      </c>
      <c r="B69" s="3" t="s">
        <v>242</v>
      </c>
      <c r="C69" s="3" t="str">
        <f>VLOOKUP([Field],Columns[],2,0)&amp;"("</f>
        <v>unsignedInteger(</v>
      </c>
      <c r="D69" s="3" t="str">
        <f>IF(VLOOKUP([Field],Columns[],3,0)&lt;&gt;"","'"&amp;VLOOKUP([Field],Columns[],3,0)&amp;"'","")</f>
        <v>'product'</v>
      </c>
      <c r="E69" s="6" t="str">
        <f>IF(VLOOKUP([Field],Columns[],4,0)&lt;&gt;0,", "&amp;VLOOKUP([Field],Columns[],4,0)&amp;")",")")</f>
        <v>)</v>
      </c>
      <c r="F69" s="3" t="str">
        <f>IF(VLOOKUP([Field],Columns[],5,0)=0,"","-&gt;"&amp;VLOOKUP([Field],Columns[],5,0))</f>
        <v>-&gt;nullable()</v>
      </c>
      <c r="G69" s="3" t="str">
        <f>IF(VLOOKUP([Field],Columns[],6,0)=0,"","-&gt;"&amp;VLOOKUP([Field],Columns[],6,0))</f>
        <v>-&gt;index()</v>
      </c>
      <c r="H69" s="3" t="str">
        <f>IF(VLOOKUP([Field],Columns[],7,0)=0,"","-&gt;"&amp;VLOOKUP([Field],Columns[],7,0))</f>
        <v/>
      </c>
      <c r="I69" s="3" t="str">
        <f>IF(VLOOKUP([Field],Columns[],8,0)=0,"","-&gt;"&amp;VLOOKUP([Field],Columns[],8,0))</f>
        <v/>
      </c>
      <c r="J69" s="3" t="str">
        <f>IF(VLOOKUP([Field],Columns[],9,0)=0,"","-&gt;"&amp;VLOOKUP([Field],Columns[],9,0))</f>
        <v/>
      </c>
      <c r="K69" s="3" t="str">
        <f>"$table-&gt;"&amp;[Type]&amp;[Name]&amp;[Arg2]&amp;[Method1]&amp;[Method2]&amp;[Method3]&amp;[Method4]&amp;[Method5]&amp;";"</f>
        <v>$table-&gt;unsignedInteger('product')-&gt;nullable()-&gt;index();</v>
      </c>
    </row>
    <row r="70" spans="1:11">
      <c r="A70" s="3" t="s">
        <v>214</v>
      </c>
      <c r="B70" s="3" t="s">
        <v>248</v>
      </c>
      <c r="C70" s="3" t="str">
        <f>VLOOKUP([Field],Columns[],2,0)&amp;"("</f>
        <v>unsignedInteger(</v>
      </c>
      <c r="D70" s="3" t="str">
        <f>IF(VLOOKUP([Field],Columns[],3,0)&lt;&gt;"","'"&amp;VLOOKUP([Field],Columns[],3,0)&amp;"'","")</f>
        <v>'added_by'</v>
      </c>
      <c r="E70" s="6" t="str">
        <f>IF(VLOOKUP([Field],Columns[],4,0)&lt;&gt;0,", "&amp;VLOOKUP([Field],Columns[],4,0)&amp;")",")")</f>
        <v>)</v>
      </c>
      <c r="F70" s="3" t="str">
        <f>IF(VLOOKUP([Field],Columns[],5,0)=0,"","-&gt;"&amp;VLOOKUP([Field],Columns[],5,0))</f>
        <v>-&gt;nullable()</v>
      </c>
      <c r="G70" s="3" t="str">
        <f>IF(VLOOKUP([Field],Columns[],6,0)=0,"","-&gt;"&amp;VLOOKUP([Field],Columns[],6,0))</f>
        <v>-&gt;index()</v>
      </c>
      <c r="H70" s="3" t="str">
        <f>IF(VLOOKUP([Field],Columns[],7,0)=0,"","-&gt;"&amp;VLOOKUP([Field],Columns[],7,0))</f>
        <v/>
      </c>
      <c r="I70" s="3" t="str">
        <f>IF(VLOOKUP([Field],Columns[],8,0)=0,"","-&gt;"&amp;VLOOKUP([Field],Columns[],8,0))</f>
        <v/>
      </c>
      <c r="J70" s="3" t="str">
        <f>IF(VLOOKUP([Field],Columns[],9,0)=0,"","-&gt;"&amp;VLOOKUP([Field],Columns[],9,0))</f>
        <v/>
      </c>
      <c r="K70" s="3" t="str">
        <f>"$table-&gt;"&amp;[Type]&amp;[Name]&amp;[Arg2]&amp;[Method1]&amp;[Method2]&amp;[Method3]&amp;[Method4]&amp;[Method5]&amp;";"</f>
        <v>$table-&gt;unsignedInteger('added_by')-&gt;nullable()-&gt;index();</v>
      </c>
    </row>
    <row r="71" spans="1:11">
      <c r="A71" s="3" t="s">
        <v>214</v>
      </c>
      <c r="B71" s="3" t="s">
        <v>249</v>
      </c>
      <c r="C71" s="3" t="str">
        <f>VLOOKUP([Field],Columns[],2,0)&amp;"("</f>
        <v>timestamp(</v>
      </c>
      <c r="D71" s="3" t="str">
        <f>IF(VLOOKUP([Field],Columns[],3,0)&lt;&gt;"","'"&amp;VLOOKUP([Field],Columns[],3,0)&amp;"'","")</f>
        <v>'added_on'</v>
      </c>
      <c r="E71" s="6" t="str">
        <f>IF(VLOOKUP([Field],Columns[],4,0)&lt;&gt;0,", "&amp;VLOOKUP([Field],Columns[],4,0)&amp;")",")")</f>
        <v>)</v>
      </c>
      <c r="F71" s="3" t="str">
        <f>IF(VLOOKUP([Field],Columns[],5,0)=0,"","-&gt;"&amp;VLOOKUP([Field],Columns[],5,0))</f>
        <v>-&gt;default(DB::raw('CURRENT_TIMESTAMP'))</v>
      </c>
      <c r="G71" s="3" t="str">
        <f>IF(VLOOKUP([Field],Columns[],6,0)=0,"","-&gt;"&amp;VLOOKUP([Field],Columns[],6,0))</f>
        <v/>
      </c>
      <c r="H71" s="3" t="str">
        <f>IF(VLOOKUP([Field],Columns[],7,0)=0,"","-&gt;"&amp;VLOOKUP([Field],Columns[],7,0))</f>
        <v/>
      </c>
      <c r="I71" s="3" t="str">
        <f>IF(VLOOKUP([Field],Columns[],8,0)=0,"","-&gt;"&amp;VLOOKUP([Field],Columns[],8,0))</f>
        <v/>
      </c>
      <c r="J71" s="3" t="str">
        <f>IF(VLOOKUP([Field],Columns[],9,0)=0,"","-&gt;"&amp;VLOOKUP([Field],Columns[],9,0))</f>
        <v/>
      </c>
      <c r="K71" s="3" t="str">
        <f>"$table-&gt;"&amp;[Type]&amp;[Name]&amp;[Arg2]&amp;[Method1]&amp;[Method2]&amp;[Method3]&amp;[Method4]&amp;[Method5]&amp;";"</f>
        <v>$table-&gt;timestamp('added_on')-&gt;default(DB::raw('CURRENT_TIMESTAMP'));</v>
      </c>
    </row>
    <row r="72" spans="1:11">
      <c r="A72" s="3" t="s">
        <v>214</v>
      </c>
      <c r="B72" s="3" t="s">
        <v>250</v>
      </c>
      <c r="C72" s="3" t="str">
        <f>VLOOKUP([Field],Columns[],2,0)&amp;"("</f>
        <v>unsignedInteger(</v>
      </c>
      <c r="D72" s="3" t="str">
        <f>IF(VLOOKUP([Field],Columns[],3,0)&lt;&gt;"","'"&amp;VLOOKUP([Field],Columns[],3,0)&amp;"'","")</f>
        <v>'removed_by'</v>
      </c>
      <c r="E72" s="6" t="str">
        <f>IF(VLOOKUP([Field],Columns[],4,0)&lt;&gt;0,", "&amp;VLOOKUP([Field],Columns[],4,0)&amp;")",")")</f>
        <v>)</v>
      </c>
      <c r="F72" s="3" t="str">
        <f>IF(VLOOKUP([Field],Columns[],5,0)=0,"","-&gt;"&amp;VLOOKUP([Field],Columns[],5,0))</f>
        <v>-&gt;nullable()</v>
      </c>
      <c r="G72" s="3" t="str">
        <f>IF(VLOOKUP([Field],Columns[],6,0)=0,"","-&gt;"&amp;VLOOKUP([Field],Columns[],6,0))</f>
        <v>-&gt;index()</v>
      </c>
      <c r="H72" s="3" t="str">
        <f>IF(VLOOKUP([Field],Columns[],7,0)=0,"","-&gt;"&amp;VLOOKUP([Field],Columns[],7,0))</f>
        <v/>
      </c>
      <c r="I72" s="3" t="str">
        <f>IF(VLOOKUP([Field],Columns[],8,0)=0,"","-&gt;"&amp;VLOOKUP([Field],Columns[],8,0))</f>
        <v/>
      </c>
      <c r="J72" s="3" t="str">
        <f>IF(VLOOKUP([Field],Columns[],9,0)=0,"","-&gt;"&amp;VLOOKUP([Field],Columns[],9,0))</f>
        <v/>
      </c>
      <c r="K72" s="3" t="str">
        <f>"$table-&gt;"&amp;[Type]&amp;[Name]&amp;[Arg2]&amp;[Method1]&amp;[Method2]&amp;[Method3]&amp;[Method4]&amp;[Method5]&amp;";"</f>
        <v>$table-&gt;unsignedInteger('removed_by')-&gt;nullable()-&gt;index();</v>
      </c>
    </row>
    <row r="73" spans="1:11">
      <c r="A73" s="3" t="s">
        <v>214</v>
      </c>
      <c r="B73" s="3" t="s">
        <v>251</v>
      </c>
      <c r="C73" s="3" t="str">
        <f>VLOOKUP([Field],Columns[],2,0)&amp;"("</f>
        <v>timestamp(</v>
      </c>
      <c r="D73" s="3" t="str">
        <f>IF(VLOOKUP([Field],Columns[],3,0)&lt;&gt;"","'"&amp;VLOOKUP([Field],Columns[],3,0)&amp;"'","")</f>
        <v>'removed_on'</v>
      </c>
      <c r="E73" s="6" t="str">
        <f>IF(VLOOKUP([Field],Columns[],4,0)&lt;&gt;0,", "&amp;VLOOKUP([Field],Columns[],4,0)&amp;")",")")</f>
        <v>)</v>
      </c>
      <c r="F73" s="3" t="str">
        <f>IF(VLOOKUP([Field],Columns[],5,0)=0,"","-&gt;"&amp;VLOOKUP([Field],Columns[],5,0))</f>
        <v>-&gt;default(DB::raw('CURRENT_TIMESTAMP ON UPDATE CURRENT_TIMESTAMP'))</v>
      </c>
      <c r="G73" s="3" t="str">
        <f>IF(VLOOKUP([Field],Columns[],6,0)=0,"","-&gt;"&amp;VLOOKUP([Field],Columns[],6,0))</f>
        <v/>
      </c>
      <c r="H73" s="3" t="str">
        <f>IF(VLOOKUP([Field],Columns[],7,0)=0,"","-&gt;"&amp;VLOOKUP([Field],Columns[],7,0))</f>
        <v/>
      </c>
      <c r="I73" s="3" t="str">
        <f>IF(VLOOKUP([Field],Columns[],8,0)=0,"","-&gt;"&amp;VLOOKUP([Field],Columns[],8,0))</f>
        <v/>
      </c>
      <c r="J73" s="3" t="str">
        <f>IF(VLOOKUP([Field],Columns[],9,0)=0,"","-&gt;"&amp;VLOOKUP([Field],Columns[],9,0))</f>
        <v/>
      </c>
      <c r="K73" s="3" t="str">
        <f>"$table-&gt;"&amp;[Type]&amp;[Name]&amp;[Arg2]&amp;[Method1]&amp;[Method2]&amp;[Method3]&amp;[Method4]&amp;[Method5]&amp;";"</f>
        <v>$table-&gt;timestamp('removed_on')-&gt;default(DB::raw('CURRENT_TIMESTAMP ON UPDATE CURRENT_TIMESTAMP'));</v>
      </c>
    </row>
    <row r="74" spans="1:11">
      <c r="A74" s="3" t="s">
        <v>214</v>
      </c>
      <c r="B74" s="3" t="s">
        <v>252</v>
      </c>
      <c r="C74" s="3" t="str">
        <f>VLOOKUP([Field],Columns[],2,0)&amp;"("</f>
        <v>enum(</v>
      </c>
      <c r="D74" s="3" t="str">
        <f>IF(VLOOKUP([Field],Columns[],3,0)&lt;&gt;"","'"&amp;VLOOKUP([Field],Columns[],3,0)&amp;"'","")</f>
        <v>'product_status'</v>
      </c>
      <c r="E74" s="6" t="str">
        <f>IF(VLOOKUP([Field],Columns[],4,0)&lt;&gt;0,", "&amp;VLOOKUP([Field],Columns[],4,0)&amp;")",")")</f>
        <v>, ['Active','Inactive'])</v>
      </c>
      <c r="F74" s="3" t="str">
        <f>IF(VLOOKUP([Field],Columns[],5,0)=0,"","-&gt;"&amp;VLOOKUP([Field],Columns[],5,0))</f>
        <v>-&gt;default('Active')</v>
      </c>
      <c r="G74" s="3" t="str">
        <f>IF(VLOOKUP([Field],Columns[],6,0)=0,"","-&gt;"&amp;VLOOKUP([Field],Columns[],6,0))</f>
        <v>-&gt;index()</v>
      </c>
      <c r="H74" s="3" t="str">
        <f>IF(VLOOKUP([Field],Columns[],7,0)=0,"","-&gt;"&amp;VLOOKUP([Field],Columns[],7,0))</f>
        <v/>
      </c>
      <c r="I74" s="3" t="str">
        <f>IF(VLOOKUP([Field],Columns[],8,0)=0,"","-&gt;"&amp;VLOOKUP([Field],Columns[],8,0))</f>
        <v/>
      </c>
      <c r="J74" s="3" t="str">
        <f>IF(VLOOKUP([Field],Columns[],9,0)=0,"","-&gt;"&amp;VLOOKUP([Field],Columns[],9,0))</f>
        <v/>
      </c>
      <c r="K74" s="3" t="str">
        <f>"$table-&gt;"&amp;[Type]&amp;[Name]&amp;[Arg2]&amp;[Method1]&amp;[Method2]&amp;[Method3]&amp;[Method4]&amp;[Method5]&amp;";"</f>
        <v>$table-&gt;enum('product_status', ['Active','Inactive'])-&gt;default('Active')-&gt;index();</v>
      </c>
    </row>
    <row r="75" spans="1:11">
      <c r="A75" s="3" t="s">
        <v>214</v>
      </c>
      <c r="B75" s="3" t="s">
        <v>226</v>
      </c>
      <c r="C75" s="3" t="str">
        <f>VLOOKUP([Field],Columns[],2,0)&amp;"("</f>
        <v>enum(</v>
      </c>
      <c r="D75" s="3" t="str">
        <f>IF(VLOOKUP([Field],Columns[],3,0)&lt;&gt;"","'"&amp;VLOOKUP([Field],Columns[],3,0)&amp;"'","")</f>
        <v>'status'</v>
      </c>
      <c r="E75" s="6" t="str">
        <f>IF(VLOOKUP([Field],Columns[],4,0)&lt;&gt;0,", "&amp;VLOOKUP([Field],Columns[],4,0)&amp;")",")")</f>
        <v>, ['Active','Inactive'])</v>
      </c>
      <c r="F75" s="3" t="str">
        <f>IF(VLOOKUP([Field],Columns[],5,0)=0,"","-&gt;"&amp;VLOOKUP([Field],Columns[],5,0))</f>
        <v>-&gt;default('Active')</v>
      </c>
      <c r="G75" s="3" t="str">
        <f>IF(VLOOKUP([Field],Columns[],6,0)=0,"","-&gt;"&amp;VLOOKUP([Field],Columns[],6,0))</f>
        <v>-&gt;index()</v>
      </c>
      <c r="H75" s="3" t="str">
        <f>IF(VLOOKUP([Field],Columns[],7,0)=0,"","-&gt;"&amp;VLOOKUP([Field],Columns[],7,0))</f>
        <v/>
      </c>
      <c r="I75" s="3" t="str">
        <f>IF(VLOOKUP([Field],Columns[],8,0)=0,"","-&gt;"&amp;VLOOKUP([Field],Columns[],8,0))</f>
        <v/>
      </c>
      <c r="J75" s="3" t="str">
        <f>IF(VLOOKUP([Field],Columns[],9,0)=0,"","-&gt;"&amp;VLOOKUP([Field],Columns[],9,0))</f>
        <v/>
      </c>
      <c r="K75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76" spans="1:11">
      <c r="A76" s="3" t="s">
        <v>214</v>
      </c>
      <c r="B76" s="3" t="s">
        <v>12</v>
      </c>
      <c r="C76" s="3" t="str">
        <f>VLOOKUP([Field],Columns[],2,0)&amp;"("</f>
        <v>timestamps(</v>
      </c>
      <c r="D76" s="3" t="str">
        <f>IF(VLOOKUP([Field],Columns[],3,0)&lt;&gt;"","'"&amp;VLOOKUP([Field],Columns[],3,0)&amp;"'","")</f>
        <v/>
      </c>
      <c r="E76" s="6" t="str">
        <f>IF(VLOOKUP([Field],Columns[],4,0)&lt;&gt;0,", "&amp;VLOOKUP([Field],Columns[],4,0)&amp;")",")")</f>
        <v>)</v>
      </c>
      <c r="F76" s="3" t="str">
        <f>IF(VLOOKUP([Field],Columns[],5,0)=0,"","-&gt;"&amp;VLOOKUP([Field],Columns[],5,0))</f>
        <v/>
      </c>
      <c r="G76" s="3" t="str">
        <f>IF(VLOOKUP([Field],Columns[],6,0)=0,"","-&gt;"&amp;VLOOKUP([Field],Columns[],6,0))</f>
        <v/>
      </c>
      <c r="H76" s="3" t="str">
        <f>IF(VLOOKUP([Field],Columns[],7,0)=0,"","-&gt;"&amp;VLOOKUP([Field],Columns[],7,0))</f>
        <v/>
      </c>
      <c r="I76" s="3" t="str">
        <f>IF(VLOOKUP([Field],Columns[],8,0)=0,"","-&gt;"&amp;VLOOKUP([Field],Columns[],8,0))</f>
        <v/>
      </c>
      <c r="J76" s="3" t="str">
        <f>IF(VLOOKUP([Field],Columns[],9,0)=0,"","-&gt;"&amp;VLOOKUP([Field],Columns[],9,0))</f>
        <v/>
      </c>
      <c r="K76" s="3" t="str">
        <f>"$table-&gt;"&amp;[Type]&amp;[Name]&amp;[Arg2]&amp;[Method1]&amp;[Method2]&amp;[Method3]&amp;[Method4]&amp;[Method5]&amp;";"</f>
        <v>$table-&gt;timestamps();</v>
      </c>
    </row>
    <row r="77" spans="1:11">
      <c r="A77" s="3" t="s">
        <v>214</v>
      </c>
      <c r="B77" s="3" t="s">
        <v>272</v>
      </c>
      <c r="C77" s="3" t="str">
        <f>VLOOKUP([Field],Columns[],2,0)&amp;"("</f>
        <v>foreign(</v>
      </c>
      <c r="D77" s="3" t="str">
        <f>IF(VLOOKUP([Field],Columns[],3,0)&lt;&gt;"","'"&amp;VLOOKUP([Field],Columns[],3,0)&amp;"'","")</f>
        <v>'wishlist'</v>
      </c>
      <c r="E77" s="6" t="str">
        <f>IF(VLOOKUP([Field],Columns[],4,0)&lt;&gt;0,", "&amp;VLOOKUP([Field],Columns[],4,0)&amp;")",")")</f>
        <v>)</v>
      </c>
      <c r="F77" s="3" t="str">
        <f>IF(VLOOKUP([Field],Columns[],5,0)=0,"","-&gt;"&amp;VLOOKUP([Field],Columns[],5,0))</f>
        <v>-&gt;references('id')</v>
      </c>
      <c r="G77" s="3" t="str">
        <f>IF(VLOOKUP([Field],Columns[],6,0)=0,"","-&gt;"&amp;VLOOKUP([Field],Columns[],6,0))</f>
        <v>-&gt;on('wishlists')</v>
      </c>
      <c r="H77" s="3" t="str">
        <f>IF(VLOOKUP([Field],Columns[],7,0)=0,"","-&gt;"&amp;VLOOKUP([Field],Columns[],7,0))</f>
        <v>-&gt;onUpdate('cascade')</v>
      </c>
      <c r="I77" s="3" t="str">
        <f>IF(VLOOKUP([Field],Columns[],8,0)=0,"","-&gt;"&amp;VLOOKUP([Field],Columns[],8,0))</f>
        <v>-&gt;onDelete('cascade')</v>
      </c>
      <c r="J77" s="3" t="str">
        <f>IF(VLOOKUP([Field],Columns[],9,0)=0,"","-&gt;"&amp;VLOOKUP([Field],Columns[],9,0))</f>
        <v/>
      </c>
      <c r="K77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78" spans="1:11">
      <c r="A78" s="3" t="s">
        <v>214</v>
      </c>
      <c r="B78" s="3" t="s">
        <v>267</v>
      </c>
      <c r="C78" s="3" t="str">
        <f>VLOOKUP([Field],Columns[],2,0)&amp;"("</f>
        <v>foreign(</v>
      </c>
      <c r="D78" s="3" t="str">
        <f>IF(VLOOKUP([Field],Columns[],3,0)&lt;&gt;"","'"&amp;VLOOKUP([Field],Columns[],3,0)&amp;"'","")</f>
        <v>'product'</v>
      </c>
      <c r="E78" s="6" t="str">
        <f>IF(VLOOKUP([Field],Columns[],4,0)&lt;&gt;0,", "&amp;VLOOKUP([Field],Columns[],4,0)&amp;")",")")</f>
        <v>)</v>
      </c>
      <c r="F78" s="3" t="str">
        <f>IF(VLOOKUP([Field],Columns[],5,0)=0,"","-&gt;"&amp;VLOOKUP([Field],Columns[],5,0))</f>
        <v>-&gt;references('id')</v>
      </c>
      <c r="G78" s="3" t="str">
        <f>IF(VLOOKUP([Field],Columns[],6,0)=0,"","-&gt;"&amp;VLOOKUP([Field],Columns[],6,0))</f>
        <v>-&gt;on('products')</v>
      </c>
      <c r="H78" s="3" t="str">
        <f>IF(VLOOKUP([Field],Columns[],7,0)=0,"","-&gt;"&amp;VLOOKUP([Field],Columns[],7,0))</f>
        <v>-&gt;onUpdate('cascade')</v>
      </c>
      <c r="I78" s="3" t="str">
        <f>IF(VLOOKUP([Field],Columns[],8,0)=0,"","-&gt;"&amp;VLOOKUP([Field],Columns[],8,0))</f>
        <v>-&gt;onDelete('cascade')</v>
      </c>
      <c r="J78" s="3" t="str">
        <f>IF(VLOOKUP([Field],Columns[],9,0)=0,"","-&gt;"&amp;VLOOKUP([Field],Columns[],9,0))</f>
        <v/>
      </c>
      <c r="K78" s="3" t="str">
        <f>"$table-&gt;"&amp;[Type]&amp;[Name]&amp;[Arg2]&amp;[Method1]&amp;[Method2]&amp;[Method3]&amp;[Method4]&amp;[Method5]&amp;";"</f>
        <v>$table-&gt;foreign('product')-&gt;references('id')-&gt;on('products')-&gt;onUpdate('cascade')-&gt;onDelete('cascade');</v>
      </c>
    </row>
    <row r="79" spans="1:11">
      <c r="A79" s="3" t="s">
        <v>214</v>
      </c>
      <c r="B79" s="3" t="s">
        <v>277</v>
      </c>
      <c r="C79" s="3" t="str">
        <f>VLOOKUP([Field],Columns[],2,0)&amp;"("</f>
        <v>foreign(</v>
      </c>
      <c r="D79" s="3" t="str">
        <f>IF(VLOOKUP([Field],Columns[],3,0)&lt;&gt;"","'"&amp;VLOOKUP([Field],Columns[],3,0)&amp;"'","")</f>
        <v>'added_by'</v>
      </c>
      <c r="E79" s="6" t="str">
        <f>IF(VLOOKUP([Field],Columns[],4,0)&lt;&gt;0,", "&amp;VLOOKUP([Field],Columns[],4,0)&amp;")",")")</f>
        <v>)</v>
      </c>
      <c r="F79" s="3" t="str">
        <f>IF(VLOOKUP([Field],Columns[],5,0)=0,"","-&gt;"&amp;VLOOKUP([Field],Columns[],5,0))</f>
        <v>-&gt;references('id')</v>
      </c>
      <c r="G79" s="3" t="str">
        <f>IF(VLOOKUP([Field],Columns[],6,0)=0,"","-&gt;"&amp;VLOOKUP([Field],Columns[],6,0))</f>
        <v>-&gt;on('visitors')</v>
      </c>
      <c r="H79" s="3" t="str">
        <f>IF(VLOOKUP([Field],Columns[],7,0)=0,"","-&gt;"&amp;VLOOKUP([Field],Columns[],7,0))</f>
        <v>-&gt;onUpdate('cascade')</v>
      </c>
      <c r="I79" s="3" t="str">
        <f>IF(VLOOKUP([Field],Columns[],8,0)=0,"","-&gt;"&amp;VLOOKUP([Field],Columns[],8,0))</f>
        <v>-&gt;onDelete('set null')</v>
      </c>
      <c r="J79" s="3" t="str">
        <f>IF(VLOOKUP([Field],Columns[],9,0)=0,"","-&gt;"&amp;VLOOKUP([Field],Columns[],9,0))</f>
        <v/>
      </c>
      <c r="K79" s="3" t="str">
        <f>"$table-&gt;"&amp;[Type]&amp;[Name]&amp;[Arg2]&amp;[Method1]&amp;[Method2]&amp;[Method3]&amp;[Method4]&amp;[Method5]&amp;";"</f>
        <v>$table-&gt;foreign('added_by')-&gt;references('id')-&gt;on('visitors')-&gt;onUpdate('cascade')-&gt;onDelete('set null');</v>
      </c>
    </row>
    <row r="80" spans="1:11">
      <c r="A80" s="3" t="s">
        <v>214</v>
      </c>
      <c r="B80" s="3" t="s">
        <v>278</v>
      </c>
      <c r="C80" s="3" t="str">
        <f>VLOOKUP([Field],Columns[],2,0)&amp;"("</f>
        <v>foreign(</v>
      </c>
      <c r="D80" s="3" t="str">
        <f>IF(VLOOKUP([Field],Columns[],3,0)&lt;&gt;"","'"&amp;VLOOKUP([Field],Columns[],3,0)&amp;"'","")</f>
        <v>'removed_by'</v>
      </c>
      <c r="E80" s="6" t="str">
        <f>IF(VLOOKUP([Field],Columns[],4,0)&lt;&gt;0,", "&amp;VLOOKUP([Field],Columns[],4,0)&amp;")",")")</f>
        <v>)</v>
      </c>
      <c r="F80" s="3" t="str">
        <f>IF(VLOOKUP([Field],Columns[],5,0)=0,"","-&gt;"&amp;VLOOKUP([Field],Columns[],5,0))</f>
        <v>-&gt;references('id')</v>
      </c>
      <c r="G80" s="3" t="str">
        <f>IF(VLOOKUP([Field],Columns[],6,0)=0,"","-&gt;"&amp;VLOOKUP([Field],Columns[],6,0))</f>
        <v>-&gt;on('visitors')</v>
      </c>
      <c r="H80" s="3" t="str">
        <f>IF(VLOOKUP([Field],Columns[],7,0)=0,"","-&gt;"&amp;VLOOKUP([Field],Columns[],7,0))</f>
        <v>-&gt;onUpdate('cascade')</v>
      </c>
      <c r="I80" s="3" t="str">
        <f>IF(VLOOKUP([Field],Columns[],8,0)=0,"","-&gt;"&amp;VLOOKUP([Field],Columns[],8,0))</f>
        <v>-&gt;onDelete('set null')</v>
      </c>
      <c r="J80" s="3" t="str">
        <f>IF(VLOOKUP([Field],Columns[],9,0)=0,"","-&gt;"&amp;VLOOKUP([Field],Columns[],9,0))</f>
        <v/>
      </c>
      <c r="K80" s="3" t="str">
        <f>"$table-&gt;"&amp;[Type]&amp;[Name]&amp;[Arg2]&amp;[Method1]&amp;[Method2]&amp;[Method3]&amp;[Method4]&amp;[Method5]&amp;";"</f>
        <v>$table-&gt;foreign('removed_by')-&gt;references('id')-&gt;on('visitors')-&gt;onUpdate('cascade')-&gt;onDelete('set null');</v>
      </c>
    </row>
    <row r="81" spans="1:11">
      <c r="A81" s="3" t="s">
        <v>218</v>
      </c>
      <c r="B81" s="3" t="s">
        <v>10</v>
      </c>
      <c r="C81" s="3" t="str">
        <f>VLOOKUP([Field],Columns[],2,0)&amp;"("</f>
        <v>increments(</v>
      </c>
      <c r="D81" s="3" t="str">
        <f>IF(VLOOKUP([Field],Columns[],3,0)&lt;&gt;"","'"&amp;VLOOKUP([Field],Columns[],3,0)&amp;"'","")</f>
        <v>'id'</v>
      </c>
      <c r="E81" s="6" t="str">
        <f>IF(VLOOKUP([Field],Columns[],4,0)&lt;&gt;0,", "&amp;VLOOKUP([Field],Columns[],4,0)&amp;")",")")</f>
        <v>)</v>
      </c>
      <c r="F81" s="3" t="str">
        <f>IF(VLOOKUP([Field],Columns[],5,0)=0,"","-&gt;"&amp;VLOOKUP([Field],Columns[],5,0))</f>
        <v/>
      </c>
      <c r="G81" s="3" t="str">
        <f>IF(VLOOKUP([Field],Columns[],6,0)=0,"","-&gt;"&amp;VLOOKUP([Field],Columns[],6,0))</f>
        <v/>
      </c>
      <c r="H81" s="3" t="str">
        <f>IF(VLOOKUP([Field],Columns[],7,0)=0,"","-&gt;"&amp;VLOOKUP([Field],Columns[],7,0))</f>
        <v/>
      </c>
      <c r="I81" s="3" t="str">
        <f>IF(VLOOKUP([Field],Columns[],8,0)=0,"","-&gt;"&amp;VLOOKUP([Field],Columns[],8,0))</f>
        <v/>
      </c>
      <c r="J81" s="3" t="str">
        <f>IF(VLOOKUP([Field],Columns[],9,0)=0,"","-&gt;"&amp;VLOOKUP([Field],Columns[],9,0))</f>
        <v/>
      </c>
      <c r="K81" s="3" t="str">
        <f>"$table-&gt;"&amp;[Type]&amp;[Name]&amp;[Arg2]&amp;[Method1]&amp;[Method2]&amp;[Method3]&amp;[Method4]&amp;[Method5]&amp;";"</f>
        <v>$table-&gt;increments('id');</v>
      </c>
    </row>
    <row r="82" spans="1:11">
      <c r="A82" s="3" t="s">
        <v>218</v>
      </c>
      <c r="B82" s="3" t="s">
        <v>257</v>
      </c>
      <c r="C82" s="3" t="str">
        <f>VLOOKUP([Field],Columns[],2,0)&amp;"("</f>
        <v>unsignedInteger(</v>
      </c>
      <c r="D82" s="3" t="str">
        <f>IF(VLOOKUP([Field],Columns[],3,0)&lt;&gt;"","'"&amp;VLOOKUP([Field],Columns[],3,0)&amp;"'","")</f>
        <v>'wishlist_product'</v>
      </c>
      <c r="E82" s="6" t="str">
        <f>IF(VLOOKUP([Field],Columns[],4,0)&lt;&gt;0,", "&amp;VLOOKUP([Field],Columns[],4,0)&amp;")",")")</f>
        <v>)</v>
      </c>
      <c r="F82" s="3" t="str">
        <f>IF(VLOOKUP([Field],Columns[],5,0)=0,"","-&gt;"&amp;VLOOKUP([Field],Columns[],5,0))</f>
        <v>-&gt;nullable()</v>
      </c>
      <c r="G82" s="3" t="str">
        <f>IF(VLOOKUP([Field],Columns[],6,0)=0,"","-&gt;"&amp;VLOOKUP([Field],Columns[],6,0))</f>
        <v>-&gt;index()</v>
      </c>
      <c r="H82" s="3" t="str">
        <f>IF(VLOOKUP([Field],Columns[],7,0)=0,"","-&gt;"&amp;VLOOKUP([Field],Columns[],7,0))</f>
        <v/>
      </c>
      <c r="I82" s="3" t="str">
        <f>IF(VLOOKUP([Field],Columns[],8,0)=0,"","-&gt;"&amp;VLOOKUP([Field],Columns[],8,0))</f>
        <v/>
      </c>
      <c r="J82" s="3" t="str">
        <f>IF(VLOOKUP([Field],Columns[],9,0)=0,"","-&gt;"&amp;VLOOKUP([Field],Columns[],9,0))</f>
        <v/>
      </c>
      <c r="K82" s="3" t="str">
        <f>"$table-&gt;"&amp;[Type]&amp;[Name]&amp;[Arg2]&amp;[Method1]&amp;[Method2]&amp;[Method3]&amp;[Method4]&amp;[Method5]&amp;";"</f>
        <v>$table-&gt;unsignedInteger('wishlist_product')-&gt;nullable()-&gt;index();</v>
      </c>
    </row>
    <row r="83" spans="1:11">
      <c r="A83" s="3" t="s">
        <v>218</v>
      </c>
      <c r="B83" s="3" t="s">
        <v>256</v>
      </c>
      <c r="C83" s="3" t="str">
        <f>VLOOKUP([Field],Columns[],2,0)&amp;"("</f>
        <v>string(</v>
      </c>
      <c r="D83" s="3" t="str">
        <f>IF(VLOOKUP([Field],Columns[],3,0)&lt;&gt;"","'"&amp;VLOOKUP([Field],Columns[],3,0)&amp;"'","")</f>
        <v>'note'</v>
      </c>
      <c r="E83" s="6" t="str">
        <f>IF(VLOOKUP([Field],Columns[],4,0)&lt;&gt;0,", "&amp;VLOOKUP([Field],Columns[],4,0)&amp;")",")")</f>
        <v>, 512)</v>
      </c>
      <c r="F83" s="3" t="str">
        <f>IF(VLOOKUP([Field],Columns[],5,0)=0,"","-&gt;"&amp;VLOOKUP([Field],Columns[],5,0))</f>
        <v>-&gt;nullable()</v>
      </c>
      <c r="G83" s="3" t="str">
        <f>IF(VLOOKUP([Field],Columns[],6,0)=0,"","-&gt;"&amp;VLOOKUP([Field],Columns[],6,0))</f>
        <v/>
      </c>
      <c r="H83" s="3" t="str">
        <f>IF(VLOOKUP([Field],Columns[],7,0)=0,"","-&gt;"&amp;VLOOKUP([Field],Columns[],7,0))</f>
        <v/>
      </c>
      <c r="I83" s="3" t="str">
        <f>IF(VLOOKUP([Field],Columns[],8,0)=0,"","-&gt;"&amp;VLOOKUP([Field],Columns[],8,0))</f>
        <v/>
      </c>
      <c r="J83" s="3" t="str">
        <f>IF(VLOOKUP([Field],Columns[],9,0)=0,"","-&gt;"&amp;VLOOKUP([Field],Columns[],9,0))</f>
        <v/>
      </c>
      <c r="K83" s="3" t="str">
        <f>"$table-&gt;"&amp;[Type]&amp;[Name]&amp;[Arg2]&amp;[Method1]&amp;[Method2]&amp;[Method3]&amp;[Method4]&amp;[Method5]&amp;";"</f>
        <v>$table-&gt;string('note', 512)-&gt;nullable();</v>
      </c>
    </row>
    <row r="84" spans="1:11">
      <c r="A84" s="3" t="s">
        <v>218</v>
      </c>
      <c r="B84" s="3" t="s">
        <v>276</v>
      </c>
      <c r="C84" s="3" t="str">
        <f>VLOOKUP([Field],Columns[],2,0)&amp;"("</f>
        <v>unsignedInteger(</v>
      </c>
      <c r="D84" s="3" t="str">
        <f>IF(VLOOKUP([Field],Columns[],3,0)&lt;&gt;"","'"&amp;VLOOKUP([Field],Columns[],3,0)&amp;"'","")</f>
        <v>'author'</v>
      </c>
      <c r="E84" s="6" t="str">
        <f>IF(VLOOKUP([Field],Columns[],4,0)&lt;&gt;0,", "&amp;VLOOKUP([Field],Columns[],4,0)&amp;")",")")</f>
        <v>)</v>
      </c>
      <c r="F84" s="3" t="str">
        <f>IF(VLOOKUP([Field],Columns[],5,0)=0,"","-&gt;"&amp;VLOOKUP([Field],Columns[],5,0))</f>
        <v>-&gt;nullable()</v>
      </c>
      <c r="G84" s="3" t="str">
        <f>IF(VLOOKUP([Field],Columns[],6,0)=0,"","-&gt;"&amp;VLOOKUP([Field],Columns[],6,0))</f>
        <v>-&gt;index()</v>
      </c>
      <c r="H84" s="3" t="str">
        <f>IF(VLOOKUP([Field],Columns[],7,0)=0,"","-&gt;"&amp;VLOOKUP([Field],Columns[],7,0))</f>
        <v/>
      </c>
      <c r="I84" s="3" t="str">
        <f>IF(VLOOKUP([Field],Columns[],8,0)=0,"","-&gt;"&amp;VLOOKUP([Field],Columns[],8,0))</f>
        <v/>
      </c>
      <c r="J84" s="3" t="str">
        <f>IF(VLOOKUP([Field],Columns[],9,0)=0,"","-&gt;"&amp;VLOOKUP([Field],Columns[],9,0))</f>
        <v/>
      </c>
      <c r="K84" s="3" t="str">
        <f>"$table-&gt;"&amp;[Type]&amp;[Name]&amp;[Arg2]&amp;[Method1]&amp;[Method2]&amp;[Method3]&amp;[Method4]&amp;[Method5]&amp;";"</f>
        <v>$table-&gt;unsignedInteger('author')-&gt;nullable()-&gt;index();</v>
      </c>
    </row>
    <row r="85" spans="1:11">
      <c r="A85" s="3" t="s">
        <v>218</v>
      </c>
      <c r="B85" s="3" t="s">
        <v>226</v>
      </c>
      <c r="C85" s="3" t="str">
        <f>VLOOKUP([Field],Columns[],2,0)&amp;"("</f>
        <v>enum(</v>
      </c>
      <c r="D85" s="3" t="str">
        <f>IF(VLOOKUP([Field],Columns[],3,0)&lt;&gt;"","'"&amp;VLOOKUP([Field],Columns[],3,0)&amp;"'","")</f>
        <v>'status'</v>
      </c>
      <c r="E85" s="6" t="str">
        <f>IF(VLOOKUP([Field],Columns[],4,0)&lt;&gt;0,", "&amp;VLOOKUP([Field],Columns[],4,0)&amp;")",")")</f>
        <v>, ['Active','Inactive'])</v>
      </c>
      <c r="F85" s="3" t="str">
        <f>IF(VLOOKUP([Field],Columns[],5,0)=0,"","-&gt;"&amp;VLOOKUP([Field],Columns[],5,0))</f>
        <v>-&gt;default('Active')</v>
      </c>
      <c r="G85" s="3" t="str">
        <f>IF(VLOOKUP([Field],Columns[],6,0)=0,"","-&gt;"&amp;VLOOKUP([Field],Columns[],6,0))</f>
        <v>-&gt;index()</v>
      </c>
      <c r="H85" s="3" t="str">
        <f>IF(VLOOKUP([Field],Columns[],7,0)=0,"","-&gt;"&amp;VLOOKUP([Field],Columns[],7,0))</f>
        <v/>
      </c>
      <c r="I85" s="3" t="str">
        <f>IF(VLOOKUP([Field],Columns[],8,0)=0,"","-&gt;"&amp;VLOOKUP([Field],Columns[],8,0))</f>
        <v/>
      </c>
      <c r="J85" s="3" t="str">
        <f>IF(VLOOKUP([Field],Columns[],9,0)=0,"","-&gt;"&amp;VLOOKUP([Field],Columns[],9,0))</f>
        <v/>
      </c>
      <c r="K85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86" spans="1:11">
      <c r="A86" s="3" t="s">
        <v>218</v>
      </c>
      <c r="B86" s="3" t="s">
        <v>12</v>
      </c>
      <c r="C86" s="3" t="str">
        <f>VLOOKUP([Field],Columns[],2,0)&amp;"("</f>
        <v>timestamps(</v>
      </c>
      <c r="D86" s="3" t="str">
        <f>IF(VLOOKUP([Field],Columns[],3,0)&lt;&gt;"","'"&amp;VLOOKUP([Field],Columns[],3,0)&amp;"'","")</f>
        <v/>
      </c>
      <c r="E86" s="6" t="str">
        <f>IF(VLOOKUP([Field],Columns[],4,0)&lt;&gt;0,", "&amp;VLOOKUP([Field],Columns[],4,0)&amp;")",")")</f>
        <v>)</v>
      </c>
      <c r="F86" s="3" t="str">
        <f>IF(VLOOKUP([Field],Columns[],5,0)=0,"","-&gt;"&amp;VLOOKUP([Field],Columns[],5,0))</f>
        <v/>
      </c>
      <c r="G86" s="3" t="str">
        <f>IF(VLOOKUP([Field],Columns[],6,0)=0,"","-&gt;"&amp;VLOOKUP([Field],Columns[],6,0))</f>
        <v/>
      </c>
      <c r="H86" s="3" t="str">
        <f>IF(VLOOKUP([Field],Columns[],7,0)=0,"","-&gt;"&amp;VLOOKUP([Field],Columns[],7,0))</f>
        <v/>
      </c>
      <c r="I86" s="3" t="str">
        <f>IF(VLOOKUP([Field],Columns[],8,0)=0,"","-&gt;"&amp;VLOOKUP([Field],Columns[],8,0))</f>
        <v/>
      </c>
      <c r="J86" s="3" t="str">
        <f>IF(VLOOKUP([Field],Columns[],9,0)=0,"","-&gt;"&amp;VLOOKUP([Field],Columns[],9,0))</f>
        <v/>
      </c>
      <c r="K86" s="3" t="str">
        <f>"$table-&gt;"&amp;[Type]&amp;[Name]&amp;[Arg2]&amp;[Method1]&amp;[Method2]&amp;[Method3]&amp;[Method4]&amp;[Method5]&amp;";"</f>
        <v>$table-&gt;timestamps();</v>
      </c>
    </row>
    <row r="87" spans="1:11">
      <c r="A87" s="3" t="s">
        <v>218</v>
      </c>
      <c r="B87" s="3" t="s">
        <v>274</v>
      </c>
      <c r="C87" s="3" t="str">
        <f>VLOOKUP([Field],Columns[],2,0)&amp;"("</f>
        <v>foreign(</v>
      </c>
      <c r="D87" s="3" t="str">
        <f>IF(VLOOKUP([Field],Columns[],3,0)&lt;&gt;"","'"&amp;VLOOKUP([Field],Columns[],3,0)&amp;"'","")</f>
        <v>'wishlist_product'</v>
      </c>
      <c r="E87" s="6" t="str">
        <f>IF(VLOOKUP([Field],Columns[],4,0)&lt;&gt;0,", "&amp;VLOOKUP([Field],Columns[],4,0)&amp;")",")")</f>
        <v>)</v>
      </c>
      <c r="F87" s="3" t="str">
        <f>IF(VLOOKUP([Field],Columns[],5,0)=0,"","-&gt;"&amp;VLOOKUP([Field],Columns[],5,0))</f>
        <v>-&gt;references('id')</v>
      </c>
      <c r="G87" s="3" t="str">
        <f>IF(VLOOKUP([Field],Columns[],6,0)=0,"","-&gt;"&amp;VLOOKUP([Field],Columns[],6,0))</f>
        <v>-&gt;on('wishlist_products')</v>
      </c>
      <c r="H87" s="3" t="str">
        <f>IF(VLOOKUP([Field],Columns[],7,0)=0,"","-&gt;"&amp;VLOOKUP([Field],Columns[],7,0))</f>
        <v>-&gt;onUpdate('cascade')</v>
      </c>
      <c r="I87" s="3" t="str">
        <f>IF(VLOOKUP([Field],Columns[],8,0)=0,"","-&gt;"&amp;VLOOKUP([Field],Columns[],8,0))</f>
        <v>-&gt;onDelete('cascade')</v>
      </c>
      <c r="J87" s="3" t="str">
        <f>IF(VLOOKUP([Field],Columns[],9,0)=0,"","-&gt;"&amp;VLOOKUP([Field],Columns[],9,0))</f>
        <v/>
      </c>
      <c r="K87" s="3" t="str">
        <f>"$table-&gt;"&amp;[Type]&amp;[Name]&amp;[Arg2]&amp;[Method1]&amp;[Method2]&amp;[Method3]&amp;[Method4]&amp;[Method5]&amp;";"</f>
        <v>$table-&gt;foreign('wishlist_product')-&gt;references('id')-&gt;on('wishlist_products')-&gt;onUpdate('cascade')-&gt;onDelete('cascade');</v>
      </c>
    </row>
    <row r="88" spans="1:11">
      <c r="A88" s="3" t="s">
        <v>218</v>
      </c>
      <c r="B88" s="3" t="s">
        <v>271</v>
      </c>
      <c r="C88" s="3" t="str">
        <f>VLOOKUP([Field],Columns[],2,0)&amp;"("</f>
        <v>foreign(</v>
      </c>
      <c r="D88" s="3" t="str">
        <f>IF(VLOOKUP([Field],Columns[],3,0)&lt;&gt;"","'"&amp;VLOOKUP([Field],Columns[],3,0)&amp;"'","")</f>
        <v>'author'</v>
      </c>
      <c r="E88" s="6" t="str">
        <f>IF(VLOOKUP([Field],Columns[],4,0)&lt;&gt;0,", "&amp;VLOOKUP([Field],Columns[],4,0)&amp;")",")")</f>
        <v>)</v>
      </c>
      <c r="F88" s="3" t="str">
        <f>IF(VLOOKUP([Field],Columns[],5,0)=0,"","-&gt;"&amp;VLOOKUP([Field],Columns[],5,0))</f>
        <v>-&gt;references('id')</v>
      </c>
      <c r="G88" s="3" t="str">
        <f>IF(VLOOKUP([Field],Columns[],6,0)=0,"","-&gt;"&amp;VLOOKUP([Field],Columns[],6,0))</f>
        <v>-&gt;on('visitors')</v>
      </c>
      <c r="H88" s="3" t="str">
        <f>IF(VLOOKUP([Field],Columns[],7,0)=0,"","-&gt;"&amp;VLOOKUP([Field],Columns[],7,0))</f>
        <v>-&gt;onUpdate('cascade')</v>
      </c>
      <c r="I88" s="3" t="str">
        <f>IF(VLOOKUP([Field],Columns[],8,0)=0,"","-&gt;"&amp;VLOOKUP([Field],Columns[],8,0))</f>
        <v>-&gt;onDelete('set null')</v>
      </c>
      <c r="J88" s="3" t="str">
        <f>IF(VLOOKUP([Field],Columns[],9,0)=0,"","-&gt;"&amp;VLOOKUP([Field],Columns[],9,0))</f>
        <v/>
      </c>
      <c r="K88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89" spans="1:11">
      <c r="A89" s="3" t="s">
        <v>216</v>
      </c>
      <c r="B89" s="3" t="s">
        <v>10</v>
      </c>
      <c r="C89" s="3" t="str">
        <f>VLOOKUP([Field],Columns[],2,0)&amp;"("</f>
        <v>increments(</v>
      </c>
      <c r="D89" s="3" t="str">
        <f>IF(VLOOKUP([Field],Columns[],3,0)&lt;&gt;"","'"&amp;VLOOKUP([Field],Columns[],3,0)&amp;"'","")</f>
        <v>'id'</v>
      </c>
      <c r="E89" s="6" t="str">
        <f>IF(VLOOKUP([Field],Columns[],4,0)&lt;&gt;0,", "&amp;VLOOKUP([Field],Columns[],4,0)&amp;")",")")</f>
        <v>)</v>
      </c>
      <c r="F89" s="3" t="str">
        <f>IF(VLOOKUP([Field],Columns[],5,0)=0,"","-&gt;"&amp;VLOOKUP([Field],Columns[],5,0))</f>
        <v/>
      </c>
      <c r="G89" s="3" t="str">
        <f>IF(VLOOKUP([Field],Columns[],6,0)=0,"","-&gt;"&amp;VLOOKUP([Field],Columns[],6,0))</f>
        <v/>
      </c>
      <c r="H89" s="3" t="str">
        <f>IF(VLOOKUP([Field],Columns[],7,0)=0,"","-&gt;"&amp;VLOOKUP([Field],Columns[],7,0))</f>
        <v/>
      </c>
      <c r="I89" s="3" t="str">
        <f>IF(VLOOKUP([Field],Columns[],8,0)=0,"","-&gt;"&amp;VLOOKUP([Field],Columns[],8,0))</f>
        <v/>
      </c>
      <c r="J89" s="3" t="str">
        <f>IF(VLOOKUP([Field],Columns[],9,0)=0,"","-&gt;"&amp;VLOOKUP([Field],Columns[],9,0))</f>
        <v/>
      </c>
      <c r="K89" s="3" t="str">
        <f>"$table-&gt;"&amp;[Type]&amp;[Name]&amp;[Arg2]&amp;[Method1]&amp;[Method2]&amp;[Method3]&amp;[Method4]&amp;[Method5]&amp;";"</f>
        <v>$table-&gt;increments('id');</v>
      </c>
    </row>
    <row r="90" spans="1:11">
      <c r="A90" s="3" t="s">
        <v>216</v>
      </c>
      <c r="B90" s="3" t="s">
        <v>212</v>
      </c>
      <c r="C90" s="3" t="str">
        <f>VLOOKUP([Field],Columns[],2,0)&amp;"("</f>
        <v>unsignedInteger(</v>
      </c>
      <c r="D90" s="3" t="str">
        <f>IF(VLOOKUP([Field],Columns[],3,0)&lt;&gt;"","'"&amp;VLOOKUP([Field],Columns[],3,0)&amp;"'","")</f>
        <v>'wishlist'</v>
      </c>
      <c r="E90" s="6" t="str">
        <f>IF(VLOOKUP([Field],Columns[],4,0)&lt;&gt;0,", "&amp;VLOOKUP([Field],Columns[],4,0)&amp;")",")")</f>
        <v>)</v>
      </c>
      <c r="F90" s="3" t="str">
        <f>IF(VLOOKUP([Field],Columns[],5,0)=0,"","-&gt;"&amp;VLOOKUP([Field],Columns[],5,0))</f>
        <v>-&gt;nullable()</v>
      </c>
      <c r="G90" s="3" t="str">
        <f>IF(VLOOKUP([Field],Columns[],6,0)=0,"","-&gt;"&amp;VLOOKUP([Field],Columns[],6,0))</f>
        <v>-&gt;index()</v>
      </c>
      <c r="H90" s="3" t="str">
        <f>IF(VLOOKUP([Field],Columns[],7,0)=0,"","-&gt;"&amp;VLOOKUP([Field],Columns[],7,0))</f>
        <v/>
      </c>
      <c r="I90" s="3" t="str">
        <f>IF(VLOOKUP([Field],Columns[],8,0)=0,"","-&gt;"&amp;VLOOKUP([Field],Columns[],8,0))</f>
        <v/>
      </c>
      <c r="J90" s="3" t="str">
        <f>IF(VLOOKUP([Field],Columns[],9,0)=0,"","-&gt;"&amp;VLOOKUP([Field],Columns[],9,0))</f>
        <v/>
      </c>
      <c r="K90" s="3" t="str">
        <f>"$table-&gt;"&amp;[Type]&amp;[Name]&amp;[Arg2]&amp;[Method1]&amp;[Method2]&amp;[Method3]&amp;[Method4]&amp;[Method5]&amp;";"</f>
        <v>$table-&gt;unsignedInteger('wishlist')-&gt;nullable()-&gt;index();</v>
      </c>
    </row>
    <row r="91" spans="1:11">
      <c r="A91" s="3" t="s">
        <v>216</v>
      </c>
      <c r="B91" s="3" t="s">
        <v>226</v>
      </c>
      <c r="C91" s="3" t="str">
        <f>VLOOKUP([Field],Columns[],2,0)&amp;"("</f>
        <v>enum(</v>
      </c>
      <c r="D91" s="3" t="str">
        <f>IF(VLOOKUP([Field],Columns[],3,0)&lt;&gt;"","'"&amp;VLOOKUP([Field],Columns[],3,0)&amp;"'","")</f>
        <v>'status'</v>
      </c>
      <c r="E91" s="6" t="str">
        <f>IF(VLOOKUP([Field],Columns[],4,0)&lt;&gt;0,", "&amp;VLOOKUP([Field],Columns[],4,0)&amp;")",")")</f>
        <v>, ['Active','Inactive'])</v>
      </c>
      <c r="F91" s="3" t="str">
        <f>IF(VLOOKUP([Field],Columns[],5,0)=0,"","-&gt;"&amp;VLOOKUP([Field],Columns[],5,0))</f>
        <v>-&gt;default('Active')</v>
      </c>
      <c r="G91" s="3" t="str">
        <f>IF(VLOOKUP([Field],Columns[],6,0)=0,"","-&gt;"&amp;VLOOKUP([Field],Columns[],6,0))</f>
        <v>-&gt;index()</v>
      </c>
      <c r="H91" s="3" t="str">
        <f>IF(VLOOKUP([Field],Columns[],7,0)=0,"","-&gt;"&amp;VLOOKUP([Field],Columns[],7,0))</f>
        <v/>
      </c>
      <c r="I91" s="3" t="str">
        <f>IF(VLOOKUP([Field],Columns[],8,0)=0,"","-&gt;"&amp;VLOOKUP([Field],Columns[],8,0))</f>
        <v/>
      </c>
      <c r="J91" s="3" t="str">
        <f>IF(VLOOKUP([Field],Columns[],9,0)=0,"","-&gt;"&amp;VLOOKUP([Field],Columns[],9,0))</f>
        <v/>
      </c>
      <c r="K91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92" spans="1:11">
      <c r="A92" s="3" t="s">
        <v>216</v>
      </c>
      <c r="B92" s="3" t="s">
        <v>254</v>
      </c>
      <c r="C92" s="3" t="str">
        <f>VLOOKUP([Field],Columns[],2,0)&amp;"("</f>
        <v>enum(</v>
      </c>
      <c r="D92" s="3" t="str">
        <f>IF(VLOOKUP([Field],Columns[],3,0)&lt;&gt;"","'"&amp;VLOOKUP([Field],Columns[],3,0)&amp;"'","")</f>
        <v>'viewed'</v>
      </c>
      <c r="E92" s="6" t="str">
        <f>IF(VLOOKUP([Field],Columns[],4,0)&lt;&gt;0,", "&amp;VLOOKUP([Field],Columns[],4,0)&amp;")",")")</f>
        <v>, ['Yes','No'])</v>
      </c>
      <c r="F92" s="3" t="str">
        <f>IF(VLOOKUP([Field],Columns[],5,0)=0,"","-&gt;"&amp;VLOOKUP([Field],Columns[],5,0))</f>
        <v>-&gt;default('No')</v>
      </c>
      <c r="G92" s="3" t="str">
        <f>IF(VLOOKUP([Field],Columns[],6,0)=0,"","-&gt;"&amp;VLOOKUP([Field],Columns[],6,0))</f>
        <v>-&gt;index()</v>
      </c>
      <c r="H92" s="3" t="str">
        <f>IF(VLOOKUP([Field],Columns[],7,0)=0,"","-&gt;"&amp;VLOOKUP([Field],Columns[],7,0))</f>
        <v/>
      </c>
      <c r="I92" s="3" t="str">
        <f>IF(VLOOKUP([Field],Columns[],8,0)=0,"","-&gt;"&amp;VLOOKUP([Field],Columns[],8,0))</f>
        <v/>
      </c>
      <c r="J92" s="3" t="str">
        <f>IF(VLOOKUP([Field],Columns[],9,0)=0,"","-&gt;"&amp;VLOOKUP([Field],Columns[],9,0))</f>
        <v/>
      </c>
      <c r="K92" s="3" t="str">
        <f>"$table-&gt;"&amp;[Type]&amp;[Name]&amp;[Arg2]&amp;[Method1]&amp;[Method2]&amp;[Method3]&amp;[Method4]&amp;[Method5]&amp;";"</f>
        <v>$table-&gt;enum('viewed', ['Yes','No'])-&gt;default('No')-&gt;index();</v>
      </c>
    </row>
    <row r="93" spans="1:11">
      <c r="A93" s="3" t="s">
        <v>216</v>
      </c>
      <c r="B93" s="3" t="s">
        <v>12</v>
      </c>
      <c r="C93" s="3" t="str">
        <f>VLOOKUP([Field],Columns[],2,0)&amp;"("</f>
        <v>timestamps(</v>
      </c>
      <c r="D93" s="3" t="str">
        <f>IF(VLOOKUP([Field],Columns[],3,0)&lt;&gt;"","'"&amp;VLOOKUP([Field],Columns[],3,0)&amp;"'","")</f>
        <v/>
      </c>
      <c r="E93" s="6" t="str">
        <f>IF(VLOOKUP([Field],Columns[],4,0)&lt;&gt;0,", "&amp;VLOOKUP([Field],Columns[],4,0)&amp;")",")")</f>
        <v>)</v>
      </c>
      <c r="F93" s="3" t="str">
        <f>IF(VLOOKUP([Field],Columns[],5,0)=0,"","-&gt;"&amp;VLOOKUP([Field],Columns[],5,0))</f>
        <v/>
      </c>
      <c r="G93" s="3" t="str">
        <f>IF(VLOOKUP([Field],Columns[],6,0)=0,"","-&gt;"&amp;VLOOKUP([Field],Columns[],6,0))</f>
        <v/>
      </c>
      <c r="H93" s="3" t="str">
        <f>IF(VLOOKUP([Field],Columns[],7,0)=0,"","-&gt;"&amp;VLOOKUP([Field],Columns[],7,0))</f>
        <v/>
      </c>
      <c r="I93" s="3" t="str">
        <f>IF(VLOOKUP([Field],Columns[],8,0)=0,"","-&gt;"&amp;VLOOKUP([Field],Columns[],8,0))</f>
        <v/>
      </c>
      <c r="J93" s="3" t="str">
        <f>IF(VLOOKUP([Field],Columns[],9,0)=0,"","-&gt;"&amp;VLOOKUP([Field],Columns[],9,0))</f>
        <v/>
      </c>
      <c r="K93" s="3" t="str">
        <f>"$table-&gt;"&amp;[Type]&amp;[Name]&amp;[Arg2]&amp;[Method1]&amp;[Method2]&amp;[Method3]&amp;[Method4]&amp;[Method5]&amp;";"</f>
        <v>$table-&gt;timestamps();</v>
      </c>
    </row>
    <row r="94" spans="1:11">
      <c r="A94" s="3" t="s">
        <v>216</v>
      </c>
      <c r="B94" s="3" t="s">
        <v>272</v>
      </c>
      <c r="C94" s="3" t="str">
        <f>VLOOKUP([Field],Columns[],2,0)&amp;"("</f>
        <v>foreign(</v>
      </c>
      <c r="D94" s="3" t="str">
        <f>IF(VLOOKUP([Field],Columns[],3,0)&lt;&gt;"","'"&amp;VLOOKUP([Field],Columns[],3,0)&amp;"'","")</f>
        <v>'wishlist'</v>
      </c>
      <c r="E94" s="6" t="str">
        <f>IF(VLOOKUP([Field],Columns[],4,0)&lt;&gt;0,", "&amp;VLOOKUP([Field],Columns[],4,0)&amp;")",")")</f>
        <v>)</v>
      </c>
      <c r="F94" s="3" t="str">
        <f>IF(VLOOKUP([Field],Columns[],5,0)=0,"","-&gt;"&amp;VLOOKUP([Field],Columns[],5,0))</f>
        <v>-&gt;references('id')</v>
      </c>
      <c r="G94" s="3" t="str">
        <f>IF(VLOOKUP([Field],Columns[],6,0)=0,"","-&gt;"&amp;VLOOKUP([Field],Columns[],6,0))</f>
        <v>-&gt;on('wishlists')</v>
      </c>
      <c r="H94" s="3" t="str">
        <f>IF(VLOOKUP([Field],Columns[],7,0)=0,"","-&gt;"&amp;VLOOKUP([Field],Columns[],7,0))</f>
        <v>-&gt;onUpdate('cascade')</v>
      </c>
      <c r="I94" s="3" t="str">
        <f>IF(VLOOKUP([Field],Columns[],8,0)=0,"","-&gt;"&amp;VLOOKUP([Field],Columns[],8,0))</f>
        <v>-&gt;onDelete('cascade')</v>
      </c>
      <c r="J94" s="3" t="str">
        <f>IF(VLOOKUP([Field],Columns[],9,0)=0,"","-&gt;"&amp;VLOOKUP([Field],Columns[],9,0))</f>
        <v/>
      </c>
      <c r="K94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305" spans="1:11" s="16" customFormat="1">
      <c r="A305"/>
      <c r="B305"/>
      <c r="C305"/>
      <c r="D305"/>
      <c r="E305"/>
      <c r="F305"/>
      <c r="G305"/>
      <c r="H305"/>
      <c r="I305"/>
      <c r="J305"/>
      <c r="K305"/>
    </row>
    <row r="331" spans="1:11" s="16" customFormat="1">
      <c r="A331"/>
      <c r="B331"/>
      <c r="C331"/>
      <c r="D331"/>
      <c r="E331"/>
      <c r="F331"/>
      <c r="G331"/>
      <c r="H331"/>
      <c r="I331"/>
      <c r="J331"/>
      <c r="K331"/>
    </row>
    <row r="332" spans="1:11" s="16" customFormat="1">
      <c r="A332"/>
      <c r="B332"/>
      <c r="C332"/>
      <c r="D332"/>
      <c r="E332"/>
      <c r="F332"/>
      <c r="G332"/>
      <c r="H332"/>
      <c r="I332"/>
      <c r="J332"/>
      <c r="K332"/>
    </row>
    <row r="338" spans="1:11" s="16" customFormat="1">
      <c r="A338"/>
      <c r="B338"/>
      <c r="C338"/>
      <c r="D338"/>
      <c r="E338"/>
      <c r="F338"/>
      <c r="G338"/>
      <c r="H338"/>
      <c r="I338"/>
      <c r="J338"/>
      <c r="K338"/>
    </row>
    <row r="346" spans="1:11" s="16" customFormat="1">
      <c r="A346"/>
      <c r="B346"/>
      <c r="C346"/>
      <c r="D346"/>
      <c r="E346"/>
      <c r="F346"/>
      <c r="G346"/>
      <c r="H346"/>
      <c r="I346"/>
      <c r="J346"/>
      <c r="K346"/>
    </row>
    <row r="359" spans="1:11" s="16" customFormat="1">
      <c r="A359"/>
      <c r="B359"/>
      <c r="C359"/>
      <c r="D359"/>
      <c r="E359"/>
      <c r="F359"/>
      <c r="G359"/>
      <c r="H359"/>
      <c r="I359"/>
      <c r="J359"/>
      <c r="K359"/>
    </row>
  </sheetData>
  <dataConsolidate/>
  <dataValidations count="2">
    <dataValidation type="list" allowBlank="1" showInputMessage="1" showErrorMessage="1" sqref="B2:B94">
      <formula1>AvailableFields</formula1>
    </dataValidation>
    <dataValidation type="list" allowBlank="1" showInputMessage="1" showErrorMessage="1" sqref="A2:A94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79"/>
  <sheetViews>
    <sheetView topLeftCell="E59" workbookViewId="0">
      <selection activeCell="I79" sqref="I79"/>
    </sheetView>
  </sheetViews>
  <sheetFormatPr defaultRowHeight="15"/>
  <cols>
    <col min="1" max="1" width="16.42578125" hidden="1" customWidth="1"/>
    <col min="2" max="2" width="18.42578125" bestFit="1" customWidth="1"/>
    <col min="3" max="3" width="3.85546875" style="16" customWidth="1"/>
    <col min="4" max="18" width="32.5703125" customWidth="1"/>
  </cols>
  <sheetData>
    <row r="1" spans="1:18">
      <c r="A1" s="24" t="s">
        <v>48</v>
      </c>
      <c r="B1" s="24" t="s">
        <v>46</v>
      </c>
      <c r="C1" s="24" t="s">
        <v>19</v>
      </c>
      <c r="D1" s="25" t="s">
        <v>28</v>
      </c>
      <c r="E1" s="25" t="s">
        <v>29</v>
      </c>
      <c r="F1" s="25" t="s">
        <v>30</v>
      </c>
      <c r="G1" s="25" t="s">
        <v>31</v>
      </c>
      <c r="H1" s="25" t="s">
        <v>32</v>
      </c>
      <c r="I1" s="25" t="s">
        <v>33</v>
      </c>
      <c r="J1" s="25" t="s">
        <v>34</v>
      </c>
      <c r="K1" s="25" t="s">
        <v>35</v>
      </c>
      <c r="L1" s="25" t="s">
        <v>36</v>
      </c>
      <c r="M1" s="25" t="s">
        <v>37</v>
      </c>
      <c r="N1" s="25" t="s">
        <v>38</v>
      </c>
      <c r="O1" s="25" t="s">
        <v>39</v>
      </c>
      <c r="P1" s="25" t="s">
        <v>40</v>
      </c>
      <c r="Q1" s="25" t="s">
        <v>41</v>
      </c>
      <c r="R1" s="25" t="s">
        <v>42</v>
      </c>
    </row>
    <row r="2" spans="1:18" hidden="1">
      <c r="A2" s="12" t="str">
        <f>[Table Name]&amp;"-"&amp;[Record No]</f>
        <v>Groups-0</v>
      </c>
      <c r="B2" s="11" t="s">
        <v>94</v>
      </c>
      <c r="C2" s="12">
        <f>COUNTIF($B$1:$B1,[Table Name])</f>
        <v>0</v>
      </c>
      <c r="D2" s="11" t="s">
        <v>95</v>
      </c>
      <c r="E2" s="11" t="s">
        <v>96</v>
      </c>
      <c r="F2" s="11" t="s">
        <v>97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idden="1">
      <c r="A3" s="31" t="str">
        <f>[Table Name]&amp;"-"&amp;[Record No]</f>
        <v>Roles-0</v>
      </c>
      <c r="B3" s="32" t="s">
        <v>98</v>
      </c>
      <c r="C3" s="31">
        <f>COUNTIF($B$1:$B2,[Table Name])</f>
        <v>0</v>
      </c>
      <c r="D3" s="32" t="s">
        <v>95</v>
      </c>
      <c r="E3" s="32" t="s">
        <v>96</v>
      </c>
      <c r="F3" s="32" t="s">
        <v>97</v>
      </c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18" hidden="1">
      <c r="A4" s="31" t="str">
        <f>[Table Name]&amp;"-"&amp;[Record No]</f>
        <v>Group Roles-0</v>
      </c>
      <c r="B4" s="32" t="s">
        <v>99</v>
      </c>
      <c r="C4" s="31">
        <f>COUNTIF($B$1:$B3,[Table Name])</f>
        <v>0</v>
      </c>
      <c r="D4" s="32" t="s">
        <v>100</v>
      </c>
      <c r="E4" s="32" t="s">
        <v>101</v>
      </c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18" hidden="1">
      <c r="A5" s="31" t="str">
        <f>[Table Name]&amp;"-"&amp;[Record No]</f>
        <v>Resources-0</v>
      </c>
      <c r="B5" s="32" t="s">
        <v>102</v>
      </c>
      <c r="C5" s="31">
        <f>COUNTIF($B$1:$B4,[Table Name])</f>
        <v>0</v>
      </c>
      <c r="D5" s="32" t="s">
        <v>95</v>
      </c>
      <c r="E5" s="32" t="s">
        <v>96</v>
      </c>
      <c r="F5" s="32" t="s">
        <v>97</v>
      </c>
      <c r="G5" s="32" t="s">
        <v>103</v>
      </c>
      <c r="H5" s="32" t="s">
        <v>104</v>
      </c>
      <c r="I5" s="32" t="s">
        <v>105</v>
      </c>
      <c r="J5" s="32" t="s">
        <v>106</v>
      </c>
      <c r="K5" s="32" t="s">
        <v>107</v>
      </c>
      <c r="L5" s="32"/>
      <c r="M5" s="32"/>
      <c r="N5" s="32"/>
      <c r="O5" s="32"/>
      <c r="P5" s="32"/>
      <c r="Q5" s="32"/>
      <c r="R5" s="32"/>
    </row>
    <row r="6" spans="1:18" hidden="1">
      <c r="A6" s="31" t="str">
        <f>[Table Name]&amp;"-"&amp;[Record No]</f>
        <v>Resource Roles-0</v>
      </c>
      <c r="B6" s="32" t="s">
        <v>108</v>
      </c>
      <c r="C6" s="31">
        <f>COUNTIF($B$1:$B5,[Table Name])</f>
        <v>0</v>
      </c>
      <c r="D6" s="32" t="s">
        <v>109</v>
      </c>
      <c r="E6" s="32" t="s">
        <v>101</v>
      </c>
      <c r="F6" s="32" t="s">
        <v>110</v>
      </c>
      <c r="G6" s="32" t="s">
        <v>111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</row>
    <row r="7" spans="1:18">
      <c r="A7" s="31" t="str">
        <f>[Table Name]&amp;"-"&amp;[Record No]</f>
        <v>Resource Relations-0</v>
      </c>
      <c r="B7" s="32" t="s">
        <v>112</v>
      </c>
      <c r="C7" s="31">
        <f>COUNTIF($B$1:$B6,[Table Name])</f>
        <v>0</v>
      </c>
      <c r="D7" s="32" t="s">
        <v>109</v>
      </c>
      <c r="E7" s="32" t="s">
        <v>95</v>
      </c>
      <c r="F7" s="32" t="s">
        <v>96</v>
      </c>
      <c r="G7" s="32" t="s">
        <v>113</v>
      </c>
      <c r="H7" s="32" t="s">
        <v>114</v>
      </c>
      <c r="I7" s="32" t="s">
        <v>115</v>
      </c>
      <c r="J7" s="32"/>
      <c r="K7" s="32"/>
      <c r="L7" s="32"/>
      <c r="M7" s="32"/>
      <c r="N7" s="32"/>
      <c r="O7" s="32"/>
      <c r="P7" s="32"/>
      <c r="Q7" s="32"/>
      <c r="R7" s="32"/>
    </row>
    <row r="8" spans="1:18" hidden="1">
      <c r="A8" s="31" t="str">
        <f>[Table Name]&amp;"-"&amp;[Record No]</f>
        <v>Resource Scopes-0</v>
      </c>
      <c r="B8" s="32" t="s">
        <v>116</v>
      </c>
      <c r="C8" s="31">
        <f>COUNTIF($B$1:$B7,[Table Name])</f>
        <v>0</v>
      </c>
      <c r="D8" s="32" t="s">
        <v>109</v>
      </c>
      <c r="E8" s="32" t="s">
        <v>95</v>
      </c>
      <c r="F8" s="32" t="s">
        <v>96</v>
      </c>
      <c r="G8" s="32" t="s">
        <v>113</v>
      </c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</row>
    <row r="9" spans="1:18" hidden="1">
      <c r="A9" s="31" t="str">
        <f>[Table Name]&amp;"-"&amp;[Record No]</f>
        <v>Resource Lists-0</v>
      </c>
      <c r="B9" s="32" t="s">
        <v>117</v>
      </c>
      <c r="C9" s="31">
        <f>COUNTIF($B$1:$B8,[Table Name])</f>
        <v>0</v>
      </c>
      <c r="D9" s="32" t="s">
        <v>109</v>
      </c>
      <c r="E9" s="32" t="s">
        <v>95</v>
      </c>
      <c r="F9" s="32" t="s">
        <v>96</v>
      </c>
      <c r="G9" s="32" t="s">
        <v>97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</row>
    <row r="10" spans="1:18" hidden="1">
      <c r="A10" s="31" t="str">
        <f>[Table Name]&amp;"-"&amp;[Record No]</f>
        <v>Resource List Scopes-0</v>
      </c>
      <c r="B10" s="32" t="s">
        <v>118</v>
      </c>
      <c r="C10" s="31">
        <f>COUNTIF($B$1:$B9,[Table Name])</f>
        <v>0</v>
      </c>
      <c r="D10" s="32" t="s">
        <v>119</v>
      </c>
      <c r="E10" s="32" t="s">
        <v>120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</row>
    <row r="11" spans="1:18" hidden="1">
      <c r="A11" s="31" t="str">
        <f>[Table Name]&amp;"-"&amp;[Record No]</f>
        <v>Resource Forms-0</v>
      </c>
      <c r="B11" s="32" t="s">
        <v>121</v>
      </c>
      <c r="C11" s="31">
        <f>COUNTIF($B$1:$B10,[Table Name])</f>
        <v>0</v>
      </c>
      <c r="D11" s="32" t="s">
        <v>109</v>
      </c>
      <c r="E11" s="32" t="s">
        <v>95</v>
      </c>
      <c r="F11" s="32" t="s">
        <v>96</v>
      </c>
      <c r="G11" s="32" t="s">
        <v>97</v>
      </c>
      <c r="H11" s="32" t="s">
        <v>122</v>
      </c>
      <c r="I11" s="32"/>
      <c r="J11" s="32"/>
      <c r="K11" s="32"/>
      <c r="L11" s="32"/>
      <c r="M11" s="32"/>
      <c r="N11" s="32"/>
      <c r="O11" s="32"/>
      <c r="P11" s="32"/>
      <c r="Q11" s="32"/>
      <c r="R11" s="32"/>
    </row>
    <row r="12" spans="1:18" hidden="1">
      <c r="A12" s="31" t="str">
        <f>[Table Name]&amp;"-"&amp;[Record No]</f>
        <v>Resource Form Fields-0</v>
      </c>
      <c r="B12" s="32" t="s">
        <v>123</v>
      </c>
      <c r="C12" s="31">
        <f>COUNTIF($B$1:$B11,[Table Name])</f>
        <v>0</v>
      </c>
      <c r="D12" s="32" t="s">
        <v>124</v>
      </c>
      <c r="E12" s="32" t="s">
        <v>95</v>
      </c>
      <c r="F12" s="32" t="s">
        <v>114</v>
      </c>
      <c r="G12" s="32" t="s">
        <v>125</v>
      </c>
      <c r="H12" s="32" t="s">
        <v>126</v>
      </c>
      <c r="I12" s="32"/>
      <c r="J12" s="32"/>
      <c r="K12" s="32"/>
      <c r="L12" s="32"/>
      <c r="M12" s="32"/>
      <c r="N12" s="32"/>
      <c r="O12" s="32"/>
      <c r="P12" s="32"/>
      <c r="Q12" s="32"/>
      <c r="R12" s="32"/>
    </row>
    <row r="13" spans="1:18" hidden="1">
      <c r="A13" s="31" t="str">
        <f>[Table Name]&amp;"-"&amp;[Record No]</f>
        <v>Resource Form Field Data-0</v>
      </c>
      <c r="B13" s="32" t="s">
        <v>127</v>
      </c>
      <c r="C13" s="31">
        <f>COUNTIF($B$1:$B12,[Table Name])</f>
        <v>0</v>
      </c>
      <c r="D13" s="32" t="s">
        <v>128</v>
      </c>
      <c r="E13" s="32" t="s">
        <v>129</v>
      </c>
      <c r="F13" s="32" t="s">
        <v>130</v>
      </c>
      <c r="G13" s="32" t="s">
        <v>131</v>
      </c>
      <c r="H13" s="32" t="s">
        <v>132</v>
      </c>
      <c r="I13" s="32" t="s">
        <v>133</v>
      </c>
      <c r="J13" s="32"/>
      <c r="K13" s="32"/>
      <c r="L13" s="32"/>
      <c r="M13" s="32"/>
      <c r="N13" s="32"/>
      <c r="O13" s="32"/>
      <c r="P13" s="32"/>
      <c r="Q13" s="32"/>
      <c r="R13" s="32"/>
    </row>
    <row r="14" spans="1:18" hidden="1">
      <c r="A14" s="31" t="str">
        <f>[Table Name]&amp;"-"&amp;[Record No]</f>
        <v>Resource Actions-0</v>
      </c>
      <c r="B14" s="32" t="s">
        <v>134</v>
      </c>
      <c r="C14" s="31">
        <f>COUNTIF($B$1:$B13,[Table Name])</f>
        <v>0</v>
      </c>
      <c r="D14" s="32" t="s">
        <v>109</v>
      </c>
      <c r="E14" s="32" t="s">
        <v>95</v>
      </c>
      <c r="F14" s="32" t="s">
        <v>96</v>
      </c>
      <c r="G14" s="32" t="s">
        <v>97</v>
      </c>
      <c r="H14" s="32" t="s">
        <v>114</v>
      </c>
      <c r="I14" s="32" t="s">
        <v>135</v>
      </c>
      <c r="J14" s="32" t="s">
        <v>136</v>
      </c>
      <c r="K14" s="32" t="s">
        <v>137</v>
      </c>
      <c r="L14" s="32"/>
      <c r="M14" s="32"/>
      <c r="N14" s="32"/>
      <c r="O14" s="32"/>
      <c r="P14" s="32"/>
      <c r="Q14" s="32"/>
      <c r="R14" s="32"/>
    </row>
    <row r="15" spans="1:18" hidden="1">
      <c r="A15" s="31" t="str">
        <f>[Table Name]&amp;"-"&amp;[Record No]</f>
        <v>Resource Action Method-0</v>
      </c>
      <c r="B15" s="32" t="s">
        <v>138</v>
      </c>
      <c r="C15" s="31">
        <f>COUNTIF($B$1:$B14,[Table Name])</f>
        <v>0</v>
      </c>
      <c r="D15" s="32" t="s">
        <v>139</v>
      </c>
      <c r="E15" s="32" t="s">
        <v>114</v>
      </c>
      <c r="F15" s="32" t="s">
        <v>113</v>
      </c>
      <c r="G15" s="32" t="s">
        <v>140</v>
      </c>
      <c r="H15" s="32" t="s">
        <v>141</v>
      </c>
      <c r="I15" s="32" t="s">
        <v>142</v>
      </c>
      <c r="J15" s="32" t="s">
        <v>143</v>
      </c>
      <c r="K15" s="32" t="s">
        <v>144</v>
      </c>
      <c r="L15" s="32"/>
      <c r="M15" s="32"/>
      <c r="N15" s="32"/>
      <c r="O15" s="32"/>
      <c r="P15" s="32"/>
      <c r="Q15" s="32"/>
      <c r="R15" s="32"/>
    </row>
    <row r="16" spans="1:18" hidden="1">
      <c r="A16" s="31" t="str">
        <f>[Table Name]&amp;"-"&amp;[Record No]</f>
        <v>Form Field Attrs-0</v>
      </c>
      <c r="B16" s="32" t="s">
        <v>145</v>
      </c>
      <c r="C16" s="31">
        <f>COUNTIF($B$1:$B15,[Table Name])</f>
        <v>0</v>
      </c>
      <c r="D16" s="32" t="s">
        <v>128</v>
      </c>
      <c r="E16" s="32" t="s">
        <v>95</v>
      </c>
      <c r="F16" s="32" t="s">
        <v>146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</row>
    <row r="17" spans="1:18" hidden="1">
      <c r="A17" s="31" t="str">
        <f>[Table Name]&amp;"-"&amp;[Record No]</f>
        <v>Form Field Validations-0</v>
      </c>
      <c r="B17" s="32" t="s">
        <v>147</v>
      </c>
      <c r="C17" s="31">
        <f>COUNTIF($B$1:$B16,[Table Name])</f>
        <v>0</v>
      </c>
      <c r="D17" s="32" t="s">
        <v>128</v>
      </c>
      <c r="E17" s="32" t="s">
        <v>148</v>
      </c>
      <c r="F17" s="32" t="s">
        <v>149</v>
      </c>
      <c r="G17" s="32" t="s">
        <v>150</v>
      </c>
      <c r="H17" s="32" t="s">
        <v>151</v>
      </c>
      <c r="I17" s="32" t="s">
        <v>152</v>
      </c>
      <c r="J17" s="32" t="s">
        <v>153</v>
      </c>
      <c r="K17" s="32" t="s">
        <v>154</v>
      </c>
      <c r="L17" s="32"/>
      <c r="M17" s="32"/>
      <c r="N17" s="32"/>
      <c r="O17" s="32"/>
      <c r="P17" s="32"/>
      <c r="Q17" s="32"/>
      <c r="R17" s="32"/>
    </row>
    <row r="18" spans="1:18" hidden="1">
      <c r="A18" s="31" t="str">
        <f>[Table Name]&amp;"-"&amp;[Record No]</f>
        <v>Form Defaults-0</v>
      </c>
      <c r="B18" s="32" t="s">
        <v>155</v>
      </c>
      <c r="C18" s="31">
        <f>COUNTIF($B$1:$B17,[Table Name])</f>
        <v>0</v>
      </c>
      <c r="D18" s="32" t="s">
        <v>124</v>
      </c>
      <c r="E18" s="32" t="s">
        <v>95</v>
      </c>
      <c r="F18" s="32" t="s">
        <v>146</v>
      </c>
      <c r="G18" s="32" t="s">
        <v>130</v>
      </c>
      <c r="H18" s="32" t="s">
        <v>129</v>
      </c>
      <c r="I18" s="32" t="s">
        <v>131</v>
      </c>
      <c r="J18" s="32" t="s">
        <v>132</v>
      </c>
      <c r="K18" s="32" t="s">
        <v>133</v>
      </c>
      <c r="L18" s="32" t="s">
        <v>113</v>
      </c>
      <c r="M18" s="32"/>
      <c r="N18" s="32"/>
      <c r="O18" s="32"/>
      <c r="P18" s="32"/>
      <c r="Q18" s="32"/>
      <c r="R18" s="32"/>
    </row>
    <row r="19" spans="1:18" hidden="1">
      <c r="A19" s="31" t="str">
        <f>[Table Name]&amp;"-"&amp;[Record No]</f>
        <v>Resource Action List-0</v>
      </c>
      <c r="B19" s="32" t="s">
        <v>156</v>
      </c>
      <c r="C19" s="31">
        <f>COUNTIF($B$1:$B18,[Table Name])</f>
        <v>0</v>
      </c>
      <c r="D19" s="32" t="s">
        <v>139</v>
      </c>
      <c r="E19" s="32" t="s">
        <v>119</v>
      </c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</row>
    <row r="20" spans="1:18" hidden="1">
      <c r="A20" s="31" t="str">
        <f>[Table Name]&amp;"-"&amp;[Record No]</f>
        <v>Resource Data-0</v>
      </c>
      <c r="B20" s="32" t="s">
        <v>157</v>
      </c>
      <c r="C20" s="31">
        <f>COUNTIF($B$1:$B19,[Table Name])</f>
        <v>0</v>
      </c>
      <c r="D20" s="32" t="s">
        <v>109</v>
      </c>
      <c r="E20" s="32" t="s">
        <v>95</v>
      </c>
      <c r="F20" s="32" t="s">
        <v>96</v>
      </c>
      <c r="G20" s="32" t="s">
        <v>158</v>
      </c>
      <c r="H20" s="32" t="s">
        <v>113</v>
      </c>
      <c r="I20" s="32"/>
      <c r="J20" s="32"/>
      <c r="K20" s="32"/>
      <c r="L20" s="32"/>
      <c r="M20" s="32"/>
      <c r="N20" s="32"/>
      <c r="O20" s="32"/>
      <c r="P20" s="32"/>
      <c r="Q20" s="32"/>
      <c r="R20" s="32"/>
    </row>
    <row r="21" spans="1:18" hidden="1">
      <c r="A21" s="31" t="str">
        <f>[Table Name]&amp;"-"&amp;[Record No]</f>
        <v>Resource List Layout-0</v>
      </c>
      <c r="B21" s="32" t="s">
        <v>159</v>
      </c>
      <c r="C21" s="31">
        <f>COUNTIF($B$1:$B20,[Table Name])</f>
        <v>0</v>
      </c>
      <c r="D21" s="32" t="s">
        <v>119</v>
      </c>
      <c r="E21" s="32" t="s">
        <v>125</v>
      </c>
      <c r="F21" s="32" t="s">
        <v>160</v>
      </c>
      <c r="G21" s="32" t="s">
        <v>130</v>
      </c>
      <c r="H21" s="32" t="s">
        <v>131</v>
      </c>
      <c r="I21" s="32" t="s">
        <v>132</v>
      </c>
      <c r="J21" s="32"/>
      <c r="K21" s="32"/>
      <c r="L21" s="32"/>
      <c r="M21" s="32"/>
      <c r="N21" s="32"/>
      <c r="O21" s="32"/>
      <c r="P21" s="32"/>
      <c r="Q21" s="32"/>
      <c r="R21" s="32"/>
    </row>
    <row r="22" spans="1:18" hidden="1">
      <c r="A22" s="31" t="str">
        <f>[Table Name]&amp;"-"&amp;[Record No]</f>
        <v>Form Layout-0</v>
      </c>
      <c r="B22" s="32" t="s">
        <v>161</v>
      </c>
      <c r="C22" s="31">
        <f>COUNTIF($B$1:$B21,[Table Name])</f>
        <v>0</v>
      </c>
      <c r="D22" s="32" t="s">
        <v>124</v>
      </c>
      <c r="E22" s="32" t="s">
        <v>128</v>
      </c>
      <c r="F22" s="32" t="s">
        <v>162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</row>
    <row r="23" spans="1:18" hidden="1">
      <c r="A23" s="31" t="str">
        <f>[Table Name]&amp;"-"&amp;[Record No]</f>
        <v>Data View Section-0</v>
      </c>
      <c r="B23" s="32" t="s">
        <v>163</v>
      </c>
      <c r="C23" s="31">
        <f>COUNTIF($B$1:$B22,[Table Name])</f>
        <v>0</v>
      </c>
      <c r="D23" s="32" t="s">
        <v>59</v>
      </c>
      <c r="E23" s="32" t="s">
        <v>97</v>
      </c>
      <c r="F23" s="32" t="s">
        <v>158</v>
      </c>
      <c r="G23" s="32" t="s">
        <v>130</v>
      </c>
      <c r="H23" s="32" t="s">
        <v>162</v>
      </c>
      <c r="I23" s="32"/>
      <c r="J23" s="32"/>
      <c r="K23" s="32"/>
      <c r="L23" s="32"/>
      <c r="M23" s="32"/>
      <c r="N23" s="32"/>
      <c r="O23" s="32"/>
      <c r="P23" s="32"/>
      <c r="Q23" s="32"/>
      <c r="R23" s="32"/>
    </row>
    <row r="24" spans="1:18" hidden="1">
      <c r="A24" s="31" t="str">
        <f>[Table Name]&amp;"-"&amp;[Record No]</f>
        <v>Data View Section Items-0</v>
      </c>
      <c r="B24" s="32" t="s">
        <v>164</v>
      </c>
      <c r="C24" s="31">
        <f>COUNTIF($B$1:$B23,[Table Name])</f>
        <v>0</v>
      </c>
      <c r="D24" s="32" t="s">
        <v>165</v>
      </c>
      <c r="E24" s="32" t="s">
        <v>125</v>
      </c>
      <c r="F24" s="32" t="s">
        <v>129</v>
      </c>
      <c r="G24" s="32" t="s">
        <v>130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</row>
    <row r="25" spans="1:18" hidden="1">
      <c r="A25" s="31" t="str">
        <f>[Table Name]&amp;"-"&amp;[Record No]</f>
        <v>Resource Action Data-0</v>
      </c>
      <c r="B25" s="32" t="s">
        <v>166</v>
      </c>
      <c r="C25" s="31">
        <f>COUNTIF($B$1:$B24,[Table Name])</f>
        <v>0</v>
      </c>
      <c r="D25" s="32" t="s">
        <v>139</v>
      </c>
      <c r="E25" s="32" t="s">
        <v>59</v>
      </c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idden="1">
      <c r="A26" s="29" t="str">
        <f>[Table Name]&amp;"-"&amp;[Record No]</f>
        <v>Users-0</v>
      </c>
      <c r="B26" s="30" t="s">
        <v>167</v>
      </c>
      <c r="C26" s="29">
        <f>COUNTIF($B$1:$B25,[Table Name])</f>
        <v>0</v>
      </c>
      <c r="D26" s="30" t="s">
        <v>95</v>
      </c>
      <c r="E26" s="30" t="s">
        <v>168</v>
      </c>
      <c r="F26" s="30" t="s">
        <v>169</v>
      </c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</row>
    <row r="27" spans="1:18" hidden="1">
      <c r="A27" s="29" t="str">
        <f>[Table Name]&amp;"-"&amp;[Record No]</f>
        <v>Field Options-0</v>
      </c>
      <c r="B27" s="30" t="s">
        <v>170</v>
      </c>
      <c r="C27" s="29">
        <f>COUNTIF($B$1:$B26,[Table Name])</f>
        <v>0</v>
      </c>
      <c r="D27" s="30" t="s">
        <v>128</v>
      </c>
      <c r="E27" s="30" t="s">
        <v>114</v>
      </c>
      <c r="F27" s="30" t="s">
        <v>171</v>
      </c>
      <c r="G27" s="30" t="s">
        <v>172</v>
      </c>
      <c r="H27" s="30" t="s">
        <v>173</v>
      </c>
      <c r="I27" s="30" t="s">
        <v>174</v>
      </c>
      <c r="J27" s="30"/>
      <c r="K27" s="30"/>
      <c r="L27" s="30"/>
      <c r="M27" s="30"/>
      <c r="N27" s="30"/>
      <c r="O27" s="30"/>
      <c r="P27" s="30"/>
      <c r="Q27" s="30"/>
      <c r="R27" s="30"/>
    </row>
    <row r="28" spans="1:18" hidden="1">
      <c r="A28" s="29" t="str">
        <f>[Table Name]&amp;"-"&amp;[Record No]</f>
        <v>Form Collection-0</v>
      </c>
      <c r="B28" s="30" t="s">
        <v>175</v>
      </c>
      <c r="C28" s="29">
        <f>COUNTIF($B$1:$B27,[Table Name])</f>
        <v>0</v>
      </c>
      <c r="D28" s="30" t="s">
        <v>124</v>
      </c>
      <c r="E28" s="30" t="s">
        <v>176</v>
      </c>
      <c r="F28" s="30" t="s">
        <v>130</v>
      </c>
      <c r="G28" s="30" t="s">
        <v>177</v>
      </c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</row>
    <row r="29" spans="1:18" hidden="1">
      <c r="A29" s="31" t="str">
        <f>[Table Name]&amp;"-"&amp;[Record No]</f>
        <v>Data Scopes-0</v>
      </c>
      <c r="B29" s="32" t="s">
        <v>178</v>
      </c>
      <c r="C29" s="31">
        <f>COUNTIF($B$1:$B28,[Table Name])</f>
        <v>0</v>
      </c>
      <c r="D29" s="32" t="s">
        <v>59</v>
      </c>
      <c r="E29" s="32" t="s">
        <v>120</v>
      </c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</row>
    <row r="30" spans="1:18" hidden="1">
      <c r="A30" s="31" t="str">
        <f>[Table Name]&amp;"-"&amp;[Record No]</f>
        <v>Resource List Search-0</v>
      </c>
      <c r="B30" s="32" t="s">
        <v>179</v>
      </c>
      <c r="C30" s="31">
        <f>COUNTIF($B$1:$B29,[Table Name])</f>
        <v>0</v>
      </c>
      <c r="D30" s="32" t="s">
        <v>119</v>
      </c>
      <c r="E30" s="32" t="s">
        <v>160</v>
      </c>
      <c r="F30" s="32" t="s">
        <v>130</v>
      </c>
      <c r="G30" s="32" t="s">
        <v>131</v>
      </c>
      <c r="H30" s="32" t="s">
        <v>132</v>
      </c>
      <c r="I30" s="32" t="s">
        <v>133</v>
      </c>
      <c r="J30" s="32"/>
      <c r="K30" s="32"/>
      <c r="L30" s="32"/>
      <c r="M30" s="32"/>
      <c r="N30" s="32"/>
      <c r="O30" s="32"/>
      <c r="P30" s="32"/>
      <c r="Q30" s="32"/>
      <c r="R30" s="32"/>
    </row>
    <row r="31" spans="1:18" hidden="1">
      <c r="A31" s="31" t="str">
        <f>[Table Name]&amp;"-"&amp;[Record No]</f>
        <v>Field Depends-0</v>
      </c>
      <c r="B31" s="32" t="s">
        <v>180</v>
      </c>
      <c r="C31" s="31">
        <f>COUNTIF($B$1:$B30,[Table Name])</f>
        <v>0</v>
      </c>
      <c r="D31" s="32" t="s">
        <v>128</v>
      </c>
      <c r="E31" s="32" t="s">
        <v>181</v>
      </c>
      <c r="F31" s="32" t="s">
        <v>182</v>
      </c>
      <c r="G31" s="32" t="s">
        <v>183</v>
      </c>
      <c r="H31" s="32" t="s">
        <v>184</v>
      </c>
      <c r="I31" s="32" t="s">
        <v>113</v>
      </c>
      <c r="J31" s="32" t="s">
        <v>185</v>
      </c>
      <c r="K31" s="32" t="s">
        <v>186</v>
      </c>
      <c r="L31" s="32"/>
      <c r="M31" s="32"/>
      <c r="N31" s="32"/>
      <c r="O31" s="32"/>
      <c r="P31" s="32"/>
      <c r="Q31" s="32"/>
      <c r="R31" s="32"/>
    </row>
    <row r="32" spans="1:18" hidden="1">
      <c r="A32" s="29" t="str">
        <f>[Table Name]&amp;"-"&amp;[Record No]</f>
        <v>Dashboard-0</v>
      </c>
      <c r="B32" s="30" t="s">
        <v>187</v>
      </c>
      <c r="C32" s="29">
        <f>COUNTIF($B$1:$B31,[Table Name])</f>
        <v>0</v>
      </c>
      <c r="D32" s="30" t="s">
        <v>109</v>
      </c>
      <c r="E32" s="30" t="s">
        <v>95</v>
      </c>
      <c r="F32" s="30" t="s">
        <v>96</v>
      </c>
      <c r="G32" s="30" t="s">
        <v>97</v>
      </c>
      <c r="H32" s="30" t="s">
        <v>113</v>
      </c>
      <c r="I32" s="30"/>
      <c r="J32" s="30"/>
      <c r="K32" s="30"/>
      <c r="L32" s="30"/>
      <c r="M32" s="30"/>
      <c r="N32" s="30"/>
      <c r="O32" s="30"/>
      <c r="P32" s="30"/>
      <c r="Q32" s="30"/>
      <c r="R32" s="30"/>
    </row>
    <row r="33" spans="1:18" hidden="1">
      <c r="A33" s="29" t="str">
        <f>[Table Name]&amp;"-"&amp;[Record No]</f>
        <v>Dashboard Sections-0</v>
      </c>
      <c r="B33" s="30" t="s">
        <v>188</v>
      </c>
      <c r="C33" s="29">
        <f>COUNTIF($B$1:$B32,[Table Name])</f>
        <v>0</v>
      </c>
      <c r="D33" s="30" t="s">
        <v>88</v>
      </c>
      <c r="E33" s="30" t="s">
        <v>95</v>
      </c>
      <c r="F33" s="30" t="s">
        <v>97</v>
      </c>
      <c r="G33" s="30" t="s">
        <v>189</v>
      </c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</row>
    <row r="34" spans="1:18" hidden="1">
      <c r="A34" s="29" t="str">
        <f>[Table Name]&amp;"-"&amp;[Record No]</f>
        <v>Dashboard Section Items-0</v>
      </c>
      <c r="B34" s="30" t="s">
        <v>190</v>
      </c>
      <c r="C34" s="29">
        <f>COUNTIF($B$1:$B33,[Table Name])</f>
        <v>0</v>
      </c>
      <c r="D34" s="30" t="s">
        <v>165</v>
      </c>
      <c r="E34" s="30" t="s">
        <v>191</v>
      </c>
      <c r="F34" s="30" t="s">
        <v>97</v>
      </c>
      <c r="G34" s="30" t="s">
        <v>192</v>
      </c>
      <c r="H34" s="30" t="s">
        <v>193</v>
      </c>
      <c r="I34" s="30" t="s">
        <v>194</v>
      </c>
      <c r="J34" s="30"/>
      <c r="K34" s="30"/>
      <c r="L34" s="30"/>
      <c r="M34" s="30"/>
      <c r="N34" s="30"/>
      <c r="O34" s="30"/>
      <c r="P34" s="30"/>
      <c r="Q34" s="30"/>
      <c r="R34" s="30"/>
    </row>
    <row r="35" spans="1:18" hidden="1">
      <c r="A35" s="31" t="str">
        <f>[Table Name]&amp;"-"&amp;[Record No]</f>
        <v>Resource Metrics-0</v>
      </c>
      <c r="B35" s="32" t="s">
        <v>195</v>
      </c>
      <c r="C35" s="31">
        <f>COUNTIF($B$1:$B34,[Table Name])</f>
        <v>0</v>
      </c>
      <c r="D35" s="32" t="s">
        <v>109</v>
      </c>
      <c r="E35" s="32" t="s">
        <v>95</v>
      </c>
      <c r="F35" s="32" t="s">
        <v>114</v>
      </c>
      <c r="G35" s="32" t="s">
        <v>119</v>
      </c>
      <c r="H35" s="32" t="s">
        <v>196</v>
      </c>
      <c r="I35" s="32" t="s">
        <v>197</v>
      </c>
      <c r="J35" s="32" t="s">
        <v>198</v>
      </c>
      <c r="K35" s="32" t="s">
        <v>160</v>
      </c>
      <c r="L35" s="32" t="s">
        <v>199</v>
      </c>
      <c r="M35" s="32" t="s">
        <v>200</v>
      </c>
      <c r="N35" s="32" t="s">
        <v>113</v>
      </c>
      <c r="O35" s="32"/>
      <c r="P35" s="32"/>
      <c r="Q35" s="32"/>
      <c r="R35" s="32"/>
    </row>
    <row r="36" spans="1:18" hidden="1">
      <c r="A36" s="31" t="str">
        <f>[Table Name]&amp;"-"&amp;[Record No]</f>
        <v>Field Dynamic-0</v>
      </c>
      <c r="B36" s="32" t="s">
        <v>201</v>
      </c>
      <c r="C36" s="31">
        <f>COUNTIF($B$1:$B35,[Table Name])</f>
        <v>0</v>
      </c>
      <c r="D36" s="32" t="s">
        <v>128</v>
      </c>
      <c r="E36" s="32" t="s">
        <v>114</v>
      </c>
      <c r="F36" s="32" t="s">
        <v>181</v>
      </c>
      <c r="G36" s="32" t="s">
        <v>202</v>
      </c>
      <c r="H36" s="32" t="s">
        <v>146</v>
      </c>
      <c r="I36" s="32" t="s">
        <v>203</v>
      </c>
      <c r="J36" s="32" t="s">
        <v>183</v>
      </c>
      <c r="K36" s="32" t="s">
        <v>204</v>
      </c>
      <c r="L36" s="32"/>
      <c r="M36" s="32"/>
      <c r="N36" s="32"/>
      <c r="O36" s="32"/>
      <c r="P36" s="32"/>
      <c r="Q36" s="32"/>
      <c r="R36" s="32"/>
    </row>
    <row r="37" spans="1:18" hidden="1">
      <c r="A37" s="29" t="str">
        <f>[Table Name]&amp;"-"&amp;[Record No]</f>
        <v>brands-0</v>
      </c>
      <c r="B37" s="30" t="s">
        <v>207</v>
      </c>
      <c r="C37" s="29">
        <f>COUNTIF($B$1:$B36,[Table Name])</f>
        <v>0</v>
      </c>
      <c r="D37" s="30" t="s">
        <v>95</v>
      </c>
      <c r="E37" s="30" t="s">
        <v>96</v>
      </c>
      <c r="F37" s="30" t="s">
        <v>226</v>
      </c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</row>
    <row r="38" spans="1:18" hidden="1">
      <c r="A38" s="29" t="str">
        <f>[Table Name]&amp;"-"&amp;[Record No]</f>
        <v>categories-0</v>
      </c>
      <c r="B38" s="30" t="s">
        <v>209</v>
      </c>
      <c r="C38" s="29">
        <f>COUNTIF($B$1:$B37,[Table Name])</f>
        <v>0</v>
      </c>
      <c r="D38" s="30" t="s">
        <v>95</v>
      </c>
      <c r="E38" s="30" t="s">
        <v>96</v>
      </c>
      <c r="F38" s="30" t="s">
        <v>226</v>
      </c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</row>
    <row r="39" spans="1:18" hidden="1">
      <c r="A39" s="29" t="str">
        <f>[Table Name]&amp;"-"&amp;[Record No]</f>
        <v>products-0</v>
      </c>
      <c r="B39" s="30" t="s">
        <v>50</v>
      </c>
      <c r="C39" s="29">
        <f>COUNTIF($B$1:$B38,[Table Name])</f>
        <v>0</v>
      </c>
      <c r="D39" s="30" t="s">
        <v>95</v>
      </c>
      <c r="E39" s="30" t="s">
        <v>96</v>
      </c>
      <c r="F39" s="30" t="s">
        <v>230</v>
      </c>
      <c r="G39" s="30" t="s">
        <v>208</v>
      </c>
      <c r="H39" s="30" t="s">
        <v>231</v>
      </c>
      <c r="I39" s="30" t="s">
        <v>232</v>
      </c>
      <c r="J39" s="30" t="s">
        <v>191</v>
      </c>
      <c r="K39" s="30" t="s">
        <v>241</v>
      </c>
      <c r="L39" s="30" t="s">
        <v>114</v>
      </c>
      <c r="M39" s="30" t="s">
        <v>233</v>
      </c>
      <c r="N39" s="30" t="s">
        <v>234</v>
      </c>
      <c r="O39" s="30" t="s">
        <v>235</v>
      </c>
      <c r="P39" s="30" t="s">
        <v>236</v>
      </c>
      <c r="Q39" s="30" t="s">
        <v>237</v>
      </c>
      <c r="R39" s="30" t="s">
        <v>226</v>
      </c>
    </row>
    <row r="40" spans="1:18" hidden="1">
      <c r="A40" s="29" t="str">
        <f>[Table Name]&amp;"-"&amp;[Record No]</f>
        <v>product_images-0</v>
      </c>
      <c r="B40" s="30" t="s">
        <v>210</v>
      </c>
      <c r="C40" s="29">
        <f>COUNTIF($B$1:$B39,[Table Name])</f>
        <v>0</v>
      </c>
      <c r="D40" s="30" t="s">
        <v>95</v>
      </c>
      <c r="E40" s="30" t="s">
        <v>242</v>
      </c>
      <c r="F40" s="30" t="s">
        <v>243</v>
      </c>
      <c r="G40" s="30" t="s">
        <v>245</v>
      </c>
      <c r="H40" s="30" t="s">
        <v>226</v>
      </c>
      <c r="I40" s="30"/>
      <c r="J40" s="30"/>
      <c r="K40" s="30"/>
      <c r="L40" s="30"/>
      <c r="M40" s="30"/>
      <c r="N40" s="30"/>
      <c r="O40" s="30"/>
      <c r="P40" s="30"/>
      <c r="Q40" s="30"/>
      <c r="R40" s="30"/>
    </row>
    <row r="41" spans="1:18" hidden="1">
      <c r="A41" s="29" t="str">
        <f>[Table Name]&amp;"-"&amp;[Record No]</f>
        <v>visitors-0</v>
      </c>
      <c r="B41" s="30" t="s">
        <v>211</v>
      </c>
      <c r="C41" s="29">
        <f>COUNTIF($B$1:$B40,[Table Name])</f>
        <v>0</v>
      </c>
      <c r="D41" s="30" t="s">
        <v>95</v>
      </c>
      <c r="E41" s="30" t="s">
        <v>168</v>
      </c>
      <c r="F41" s="30" t="s">
        <v>221</v>
      </c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</row>
    <row r="42" spans="1:18" hidden="1">
      <c r="A42" s="29" t="str">
        <f>[Table Name]&amp;"-"&amp;[Record No]</f>
        <v>wishlists-0</v>
      </c>
      <c r="B42" s="30" t="s">
        <v>213</v>
      </c>
      <c r="C42" s="29">
        <f>COUNTIF($B$1:$B41,[Table Name])</f>
        <v>0</v>
      </c>
      <c r="D42" s="30" t="s">
        <v>95</v>
      </c>
      <c r="E42" s="30" t="s">
        <v>96</v>
      </c>
      <c r="F42" s="30" t="s">
        <v>225</v>
      </c>
      <c r="G42" s="30" t="s">
        <v>226</v>
      </c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</row>
    <row r="43" spans="1:18" hidden="1">
      <c r="A43" s="29" t="str">
        <f>[Table Name]&amp;"-"&amp;[Record No]</f>
        <v>wishlist_products-0</v>
      </c>
      <c r="B43" s="30" t="s">
        <v>214</v>
      </c>
      <c r="C43" s="29">
        <f>COUNTIF($B$1:$B42,[Table Name])</f>
        <v>0</v>
      </c>
      <c r="D43" s="30" t="s">
        <v>212</v>
      </c>
      <c r="E43" s="30" t="s">
        <v>242</v>
      </c>
      <c r="F43" s="30" t="s">
        <v>248</v>
      </c>
      <c r="G43" s="30" t="s">
        <v>249</v>
      </c>
      <c r="H43" s="30" t="s">
        <v>250</v>
      </c>
      <c r="I43" s="30" t="s">
        <v>251</v>
      </c>
      <c r="J43" s="30" t="s">
        <v>252</v>
      </c>
      <c r="K43" s="30" t="s">
        <v>226</v>
      </c>
      <c r="L43" s="30"/>
      <c r="M43" s="30"/>
      <c r="N43" s="30"/>
      <c r="O43" s="30"/>
      <c r="P43" s="30"/>
      <c r="Q43" s="30"/>
      <c r="R43" s="30"/>
    </row>
    <row r="44" spans="1:18" hidden="1">
      <c r="A44" s="29" t="str">
        <f>[Table Name]&amp;"-"&amp;[Record No]</f>
        <v>visitor_wishlists-0</v>
      </c>
      <c r="B44" s="30" t="s">
        <v>215</v>
      </c>
      <c r="C44" s="29">
        <f>COUNTIF($B$1:$B43,[Table Name])</f>
        <v>0</v>
      </c>
      <c r="D44" s="30" t="s">
        <v>253</v>
      </c>
      <c r="E44" s="30" t="s">
        <v>212</v>
      </c>
      <c r="F44" s="30" t="s">
        <v>254</v>
      </c>
      <c r="G44" s="30" t="s">
        <v>226</v>
      </c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</row>
    <row r="45" spans="1:18" hidden="1">
      <c r="A45" s="29" t="str">
        <f>[Table Name]&amp;"-"&amp;[Record No]</f>
        <v>vendor_wishlists-0</v>
      </c>
      <c r="B45" s="30" t="s">
        <v>216</v>
      </c>
      <c r="C45" s="29">
        <f>COUNTIF($B$1:$B44,[Table Name])</f>
        <v>0</v>
      </c>
      <c r="D45" s="30" t="s">
        <v>212</v>
      </c>
      <c r="E45" s="30" t="s">
        <v>226</v>
      </c>
      <c r="F45" s="30" t="s">
        <v>254</v>
      </c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</row>
    <row r="46" spans="1:18" hidden="1">
      <c r="A46" s="29" t="str">
        <f>[Table Name]&amp;"-"&amp;[Record No]</f>
        <v>wishlist_notes-0</v>
      </c>
      <c r="B46" s="30" t="s">
        <v>217</v>
      </c>
      <c r="C46" s="29">
        <f>COUNTIF($B$1:$B45,[Table Name])</f>
        <v>0</v>
      </c>
      <c r="D46" s="30" t="s">
        <v>212</v>
      </c>
      <c r="E46" s="30" t="s">
        <v>256</v>
      </c>
      <c r="F46" s="30" t="s">
        <v>225</v>
      </c>
      <c r="G46" s="30" t="s">
        <v>226</v>
      </c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1:18" hidden="1">
      <c r="A47" s="31" t="str">
        <f>[Table Name]&amp;"-"&amp;[Record No]</f>
        <v>wishlist_product_notes-0</v>
      </c>
      <c r="B47" s="32" t="s">
        <v>218</v>
      </c>
      <c r="C47" s="31">
        <f>COUNTIF($B$1:$B46,[Table Name])</f>
        <v>0</v>
      </c>
      <c r="D47" s="32" t="s">
        <v>257</v>
      </c>
      <c r="E47" s="32" t="s">
        <v>256</v>
      </c>
      <c r="F47" s="32" t="s">
        <v>225</v>
      </c>
      <c r="G47" s="32" t="s">
        <v>226</v>
      </c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</row>
    <row r="48" spans="1:18" hidden="1">
      <c r="A48" s="31" t="str">
        <f>[Table Name]&amp;"-"&amp;[Record No]</f>
        <v>Resources-1</v>
      </c>
      <c r="B48" s="32" t="s">
        <v>102</v>
      </c>
      <c r="C48" s="31">
        <f>COUNTIF($B$1:$B47,[Table Name])</f>
        <v>1</v>
      </c>
      <c r="D48" s="32" t="s">
        <v>283</v>
      </c>
      <c r="E48" s="32" t="s">
        <v>284</v>
      </c>
      <c r="F48" s="32" t="s">
        <v>294</v>
      </c>
      <c r="G48" s="32" t="s">
        <v>285</v>
      </c>
      <c r="H48" s="32" t="s">
        <v>207</v>
      </c>
      <c r="I48" s="32" t="s">
        <v>10</v>
      </c>
      <c r="J48" s="32"/>
      <c r="K48" s="32"/>
      <c r="L48" s="32"/>
      <c r="M48" s="32"/>
      <c r="N48" s="32"/>
      <c r="O48" s="32"/>
      <c r="P48" s="32"/>
      <c r="Q48" s="32"/>
      <c r="R48" s="32"/>
    </row>
    <row r="49" spans="1:18" hidden="1">
      <c r="A49" s="31" t="str">
        <f>[Table Name]&amp;"-"&amp;[Record No]</f>
        <v>Resources-2</v>
      </c>
      <c r="B49" s="32" t="s">
        <v>102</v>
      </c>
      <c r="C49" s="31">
        <f>COUNTIF($B$1:$B48,[Table Name])</f>
        <v>2</v>
      </c>
      <c r="D49" s="32" t="s">
        <v>286</v>
      </c>
      <c r="E49" s="32" t="s">
        <v>287</v>
      </c>
      <c r="F49" s="32" t="s">
        <v>295</v>
      </c>
      <c r="G49" s="32" t="s">
        <v>285</v>
      </c>
      <c r="H49" s="32" t="s">
        <v>209</v>
      </c>
      <c r="I49" s="32" t="s">
        <v>10</v>
      </c>
      <c r="J49" s="32"/>
      <c r="K49" s="32"/>
      <c r="L49" s="32"/>
      <c r="M49" s="32"/>
      <c r="N49" s="32"/>
      <c r="O49" s="32"/>
      <c r="P49" s="32"/>
      <c r="Q49" s="32"/>
      <c r="R49" s="32"/>
    </row>
    <row r="50" spans="1:18" hidden="1">
      <c r="A50" s="31" t="str">
        <f>[Table Name]&amp;"-"&amp;[Record No]</f>
        <v>Resources-3</v>
      </c>
      <c r="B50" s="32" t="s">
        <v>102</v>
      </c>
      <c r="C50" s="31">
        <f>COUNTIF($B$1:$B49,[Table Name])</f>
        <v>3</v>
      </c>
      <c r="D50" s="32" t="s">
        <v>288</v>
      </c>
      <c r="E50" s="32" t="s">
        <v>289</v>
      </c>
      <c r="F50" s="32" t="s">
        <v>293</v>
      </c>
      <c r="G50" s="32" t="s">
        <v>285</v>
      </c>
      <c r="H50" s="32" t="s">
        <v>50</v>
      </c>
      <c r="I50" s="32" t="s">
        <v>10</v>
      </c>
      <c r="J50" s="32" t="s">
        <v>314</v>
      </c>
      <c r="K50" s="32" t="s">
        <v>315</v>
      </c>
      <c r="L50" s="32"/>
      <c r="M50" s="32"/>
      <c r="N50" s="32"/>
      <c r="O50" s="32"/>
      <c r="P50" s="32"/>
      <c r="Q50" s="32"/>
      <c r="R50" s="32"/>
    </row>
    <row r="51" spans="1:18" hidden="1">
      <c r="A51" s="31" t="str">
        <f>[Table Name]&amp;"-"&amp;[Record No]</f>
        <v>Resources-4</v>
      </c>
      <c r="B51" s="32" t="s">
        <v>102</v>
      </c>
      <c r="C51" s="31">
        <f>COUNTIF($B$1:$B50,[Table Name])</f>
        <v>4</v>
      </c>
      <c r="D51" s="32" t="s">
        <v>290</v>
      </c>
      <c r="E51" s="32" t="s">
        <v>291</v>
      </c>
      <c r="F51" s="32" t="s">
        <v>292</v>
      </c>
      <c r="G51" s="32" t="s">
        <v>285</v>
      </c>
      <c r="H51" s="32" t="s">
        <v>210</v>
      </c>
      <c r="I51" s="32" t="s">
        <v>10</v>
      </c>
      <c r="J51" s="32"/>
      <c r="K51" s="32"/>
      <c r="L51" s="32"/>
      <c r="M51" s="32"/>
      <c r="N51" s="32"/>
      <c r="O51" s="32"/>
      <c r="P51" s="32"/>
      <c r="Q51" s="32"/>
      <c r="R51" s="32"/>
    </row>
    <row r="52" spans="1:18" hidden="1">
      <c r="A52" s="31" t="str">
        <f>[Table Name]&amp;"-"&amp;[Record No]</f>
        <v>Resources-5</v>
      </c>
      <c r="B52" s="32" t="s">
        <v>102</v>
      </c>
      <c r="C52" s="31">
        <f>COUNTIF($B$1:$B51,[Table Name])</f>
        <v>5</v>
      </c>
      <c r="D52" s="32" t="s">
        <v>296</v>
      </c>
      <c r="E52" s="32" t="s">
        <v>297</v>
      </c>
      <c r="F52" s="32" t="s">
        <v>298</v>
      </c>
      <c r="G52" s="32" t="s">
        <v>285</v>
      </c>
      <c r="H52" s="32" t="s">
        <v>211</v>
      </c>
      <c r="I52" s="32" t="s">
        <v>10</v>
      </c>
      <c r="J52" s="32" t="s">
        <v>316</v>
      </c>
      <c r="K52" s="32" t="s">
        <v>315</v>
      </c>
      <c r="L52" s="32"/>
      <c r="M52" s="32"/>
      <c r="N52" s="32"/>
      <c r="O52" s="32"/>
      <c r="P52" s="32"/>
      <c r="Q52" s="32"/>
      <c r="R52" s="32"/>
    </row>
    <row r="53" spans="1:18" hidden="1">
      <c r="A53" s="31" t="str">
        <f>[Table Name]&amp;"-"&amp;[Record No]</f>
        <v>Resources-6</v>
      </c>
      <c r="B53" s="32" t="s">
        <v>102</v>
      </c>
      <c r="C53" s="31">
        <f>COUNTIF($B$1:$B52,[Table Name])</f>
        <v>6</v>
      </c>
      <c r="D53" s="32" t="s">
        <v>299</v>
      </c>
      <c r="E53" s="32" t="s">
        <v>300</v>
      </c>
      <c r="F53" s="32" t="s">
        <v>301</v>
      </c>
      <c r="G53" s="32" t="s">
        <v>285</v>
      </c>
      <c r="H53" s="32" t="s">
        <v>213</v>
      </c>
      <c r="I53" s="32" t="s">
        <v>10</v>
      </c>
      <c r="J53" s="32" t="s">
        <v>317</v>
      </c>
      <c r="K53" s="32" t="s">
        <v>315</v>
      </c>
      <c r="L53" s="32"/>
      <c r="M53" s="32"/>
      <c r="N53" s="32"/>
      <c r="O53" s="32"/>
      <c r="P53" s="32"/>
      <c r="Q53" s="32"/>
      <c r="R53" s="32"/>
    </row>
    <row r="54" spans="1:18" hidden="1">
      <c r="A54" s="31" t="str">
        <f>[Table Name]&amp;"-"&amp;[Record No]</f>
        <v>Resources-7</v>
      </c>
      <c r="B54" s="32" t="s">
        <v>102</v>
      </c>
      <c r="C54" s="31">
        <f>COUNTIF($B$1:$B53,[Table Name])</f>
        <v>7</v>
      </c>
      <c r="D54" s="32" t="s">
        <v>302</v>
      </c>
      <c r="E54" s="32" t="s">
        <v>303</v>
      </c>
      <c r="F54" s="32" t="s">
        <v>301</v>
      </c>
      <c r="G54" s="32" t="s">
        <v>285</v>
      </c>
      <c r="H54" s="32" t="s">
        <v>216</v>
      </c>
      <c r="I54" s="32" t="s">
        <v>10</v>
      </c>
      <c r="J54" s="32"/>
      <c r="K54" s="32"/>
      <c r="L54" s="32"/>
      <c r="M54" s="32"/>
      <c r="N54" s="32"/>
      <c r="O54" s="32"/>
      <c r="P54" s="32"/>
      <c r="Q54" s="32"/>
      <c r="R54" s="32"/>
    </row>
    <row r="55" spans="1:18" hidden="1">
      <c r="A55" s="31" t="str">
        <f>[Table Name]&amp;"-"&amp;[Record No]</f>
        <v>Resources-8</v>
      </c>
      <c r="B55" s="32" t="s">
        <v>102</v>
      </c>
      <c r="C55" s="31">
        <f>COUNTIF($B$1:$B54,[Table Name])</f>
        <v>8</v>
      </c>
      <c r="D55" s="32" t="s">
        <v>306</v>
      </c>
      <c r="E55" s="32" t="s">
        <v>305</v>
      </c>
      <c r="F55" s="32" t="s">
        <v>301</v>
      </c>
      <c r="G55" s="32" t="s">
        <v>285</v>
      </c>
      <c r="H55" s="32" t="s">
        <v>215</v>
      </c>
      <c r="I55" s="32" t="s">
        <v>10</v>
      </c>
      <c r="J55" s="32"/>
      <c r="K55" s="32"/>
      <c r="L55" s="32"/>
      <c r="M55" s="32"/>
      <c r="N55" s="32"/>
      <c r="O55" s="32"/>
      <c r="P55" s="32"/>
      <c r="Q55" s="32"/>
      <c r="R55" s="32"/>
    </row>
    <row r="56" spans="1:18" hidden="1">
      <c r="A56" s="31" t="str">
        <f>[Table Name]&amp;"-"&amp;[Record No]</f>
        <v>Resources-9</v>
      </c>
      <c r="B56" s="32" t="s">
        <v>102</v>
      </c>
      <c r="C56" s="31">
        <f>COUNTIF($B$1:$B55,[Table Name])</f>
        <v>9</v>
      </c>
      <c r="D56" s="32" t="s">
        <v>307</v>
      </c>
      <c r="E56" s="32" t="s">
        <v>308</v>
      </c>
      <c r="F56" s="32" t="s">
        <v>309</v>
      </c>
      <c r="G56" s="32" t="s">
        <v>285</v>
      </c>
      <c r="H56" s="32" t="s">
        <v>217</v>
      </c>
      <c r="I56" s="32" t="s">
        <v>10</v>
      </c>
      <c r="J56" s="32" t="s">
        <v>318</v>
      </c>
      <c r="K56" s="32" t="s">
        <v>315</v>
      </c>
      <c r="L56" s="32"/>
      <c r="M56" s="32"/>
      <c r="N56" s="32"/>
      <c r="O56" s="32"/>
      <c r="P56" s="32"/>
      <c r="Q56" s="32"/>
      <c r="R56" s="32"/>
    </row>
    <row r="57" spans="1:18" hidden="1">
      <c r="A57" s="31" t="str">
        <f>[Table Name]&amp;"-"&amp;[Record No]</f>
        <v>Resources-10</v>
      </c>
      <c r="B57" s="32" t="s">
        <v>102</v>
      </c>
      <c r="C57" s="31">
        <f>COUNTIF($B$1:$B56,[Table Name])</f>
        <v>10</v>
      </c>
      <c r="D57" s="32" t="s">
        <v>310</v>
      </c>
      <c r="E57" s="32" t="s">
        <v>311</v>
      </c>
      <c r="F57" s="32" t="s">
        <v>293</v>
      </c>
      <c r="G57" s="32" t="s">
        <v>285</v>
      </c>
      <c r="H57" s="32" t="s">
        <v>214</v>
      </c>
      <c r="I57" s="32" t="s">
        <v>10</v>
      </c>
      <c r="J57" s="32"/>
      <c r="K57" s="32"/>
      <c r="L57" s="32"/>
      <c r="M57" s="32"/>
      <c r="N57" s="32"/>
      <c r="O57" s="32"/>
      <c r="P57" s="32"/>
      <c r="Q57" s="32"/>
      <c r="R57" s="32"/>
    </row>
    <row r="58" spans="1:18" hidden="1">
      <c r="A58" s="31" t="str">
        <f>[Table Name]&amp;"-"&amp;[Record No]</f>
        <v>Resources-11</v>
      </c>
      <c r="B58" s="32" t="s">
        <v>102</v>
      </c>
      <c r="C58" s="31">
        <f>COUNTIF($B$1:$B57,[Table Name])</f>
        <v>11</v>
      </c>
      <c r="D58" s="32" t="s">
        <v>312</v>
      </c>
      <c r="E58" s="32" t="s">
        <v>313</v>
      </c>
      <c r="F58" s="32" t="s">
        <v>309</v>
      </c>
      <c r="G58" s="32" t="s">
        <v>285</v>
      </c>
      <c r="H58" s="32" t="s">
        <v>218</v>
      </c>
      <c r="I58" s="32" t="s">
        <v>10</v>
      </c>
      <c r="J58" s="32"/>
      <c r="K58" s="32"/>
      <c r="L58" s="32"/>
      <c r="M58" s="32"/>
      <c r="N58" s="32"/>
      <c r="O58" s="32"/>
      <c r="P58" s="32"/>
      <c r="Q58" s="32"/>
      <c r="R58" s="32"/>
    </row>
    <row r="59" spans="1:18">
      <c r="A59" s="29" t="str">
        <f>[Table Name]&amp;"-"&amp;[Record No]</f>
        <v>Resource Relations-1</v>
      </c>
      <c r="B59" s="32" t="s">
        <v>112</v>
      </c>
      <c r="C59" s="29">
        <f>COUNTIF($B$1:$B58,[Table Name])</f>
        <v>1</v>
      </c>
      <c r="D59" s="30">
        <v>51</v>
      </c>
      <c r="E59" s="30" t="s">
        <v>319</v>
      </c>
      <c r="F59" s="30" t="s">
        <v>320</v>
      </c>
      <c r="G59" s="30" t="s">
        <v>283</v>
      </c>
      <c r="H59" s="30" t="s">
        <v>321</v>
      </c>
      <c r="I59" s="30">
        <v>49</v>
      </c>
      <c r="J59" s="30"/>
      <c r="K59" s="30"/>
      <c r="L59" s="30"/>
      <c r="M59" s="30"/>
      <c r="N59" s="30"/>
      <c r="O59" s="30"/>
      <c r="P59" s="30"/>
      <c r="Q59" s="30"/>
      <c r="R59" s="30"/>
    </row>
    <row r="60" spans="1:18">
      <c r="A60" s="29" t="str">
        <f>[Table Name]&amp;"-"&amp;[Record No]</f>
        <v>Resource Relations-2</v>
      </c>
      <c r="B60" s="32" t="s">
        <v>112</v>
      </c>
      <c r="C60" s="29">
        <f>COUNTIF($B$1:$B59,[Table Name])</f>
        <v>2</v>
      </c>
      <c r="D60" s="30">
        <v>51</v>
      </c>
      <c r="E60" s="30" t="s">
        <v>322</v>
      </c>
      <c r="F60" s="30" t="s">
        <v>323</v>
      </c>
      <c r="G60" s="30" t="s">
        <v>286</v>
      </c>
      <c r="H60" s="30" t="s">
        <v>321</v>
      </c>
      <c r="I60" s="30">
        <v>50</v>
      </c>
      <c r="J60" s="30"/>
      <c r="K60" s="30"/>
      <c r="L60" s="30"/>
      <c r="M60" s="30"/>
      <c r="N60" s="30"/>
      <c r="O60" s="30"/>
      <c r="P60" s="30"/>
      <c r="Q60" s="30"/>
      <c r="R60" s="30"/>
    </row>
    <row r="61" spans="1:18">
      <c r="A61" s="29" t="str">
        <f>[Table Name]&amp;"-"&amp;[Record No]</f>
        <v>Resource Relations-3</v>
      </c>
      <c r="B61" s="32" t="s">
        <v>112</v>
      </c>
      <c r="C61" s="29">
        <f>COUNTIF($B$1:$B60,[Table Name])</f>
        <v>3</v>
      </c>
      <c r="D61" s="30">
        <v>51</v>
      </c>
      <c r="E61" s="30" t="s">
        <v>324</v>
      </c>
      <c r="F61" s="30" t="s">
        <v>325</v>
      </c>
      <c r="G61" s="30" t="s">
        <v>326</v>
      </c>
      <c r="H61" s="30" t="s">
        <v>327</v>
      </c>
      <c r="I61" s="30">
        <v>52</v>
      </c>
      <c r="J61" s="30"/>
      <c r="K61" s="30"/>
      <c r="L61" s="30"/>
      <c r="M61" s="30"/>
      <c r="N61" s="30"/>
      <c r="O61" s="30"/>
      <c r="P61" s="30"/>
      <c r="Q61" s="30"/>
      <c r="R61" s="30"/>
    </row>
    <row r="62" spans="1:18">
      <c r="A62" s="29" t="str">
        <f>[Table Name]&amp;"-"&amp;[Record No]</f>
        <v>Resource Relations-4</v>
      </c>
      <c r="B62" s="32" t="s">
        <v>112</v>
      </c>
      <c r="C62" s="29">
        <f>COUNTIF($B$1:$B61,[Table Name])</f>
        <v>4</v>
      </c>
      <c r="D62" s="30">
        <v>51</v>
      </c>
      <c r="E62" s="30" t="s">
        <v>328</v>
      </c>
      <c r="F62" s="30" t="s">
        <v>329</v>
      </c>
      <c r="G62" s="30" t="s">
        <v>301</v>
      </c>
      <c r="H62" s="30" t="s">
        <v>330</v>
      </c>
      <c r="I62" s="30">
        <v>54</v>
      </c>
      <c r="J62" s="30"/>
      <c r="K62" s="30"/>
      <c r="L62" s="30"/>
      <c r="M62" s="30"/>
      <c r="N62" s="30"/>
      <c r="O62" s="30"/>
      <c r="P62" s="30"/>
      <c r="Q62" s="30"/>
      <c r="R62" s="30"/>
    </row>
    <row r="63" spans="1:18">
      <c r="A63" s="29" t="str">
        <f>[Table Name]&amp;"-"&amp;[Record No]</f>
        <v>Resource Relations-5</v>
      </c>
      <c r="B63" s="32" t="s">
        <v>112</v>
      </c>
      <c r="C63" s="29">
        <f>COUNTIF($B$1:$B62,[Table Name])</f>
        <v>5</v>
      </c>
      <c r="D63" s="30">
        <v>49</v>
      </c>
      <c r="E63" s="30" t="s">
        <v>331</v>
      </c>
      <c r="F63" s="30" t="s">
        <v>332</v>
      </c>
      <c r="G63" s="30" t="s">
        <v>293</v>
      </c>
      <c r="H63" s="30" t="s">
        <v>327</v>
      </c>
      <c r="I63" s="30">
        <v>51</v>
      </c>
      <c r="J63" s="30"/>
      <c r="K63" s="30"/>
      <c r="L63" s="30"/>
      <c r="M63" s="30"/>
      <c r="N63" s="30"/>
      <c r="O63" s="30"/>
      <c r="P63" s="30"/>
      <c r="Q63" s="30"/>
      <c r="R63" s="30"/>
    </row>
    <row r="64" spans="1:18">
      <c r="A64" s="29" t="str">
        <f>[Table Name]&amp;"-"&amp;[Record No]</f>
        <v>Resource Relations-6</v>
      </c>
      <c r="B64" s="32" t="s">
        <v>112</v>
      </c>
      <c r="C64" s="29">
        <f>COUNTIF($B$1:$B63,[Table Name])</f>
        <v>6</v>
      </c>
      <c r="D64" s="30">
        <v>50</v>
      </c>
      <c r="E64" s="30" t="s">
        <v>333</v>
      </c>
      <c r="F64" s="30" t="s">
        <v>334</v>
      </c>
      <c r="G64" s="30" t="s">
        <v>293</v>
      </c>
      <c r="H64" s="30" t="s">
        <v>327</v>
      </c>
      <c r="I64" s="30">
        <v>51</v>
      </c>
      <c r="J64" s="30"/>
      <c r="K64" s="30"/>
      <c r="L64" s="30"/>
      <c r="M64" s="30"/>
      <c r="N64" s="30"/>
      <c r="O64" s="30"/>
      <c r="P64" s="30"/>
      <c r="Q64" s="30"/>
      <c r="R64" s="30"/>
    </row>
    <row r="65" spans="1:18">
      <c r="A65" s="29" t="str">
        <f>[Table Name]&amp;"-"&amp;[Record No]</f>
        <v>Resource Relations-7</v>
      </c>
      <c r="B65" s="32" t="s">
        <v>112</v>
      </c>
      <c r="C65" s="29">
        <f>COUNTIF($B$1:$B64,[Table Name])</f>
        <v>7</v>
      </c>
      <c r="D65" s="30">
        <v>53</v>
      </c>
      <c r="E65" s="30" t="s">
        <v>304</v>
      </c>
      <c r="F65" s="30" t="s">
        <v>335</v>
      </c>
      <c r="G65" s="30" t="s">
        <v>301</v>
      </c>
      <c r="H65" s="30" t="s">
        <v>327</v>
      </c>
      <c r="I65" s="30">
        <v>54</v>
      </c>
      <c r="J65" s="30"/>
      <c r="K65" s="30"/>
      <c r="L65" s="30"/>
      <c r="M65" s="30"/>
      <c r="N65" s="30"/>
      <c r="O65" s="30"/>
      <c r="P65" s="30"/>
      <c r="Q65" s="30"/>
      <c r="R65" s="30"/>
    </row>
    <row r="66" spans="1:18">
      <c r="A66" s="29" t="str">
        <f>[Table Name]&amp;"-"&amp;[Record No]</f>
        <v>Resource Relations-8</v>
      </c>
      <c r="B66" s="32" t="s">
        <v>112</v>
      </c>
      <c r="C66" s="29">
        <f>COUNTIF($B$1:$B65,[Table Name])</f>
        <v>8</v>
      </c>
      <c r="D66" s="30">
        <v>53</v>
      </c>
      <c r="E66" s="30" t="s">
        <v>336</v>
      </c>
      <c r="F66" s="30" t="s">
        <v>337</v>
      </c>
      <c r="G66" s="30" t="s">
        <v>338</v>
      </c>
      <c r="H66" s="30" t="s">
        <v>330</v>
      </c>
      <c r="I66" s="30">
        <v>54</v>
      </c>
      <c r="J66" s="30"/>
      <c r="K66" s="30"/>
      <c r="L66" s="30"/>
      <c r="M66" s="30"/>
      <c r="N66" s="30"/>
      <c r="O66" s="30"/>
      <c r="P66" s="30"/>
      <c r="Q66" s="30"/>
      <c r="R66" s="30"/>
    </row>
    <row r="67" spans="1:18">
      <c r="A67" s="29" t="str">
        <f>[Table Name]&amp;"-"&amp;[Record No]</f>
        <v>Resource Relations-9</v>
      </c>
      <c r="B67" s="32" t="s">
        <v>112</v>
      </c>
      <c r="C67" s="29">
        <f>COUNTIF($B$1:$B66,[Table Name])</f>
        <v>9</v>
      </c>
      <c r="D67" s="30">
        <v>54</v>
      </c>
      <c r="E67" s="30" t="s">
        <v>339</v>
      </c>
      <c r="F67" s="30" t="s">
        <v>340</v>
      </c>
      <c r="G67" s="30" t="s">
        <v>341</v>
      </c>
      <c r="H67" s="30" t="s">
        <v>321</v>
      </c>
      <c r="I67" s="30">
        <v>53</v>
      </c>
      <c r="J67" s="30"/>
      <c r="K67" s="30"/>
      <c r="L67" s="30"/>
      <c r="M67" s="30"/>
      <c r="N67" s="30"/>
      <c r="O67" s="30"/>
      <c r="P67" s="30"/>
      <c r="Q67" s="30"/>
      <c r="R67" s="30"/>
    </row>
    <row r="68" spans="1:18">
      <c r="A68" s="29" t="str">
        <f>[Table Name]&amp;"-"&amp;[Record No]</f>
        <v>Resource Relations-10</v>
      </c>
      <c r="B68" s="32" t="s">
        <v>112</v>
      </c>
      <c r="C68" s="29">
        <f>COUNTIF($B$1:$B67,[Table Name])</f>
        <v>10</v>
      </c>
      <c r="D68" s="30">
        <v>54</v>
      </c>
      <c r="E68" s="30" t="s">
        <v>342</v>
      </c>
      <c r="F68" s="30" t="s">
        <v>343</v>
      </c>
      <c r="G68" s="30" t="s">
        <v>344</v>
      </c>
      <c r="H68" s="30" t="s">
        <v>345</v>
      </c>
      <c r="I68" s="30">
        <v>55</v>
      </c>
      <c r="J68" s="30"/>
      <c r="K68" s="30"/>
      <c r="L68" s="30"/>
      <c r="M68" s="30"/>
      <c r="N68" s="30"/>
      <c r="O68" s="30"/>
      <c r="P68" s="30"/>
      <c r="Q68" s="30"/>
      <c r="R68" s="30"/>
    </row>
    <row r="69" spans="1:18">
      <c r="A69" s="29" t="str">
        <f>[Table Name]&amp;"-"&amp;[Record No]</f>
        <v>Resource Relations-11</v>
      </c>
      <c r="B69" s="32" t="s">
        <v>112</v>
      </c>
      <c r="C69" s="29">
        <f>COUNTIF($B$1:$B68,[Table Name])</f>
        <v>11</v>
      </c>
      <c r="D69" s="30">
        <v>54</v>
      </c>
      <c r="E69" s="30" t="s">
        <v>346</v>
      </c>
      <c r="F69" s="30" t="s">
        <v>347</v>
      </c>
      <c r="G69" s="30" t="s">
        <v>298</v>
      </c>
      <c r="H69" s="30" t="s">
        <v>330</v>
      </c>
      <c r="I69" s="30">
        <v>53</v>
      </c>
      <c r="J69" s="30"/>
      <c r="K69" s="30"/>
      <c r="L69" s="30"/>
      <c r="M69" s="30"/>
      <c r="N69" s="30"/>
      <c r="O69" s="30"/>
      <c r="P69" s="30"/>
      <c r="Q69" s="30"/>
      <c r="R69" s="30"/>
    </row>
    <row r="70" spans="1:18">
      <c r="A70" s="29" t="str">
        <f>[Table Name]&amp;"-"&amp;[Record No]</f>
        <v>Resource Relations-12</v>
      </c>
      <c r="B70" s="32" t="s">
        <v>112</v>
      </c>
      <c r="C70" s="29">
        <f>COUNTIF($B$1:$B69,[Table Name])</f>
        <v>12</v>
      </c>
      <c r="D70" s="30">
        <v>54</v>
      </c>
      <c r="E70" s="30" t="s">
        <v>348</v>
      </c>
      <c r="F70" s="30" t="s">
        <v>349</v>
      </c>
      <c r="G70" s="30" t="s">
        <v>309</v>
      </c>
      <c r="H70" s="30" t="s">
        <v>327</v>
      </c>
      <c r="I70" s="30">
        <v>57</v>
      </c>
      <c r="J70" s="30"/>
      <c r="K70" s="30"/>
      <c r="L70" s="30"/>
      <c r="M70" s="30"/>
      <c r="N70" s="30"/>
      <c r="O70" s="30"/>
      <c r="P70" s="30"/>
      <c r="Q70" s="30"/>
      <c r="R70" s="30"/>
    </row>
    <row r="71" spans="1:18">
      <c r="A71" s="29" t="str">
        <f>[Table Name]&amp;"-"&amp;[Record No]</f>
        <v>Resource Relations-13</v>
      </c>
      <c r="B71" s="32" t="s">
        <v>112</v>
      </c>
      <c r="C71" s="29">
        <f>COUNTIF($B$1:$B70,[Table Name])</f>
        <v>13</v>
      </c>
      <c r="D71" s="30">
        <v>54</v>
      </c>
      <c r="E71" s="30" t="s">
        <v>350</v>
      </c>
      <c r="F71" s="30" t="s">
        <v>351</v>
      </c>
      <c r="G71" s="30" t="s">
        <v>352</v>
      </c>
      <c r="H71" s="30" t="s">
        <v>327</v>
      </c>
      <c r="I71" s="30">
        <v>58</v>
      </c>
      <c r="J71" s="30"/>
      <c r="K71" s="30"/>
      <c r="L71" s="30"/>
      <c r="M71" s="30"/>
      <c r="N71" s="30"/>
      <c r="O71" s="30"/>
      <c r="P71" s="30"/>
      <c r="Q71" s="30"/>
      <c r="R71" s="30"/>
    </row>
    <row r="72" spans="1:18">
      <c r="A72" s="29" t="str">
        <f>[Table Name]&amp;"-"&amp;[Record No]</f>
        <v>Resource Relations-14</v>
      </c>
      <c r="B72" s="32" t="s">
        <v>112</v>
      </c>
      <c r="C72" s="29">
        <f>COUNTIF($B$1:$B71,[Table Name])</f>
        <v>14</v>
      </c>
      <c r="D72" s="30">
        <v>54</v>
      </c>
      <c r="E72" s="30" t="s">
        <v>353</v>
      </c>
      <c r="F72" s="30" t="s">
        <v>354</v>
      </c>
      <c r="G72" s="30" t="s">
        <v>293</v>
      </c>
      <c r="H72" s="30" t="s">
        <v>330</v>
      </c>
      <c r="I72" s="30">
        <v>51</v>
      </c>
      <c r="J72" s="30"/>
      <c r="K72" s="30"/>
      <c r="L72" s="30"/>
      <c r="M72" s="30"/>
      <c r="N72" s="30"/>
      <c r="O72" s="30"/>
      <c r="P72" s="30"/>
      <c r="Q72" s="30"/>
      <c r="R72" s="30"/>
    </row>
    <row r="73" spans="1:18">
      <c r="A73" s="29" t="str">
        <f>[Table Name]&amp;"-"&amp;[Record No]</f>
        <v>Resource Relations-15</v>
      </c>
      <c r="B73" s="32" t="s">
        <v>112</v>
      </c>
      <c r="C73" s="29">
        <f>COUNTIF($B$1:$B72,[Table Name])</f>
        <v>15</v>
      </c>
      <c r="D73" s="30">
        <v>57</v>
      </c>
      <c r="E73" s="30" t="s">
        <v>355</v>
      </c>
      <c r="F73" s="30" t="s">
        <v>356</v>
      </c>
      <c r="G73" s="30" t="s">
        <v>341</v>
      </c>
      <c r="H73" s="30" t="s">
        <v>321</v>
      </c>
      <c r="I73" s="30">
        <v>53</v>
      </c>
      <c r="J73" s="30"/>
      <c r="K73" s="30"/>
      <c r="L73" s="30"/>
      <c r="M73" s="30"/>
      <c r="N73" s="30"/>
      <c r="O73" s="30"/>
      <c r="P73" s="30"/>
      <c r="Q73" s="30"/>
      <c r="R73" s="30"/>
    </row>
    <row r="74" spans="1:18">
      <c r="A74" s="29" t="str">
        <f>[Table Name]&amp;"-"&amp;[Record No]</f>
        <v>Resource Relations-16</v>
      </c>
      <c r="B74" s="32" t="s">
        <v>112</v>
      </c>
      <c r="C74" s="29">
        <f>COUNTIF($B$1:$B73,[Table Name])</f>
        <v>16</v>
      </c>
      <c r="D74" s="30">
        <v>58</v>
      </c>
      <c r="E74" s="30" t="s">
        <v>357</v>
      </c>
      <c r="F74" s="30" t="s">
        <v>358</v>
      </c>
      <c r="G74" s="30" t="s">
        <v>299</v>
      </c>
      <c r="H74" s="30" t="s">
        <v>321</v>
      </c>
      <c r="I74" s="30">
        <v>54</v>
      </c>
      <c r="J74" s="30"/>
      <c r="K74" s="30"/>
      <c r="L74" s="30"/>
      <c r="M74" s="30"/>
      <c r="N74" s="30"/>
      <c r="O74" s="30"/>
      <c r="P74" s="30"/>
      <c r="Q74" s="30"/>
      <c r="R74" s="30"/>
    </row>
    <row r="75" spans="1:18">
      <c r="A75" s="29" t="str">
        <f>[Table Name]&amp;"-"&amp;[Record No]</f>
        <v>Resource Relations-17</v>
      </c>
      <c r="B75" s="32" t="s">
        <v>112</v>
      </c>
      <c r="C75" s="29">
        <f>COUNTIF($B$1:$B74,[Table Name])</f>
        <v>17</v>
      </c>
      <c r="D75" s="30">
        <v>58</v>
      </c>
      <c r="E75" s="30" t="s">
        <v>359</v>
      </c>
      <c r="F75" s="30" t="s">
        <v>360</v>
      </c>
      <c r="G75" s="30" t="s">
        <v>361</v>
      </c>
      <c r="H75" s="30" t="s">
        <v>321</v>
      </c>
      <c r="I75" s="30">
        <v>53</v>
      </c>
      <c r="J75" s="30"/>
      <c r="K75" s="30"/>
      <c r="L75" s="30"/>
      <c r="M75" s="30"/>
      <c r="N75" s="30"/>
      <c r="O75" s="30"/>
      <c r="P75" s="30"/>
      <c r="Q75" s="30"/>
      <c r="R75" s="30"/>
    </row>
    <row r="76" spans="1:18">
      <c r="A76" s="29" t="str">
        <f>[Table Name]&amp;"-"&amp;[Record No]</f>
        <v>Resource Relations-18</v>
      </c>
      <c r="B76" s="32" t="s">
        <v>112</v>
      </c>
      <c r="C76" s="29">
        <f>COUNTIF($B$1:$B75,[Table Name])</f>
        <v>18</v>
      </c>
      <c r="D76" s="30">
        <v>58</v>
      </c>
      <c r="E76" s="30" t="s">
        <v>362</v>
      </c>
      <c r="F76" s="30" t="s">
        <v>363</v>
      </c>
      <c r="G76" s="30" t="s">
        <v>364</v>
      </c>
      <c r="H76" s="30" t="s">
        <v>321</v>
      </c>
      <c r="I76" s="30">
        <v>53</v>
      </c>
      <c r="J76" s="30"/>
      <c r="K76" s="30"/>
      <c r="L76" s="30"/>
      <c r="M76" s="30"/>
      <c r="N76" s="30"/>
      <c r="O76" s="30"/>
      <c r="P76" s="30"/>
      <c r="Q76" s="30"/>
      <c r="R76" s="30"/>
    </row>
    <row r="77" spans="1:18">
      <c r="A77" s="29" t="str">
        <f>[Table Name]&amp;"-"&amp;[Record No]</f>
        <v>Resource Relations-19</v>
      </c>
      <c r="B77" s="32" t="s">
        <v>112</v>
      </c>
      <c r="C77" s="29">
        <f>COUNTIF($B$1:$B76,[Table Name])</f>
        <v>19</v>
      </c>
      <c r="D77" s="30">
        <v>58</v>
      </c>
      <c r="E77" s="30" t="s">
        <v>365</v>
      </c>
      <c r="F77" s="30" t="s">
        <v>366</v>
      </c>
      <c r="G77" s="30" t="s">
        <v>309</v>
      </c>
      <c r="H77" s="30" t="s">
        <v>327</v>
      </c>
      <c r="I77" s="30">
        <v>59</v>
      </c>
      <c r="J77" s="30"/>
      <c r="K77" s="30"/>
      <c r="L77" s="30"/>
      <c r="M77" s="30"/>
      <c r="N77" s="30"/>
      <c r="O77" s="30"/>
      <c r="P77" s="30"/>
      <c r="Q77" s="30"/>
      <c r="R77" s="30"/>
    </row>
    <row r="78" spans="1:18">
      <c r="A78" s="31" t="str">
        <f>[Table Name]&amp;"-"&amp;[Record No]</f>
        <v>Resource Relations-20</v>
      </c>
      <c r="B78" s="32" t="s">
        <v>112</v>
      </c>
      <c r="C78" s="31">
        <f>COUNTIF($B$1:$B77,[Table Name])</f>
        <v>20</v>
      </c>
      <c r="D78" s="32">
        <v>58</v>
      </c>
      <c r="E78" s="32" t="s">
        <v>367</v>
      </c>
      <c r="F78" s="32" t="s">
        <v>368</v>
      </c>
      <c r="G78" s="32" t="s">
        <v>288</v>
      </c>
      <c r="H78" s="32" t="s">
        <v>321</v>
      </c>
      <c r="I78" s="32">
        <v>51</v>
      </c>
      <c r="J78" s="32"/>
      <c r="K78" s="32"/>
      <c r="L78" s="32"/>
      <c r="M78" s="32"/>
      <c r="N78" s="32"/>
      <c r="O78" s="32"/>
      <c r="P78" s="32"/>
      <c r="Q78" s="32"/>
      <c r="R78" s="32"/>
    </row>
    <row r="79" spans="1:18">
      <c r="A79" s="31" t="str">
        <f>[Table Name]&amp;"-"&amp;[Record No]</f>
        <v>Resource Relations-21</v>
      </c>
      <c r="B79" s="32" t="s">
        <v>112</v>
      </c>
      <c r="C79" s="31">
        <f>COUNTIF($B$1:$B78,[Table Name])</f>
        <v>21</v>
      </c>
      <c r="D79" s="32">
        <v>59</v>
      </c>
      <c r="E79" s="32" t="s">
        <v>369</v>
      </c>
      <c r="F79" s="32" t="s">
        <v>370</v>
      </c>
      <c r="G79" s="32" t="s">
        <v>341</v>
      </c>
      <c r="H79" s="32" t="s">
        <v>321</v>
      </c>
      <c r="I79" s="32">
        <v>53</v>
      </c>
      <c r="J79" s="32"/>
      <c r="K79" s="32"/>
      <c r="L79" s="32"/>
      <c r="M79" s="32"/>
      <c r="N79" s="32"/>
      <c r="O79" s="32"/>
      <c r="P79" s="32"/>
      <c r="Q79" s="32"/>
      <c r="R79" s="32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48"/>
  <sheetViews>
    <sheetView topLeftCell="A31" workbookViewId="0">
      <selection activeCell="D38" sqref="D38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21" width="11.28515625" customWidth="1"/>
  </cols>
  <sheetData>
    <row r="1" spans="1:5">
      <c r="A1" s="15" t="s">
        <v>0</v>
      </c>
      <c r="B1" s="15" t="s">
        <v>43</v>
      </c>
      <c r="C1" s="15" t="s">
        <v>26</v>
      </c>
      <c r="D1" s="15" t="s">
        <v>44</v>
      </c>
      <c r="E1" s="15" t="s">
        <v>27</v>
      </c>
    </row>
    <row r="2" spans="1:5">
      <c r="A2" s="1" t="s">
        <v>94</v>
      </c>
      <c r="B2" s="1" t="s">
        <v>52</v>
      </c>
      <c r="C2" s="1" t="str">
        <f>VLOOKUP([FW Table Name],Tables[],4,0)</f>
        <v>Milestone\Appframe\Model</v>
      </c>
      <c r="D2" s="1" t="str">
        <f>VLOOKUP([FW Table Name],Tables[],5,0)</f>
        <v>Group</v>
      </c>
      <c r="E2" s="8" t="s">
        <v>206</v>
      </c>
    </row>
    <row r="3" spans="1:5">
      <c r="A3" s="4" t="s">
        <v>98</v>
      </c>
      <c r="B3" s="4" t="s">
        <v>54</v>
      </c>
      <c r="C3" s="4" t="str">
        <f>VLOOKUP([FW Table Name],Tables[],4,0)</f>
        <v>Milestone\Appframe\Model</v>
      </c>
      <c r="D3" s="4" t="str">
        <f>VLOOKUP([FW Table Name],Tables[],5,0)</f>
        <v>Role</v>
      </c>
      <c r="E3" s="8" t="s">
        <v>206</v>
      </c>
    </row>
    <row r="4" spans="1:5">
      <c r="A4" s="4" t="s">
        <v>99</v>
      </c>
      <c r="B4" s="4" t="s">
        <v>55</v>
      </c>
      <c r="C4" s="4" t="str">
        <f>VLOOKUP([FW Table Name],Tables[],4,0)</f>
        <v>Milestone\Appframe\Model</v>
      </c>
      <c r="D4" s="4" t="str">
        <f>VLOOKUP([FW Table Name],Tables[],5,0)</f>
        <v>GroupRole</v>
      </c>
      <c r="E4" s="8" t="s">
        <v>206</v>
      </c>
    </row>
    <row r="5" spans="1:5">
      <c r="A5" s="4" t="s">
        <v>102</v>
      </c>
      <c r="B5" s="4" t="s">
        <v>56</v>
      </c>
      <c r="C5" s="4" t="str">
        <f>VLOOKUP([FW Table Name],Tables[],4,0)</f>
        <v>Milestone\Appframe\Model</v>
      </c>
      <c r="D5" s="4" t="str">
        <f>VLOOKUP([FW Table Name],Tables[],5,0)</f>
        <v>Resource</v>
      </c>
      <c r="E5" s="8" t="s">
        <v>206</v>
      </c>
    </row>
    <row r="6" spans="1:5">
      <c r="A6" s="4" t="s">
        <v>108</v>
      </c>
      <c r="B6" s="4" t="s">
        <v>77</v>
      </c>
      <c r="C6" s="4" t="str">
        <f>VLOOKUP([FW Table Name],Tables[],4,0)</f>
        <v>Milestone\Appframe\Model</v>
      </c>
      <c r="D6" s="4" t="str">
        <f>VLOOKUP([FW Table Name],Tables[],5,0)</f>
        <v>ResourceRole</v>
      </c>
      <c r="E6" s="8" t="s">
        <v>206</v>
      </c>
    </row>
    <row r="7" spans="1:5">
      <c r="A7" s="4" t="s">
        <v>112</v>
      </c>
      <c r="B7" s="4" t="s">
        <v>58</v>
      </c>
      <c r="C7" s="4" t="str">
        <f>VLOOKUP([FW Table Name],Tables[],4,0)</f>
        <v>Milestone\Appframe\Model</v>
      </c>
      <c r="D7" s="4" t="str">
        <f>VLOOKUP([FW Table Name],Tables[],5,0)</f>
        <v>ResourceRelation</v>
      </c>
      <c r="E7" s="8" t="s">
        <v>206</v>
      </c>
    </row>
    <row r="8" spans="1:5">
      <c r="A8" s="4" t="s">
        <v>116</v>
      </c>
      <c r="B8" s="4" t="s">
        <v>57</v>
      </c>
      <c r="C8" s="4" t="str">
        <f>VLOOKUP([FW Table Name],Tables[],4,0)</f>
        <v>Milestone\Appframe\Model</v>
      </c>
      <c r="D8" s="4" t="str">
        <f>VLOOKUP([FW Table Name],Tables[],5,0)</f>
        <v>ResourceScope</v>
      </c>
      <c r="E8" s="8" t="s">
        <v>206</v>
      </c>
    </row>
    <row r="9" spans="1:5">
      <c r="A9" s="4" t="s">
        <v>117</v>
      </c>
      <c r="B9" s="4" t="s">
        <v>64</v>
      </c>
      <c r="C9" s="4" t="str">
        <f>VLOOKUP([FW Table Name],Tables[],4,0)</f>
        <v>Milestone\Appframe\Model</v>
      </c>
      <c r="D9" s="4" t="str">
        <f>VLOOKUP([FW Table Name],Tables[],5,0)</f>
        <v>ResourceList</v>
      </c>
      <c r="E9" s="8" t="s">
        <v>206</v>
      </c>
    </row>
    <row r="10" spans="1:5">
      <c r="A10" s="4" t="s">
        <v>118</v>
      </c>
      <c r="B10" s="4" t="s">
        <v>66</v>
      </c>
      <c r="C10" s="4" t="str">
        <f>VLOOKUP([FW Table Name],Tables[],4,0)</f>
        <v>Milestone\Appframe\Model</v>
      </c>
      <c r="D10" s="4" t="str">
        <f>VLOOKUP([FW Table Name],Tables[],5,0)</f>
        <v>ResourceListScope</v>
      </c>
      <c r="E10" s="8" t="s">
        <v>206</v>
      </c>
    </row>
    <row r="11" spans="1:5">
      <c r="A11" s="4" t="s">
        <v>121</v>
      </c>
      <c r="B11" s="4" t="s">
        <v>69</v>
      </c>
      <c r="C11" s="4" t="str">
        <f>VLOOKUP([FW Table Name],Tables[],4,0)</f>
        <v>Milestone\Appframe\Model</v>
      </c>
      <c r="D11" s="4" t="str">
        <f>VLOOKUP([FW Table Name],Tables[],5,0)</f>
        <v>ResourceForm</v>
      </c>
      <c r="E11" s="8" t="s">
        <v>206</v>
      </c>
    </row>
    <row r="12" spans="1:5">
      <c r="A12" s="4" t="s">
        <v>123</v>
      </c>
      <c r="B12" s="4" t="s">
        <v>78</v>
      </c>
      <c r="C12" s="4" t="str">
        <f>VLOOKUP([FW Table Name],Tables[],4,0)</f>
        <v>Milestone\Appframe\Model</v>
      </c>
      <c r="D12" s="4" t="str">
        <f>VLOOKUP([FW Table Name],Tables[],5,0)</f>
        <v>ResourceFormField</v>
      </c>
      <c r="E12" s="8" t="s">
        <v>206</v>
      </c>
    </row>
    <row r="13" spans="1:5">
      <c r="A13" s="4" t="s">
        <v>127</v>
      </c>
      <c r="B13" s="4" t="s">
        <v>80</v>
      </c>
      <c r="C13" s="4" t="str">
        <f>VLOOKUP([FW Table Name],Tables[],4,0)</f>
        <v>Milestone\Appframe\Model</v>
      </c>
      <c r="D13" s="4" t="str">
        <f>VLOOKUP([FW Table Name],Tables[],5,0)</f>
        <v>ResourceFormFieldData</v>
      </c>
      <c r="E13" s="8" t="s">
        <v>206</v>
      </c>
    </row>
    <row r="14" spans="1:5">
      <c r="A14" s="4" t="s">
        <v>134</v>
      </c>
      <c r="B14" s="4" t="s">
        <v>72</v>
      </c>
      <c r="C14" s="4" t="str">
        <f>VLOOKUP([FW Table Name],Tables[],4,0)</f>
        <v>Milestone\Appframe\Model</v>
      </c>
      <c r="D14" s="4" t="str">
        <f>VLOOKUP([FW Table Name],Tables[],5,0)</f>
        <v>ResourceAction</v>
      </c>
      <c r="E14" s="8" t="s">
        <v>206</v>
      </c>
    </row>
    <row r="15" spans="1:5">
      <c r="A15" s="4" t="s">
        <v>138</v>
      </c>
      <c r="B15" s="4" t="s">
        <v>74</v>
      </c>
      <c r="C15" s="4" t="str">
        <f>VLOOKUP([FW Table Name],Tables[],4,0)</f>
        <v>Milestone\Appframe\Model</v>
      </c>
      <c r="D15" s="4" t="str">
        <f>VLOOKUP([FW Table Name],Tables[],5,0)</f>
        <v>ResourceActionMethod</v>
      </c>
      <c r="E15" s="8" t="s">
        <v>206</v>
      </c>
    </row>
    <row r="16" spans="1:5">
      <c r="A16" s="4" t="s">
        <v>145</v>
      </c>
      <c r="B16" s="4" t="s">
        <v>79</v>
      </c>
      <c r="C16" s="4" t="str">
        <f>VLOOKUP([FW Table Name],Tables[],4,0)</f>
        <v>Milestone\Appframe\Model</v>
      </c>
      <c r="D16" s="4" t="str">
        <f>VLOOKUP([FW Table Name],Tables[],5,0)</f>
        <v>ResourceFormFieldAttr</v>
      </c>
      <c r="E16" s="8" t="s">
        <v>206</v>
      </c>
    </row>
    <row r="17" spans="1:5">
      <c r="A17" s="4" t="s">
        <v>147</v>
      </c>
      <c r="B17" s="4" t="s">
        <v>81</v>
      </c>
      <c r="C17" s="4" t="str">
        <f>VLOOKUP([FW Table Name],Tables[],4,0)</f>
        <v>Milestone\Appframe\Model</v>
      </c>
      <c r="D17" s="4" t="str">
        <f>VLOOKUP([FW Table Name],Tables[],5,0)</f>
        <v>ResourceFormFieldValidation</v>
      </c>
      <c r="E17" s="8" t="s">
        <v>206</v>
      </c>
    </row>
    <row r="18" spans="1:5">
      <c r="A18" s="4" t="s">
        <v>155</v>
      </c>
      <c r="B18" s="4" t="s">
        <v>70</v>
      </c>
      <c r="C18" s="4" t="str">
        <f>VLOOKUP([FW Table Name],Tables[],4,0)</f>
        <v>Milestone\Appframe\Model</v>
      </c>
      <c r="D18" s="4" t="str">
        <f>VLOOKUP([FW Table Name],Tables[],5,0)</f>
        <v>ResourceFormDefault</v>
      </c>
      <c r="E18" s="8" t="s">
        <v>206</v>
      </c>
    </row>
    <row r="19" spans="1:5">
      <c r="A19" s="4" t="s">
        <v>156</v>
      </c>
      <c r="B19" s="4" t="s">
        <v>75</v>
      </c>
      <c r="C19" s="4" t="str">
        <f>VLOOKUP([FW Table Name],Tables[],4,0)</f>
        <v>Milestone\Appframe\Model</v>
      </c>
      <c r="D19" s="4" t="str">
        <f>VLOOKUP([FW Table Name],Tables[],5,0)</f>
        <v>ResourceActionList</v>
      </c>
      <c r="E19" s="8" t="s">
        <v>206</v>
      </c>
    </row>
    <row r="20" spans="1:5">
      <c r="A20" s="4" t="s">
        <v>157</v>
      </c>
      <c r="B20" s="4" t="s">
        <v>59</v>
      </c>
      <c r="C20" s="4" t="str">
        <f>VLOOKUP([FW Table Name],Tables[],4,0)</f>
        <v>Milestone\Appframe\Model</v>
      </c>
      <c r="D20" s="4" t="str">
        <f>VLOOKUP([FW Table Name],Tables[],5,0)</f>
        <v>ResourceData</v>
      </c>
      <c r="E20" s="8" t="s">
        <v>206</v>
      </c>
    </row>
    <row r="21" spans="1:5">
      <c r="A21" s="4" t="s">
        <v>159</v>
      </c>
      <c r="B21" s="4" t="s">
        <v>67</v>
      </c>
      <c r="C21" s="4" t="str">
        <f>VLOOKUP([FW Table Name],Tables[],4,0)</f>
        <v>Milestone\Appframe\Model</v>
      </c>
      <c r="D21" s="4" t="str">
        <f>VLOOKUP([FW Table Name],Tables[],5,0)</f>
        <v>ResourceListLayout</v>
      </c>
      <c r="E21" s="8" t="s">
        <v>206</v>
      </c>
    </row>
    <row r="22" spans="1:5">
      <c r="A22" s="4" t="s">
        <v>161</v>
      </c>
      <c r="B22" s="4" t="s">
        <v>85</v>
      </c>
      <c r="C22" s="4" t="str">
        <f>VLOOKUP([FW Table Name],Tables[],4,0)</f>
        <v>Milestone\Appframe\Model</v>
      </c>
      <c r="D22" s="4" t="str">
        <f>VLOOKUP([FW Table Name],Tables[],5,0)</f>
        <v>ResourceFormLayout</v>
      </c>
      <c r="E22" s="8" t="s">
        <v>206</v>
      </c>
    </row>
    <row r="23" spans="1:5">
      <c r="A23" s="4" t="s">
        <v>163</v>
      </c>
      <c r="B23" s="4" t="s">
        <v>62</v>
      </c>
      <c r="C23" s="4" t="str">
        <f>VLOOKUP([FW Table Name],Tables[],4,0)</f>
        <v>Milestone\Appframe\Model</v>
      </c>
      <c r="D23" s="4" t="str">
        <f>VLOOKUP([FW Table Name],Tables[],5,0)</f>
        <v>ResourceDataViewSection</v>
      </c>
      <c r="E23" s="8" t="s">
        <v>206</v>
      </c>
    </row>
    <row r="24" spans="1:5">
      <c r="A24" s="4" t="s">
        <v>164</v>
      </c>
      <c r="B24" s="4" t="s">
        <v>63</v>
      </c>
      <c r="C24" s="4" t="str">
        <f>VLOOKUP([FW Table Name],Tables[],4,0)</f>
        <v>Milestone\Appframe\Model</v>
      </c>
      <c r="D24" s="4" t="str">
        <f>VLOOKUP([FW Table Name],Tables[],5,0)</f>
        <v>ResourceDataViewSectionItem</v>
      </c>
      <c r="E24" s="8" t="s">
        <v>206</v>
      </c>
    </row>
    <row r="25" spans="1:5">
      <c r="A25" s="4" t="s">
        <v>166</v>
      </c>
      <c r="B25" s="4" t="s">
        <v>76</v>
      </c>
      <c r="C25" s="4" t="str">
        <f>VLOOKUP([FW Table Name],Tables[],4,0)</f>
        <v>Milestone\Appframe\Model</v>
      </c>
      <c r="D25" s="4" t="str">
        <f>VLOOKUP([FW Table Name],Tables[],5,0)</f>
        <v>ResourceActionData</v>
      </c>
      <c r="E25" s="8" t="s">
        <v>206</v>
      </c>
    </row>
    <row r="26" spans="1:5">
      <c r="A26" s="4" t="s">
        <v>205</v>
      </c>
      <c r="B26" s="4" t="s">
        <v>65</v>
      </c>
      <c r="C26" s="4" t="str">
        <f>VLOOKUP([FW Table Name],Tables[],4,0)</f>
        <v>Milestone\Appframe\Model</v>
      </c>
      <c r="D26" s="4" t="str">
        <f>VLOOKUP([FW Table Name],Tables[],5,0)</f>
        <v>ResourceListRelation</v>
      </c>
      <c r="E26" s="8" t="s">
        <v>206</v>
      </c>
    </row>
    <row r="27" spans="1:5">
      <c r="A27" s="4" t="s">
        <v>175</v>
      </c>
      <c r="B27" s="4" t="s">
        <v>86</v>
      </c>
      <c r="C27" s="4" t="str">
        <f>VLOOKUP([FW Table Name],Tables[],4,0)</f>
        <v>Milestone\Appframe\Model</v>
      </c>
      <c r="D27" s="4" t="str">
        <f>VLOOKUP([FW Table Name],Tables[],5,0)</f>
        <v>ResourceFormCollection</v>
      </c>
      <c r="E27" s="8" t="s">
        <v>206</v>
      </c>
    </row>
    <row r="28" spans="1:5">
      <c r="A28" s="4" t="s">
        <v>167</v>
      </c>
      <c r="B28" s="4" t="s">
        <v>51</v>
      </c>
      <c r="C28" s="4" t="str">
        <f>VLOOKUP([FW Table Name],Tables[],4,0)</f>
        <v>Milestone\Appframe\Model</v>
      </c>
      <c r="D28" s="4" t="str">
        <f>VLOOKUP([FW Table Name],Tables[],5,0)</f>
        <v>User</v>
      </c>
      <c r="E28" s="8" t="s">
        <v>206</v>
      </c>
    </row>
    <row r="29" spans="1:5">
      <c r="A29" s="4" t="s">
        <v>170</v>
      </c>
      <c r="B29" s="4" t="s">
        <v>82</v>
      </c>
      <c r="C29" s="4" t="str">
        <f>VLOOKUP([FW Table Name],Tables[],4,0)</f>
        <v>Milestone\Appframe\Model</v>
      </c>
      <c r="D29" s="4" t="str">
        <f>VLOOKUP([FW Table Name],Tables[],5,0)</f>
        <v>ResourceFormFieldOption</v>
      </c>
      <c r="E29" s="8" t="s">
        <v>206</v>
      </c>
    </row>
    <row r="30" spans="1:5">
      <c r="A30" s="4" t="s">
        <v>178</v>
      </c>
      <c r="B30" s="4" t="s">
        <v>61</v>
      </c>
      <c r="C30" s="4" t="str">
        <f>VLOOKUP([FW Table Name],Tables[],4,0)</f>
        <v>Milestone\Appframe\Model</v>
      </c>
      <c r="D30" s="4" t="str">
        <f>VLOOKUP([FW Table Name],Tables[],5,0)</f>
        <v>ResourceDataScope</v>
      </c>
      <c r="E30" s="8" t="s">
        <v>206</v>
      </c>
    </row>
    <row r="31" spans="1:5">
      <c r="A31" s="4" t="s">
        <v>179</v>
      </c>
      <c r="B31" s="4" t="s">
        <v>68</v>
      </c>
      <c r="C31" s="4" t="str">
        <f>VLOOKUP([FW Table Name],Tables[],4,0)</f>
        <v>Milestone\Appframe\Model</v>
      </c>
      <c r="D31" s="4" t="str">
        <f>VLOOKUP([FW Table Name],Tables[],5,0)</f>
        <v>ResourceListSearch</v>
      </c>
      <c r="E31" s="8" t="s">
        <v>206</v>
      </c>
    </row>
    <row r="32" spans="1:5">
      <c r="A32" s="4" t="s">
        <v>180</v>
      </c>
      <c r="B32" s="4" t="s">
        <v>83</v>
      </c>
      <c r="C32" s="4" t="str">
        <f>VLOOKUP([FW Table Name],Tables[],4,0)</f>
        <v>Milestone\Appframe\Model</v>
      </c>
      <c r="D32" s="4" t="str">
        <f>VLOOKUP([FW Table Name],Tables[],5,0)</f>
        <v>ResourceFormFieldDepend</v>
      </c>
      <c r="E32" s="8" t="s">
        <v>206</v>
      </c>
    </row>
    <row r="33" spans="1:5">
      <c r="A33" s="4" t="s">
        <v>187</v>
      </c>
      <c r="B33" s="4" t="s">
        <v>88</v>
      </c>
      <c r="C33" s="4" t="str">
        <f>VLOOKUP([FW Table Name],Tables[],4,0)</f>
        <v>Milestone\Appframe\Model</v>
      </c>
      <c r="D33" s="4" t="str">
        <f>VLOOKUP([FW Table Name],Tables[],5,0)</f>
        <v>ResourceDashboard</v>
      </c>
      <c r="E33" s="8" t="s">
        <v>206</v>
      </c>
    </row>
    <row r="34" spans="1:5">
      <c r="A34" s="4" t="s">
        <v>188</v>
      </c>
      <c r="B34" s="4" t="s">
        <v>89</v>
      </c>
      <c r="C34" s="4" t="str">
        <f>VLOOKUP([FW Table Name],Tables[],4,0)</f>
        <v>Milestone\Appframe\Model</v>
      </c>
      <c r="D34" s="4" t="str">
        <f>VLOOKUP([FW Table Name],Tables[],5,0)</f>
        <v>ResourceDashboardSection</v>
      </c>
      <c r="E34" s="8" t="s">
        <v>206</v>
      </c>
    </row>
    <row r="35" spans="1:5">
      <c r="A35" s="4" t="s">
        <v>190</v>
      </c>
      <c r="B35" s="4" t="s">
        <v>90</v>
      </c>
      <c r="C35" s="4" t="str">
        <f>VLOOKUP([FW Table Name],Tables[],4,0)</f>
        <v>Milestone\Appframe\Model</v>
      </c>
      <c r="D35" s="4" t="str">
        <f>VLOOKUP([FW Table Name],Tables[],5,0)</f>
        <v>ResourceDashboardSectionItem</v>
      </c>
      <c r="E35" s="8" t="s">
        <v>206</v>
      </c>
    </row>
    <row r="36" spans="1:5">
      <c r="A36" s="4" t="s">
        <v>195</v>
      </c>
      <c r="B36" s="4" t="s">
        <v>91</v>
      </c>
      <c r="C36" s="4" t="str">
        <f>VLOOKUP([FW Table Name],Tables[],4,0)</f>
        <v>Milestone\Appframe\Model</v>
      </c>
      <c r="D36" s="4" t="str">
        <f>VLOOKUP([FW Table Name],Tables[],5,0)</f>
        <v>ResourceMetric</v>
      </c>
      <c r="E36" s="8" t="s">
        <v>206</v>
      </c>
    </row>
    <row r="37" spans="1:5">
      <c r="A37" s="4" t="s">
        <v>201</v>
      </c>
      <c r="B37" s="4" t="s">
        <v>84</v>
      </c>
      <c r="C37" s="4" t="str">
        <f>VLOOKUP([FW Table Name],Tables[],4,0)</f>
        <v>Milestone\Appframe\Model</v>
      </c>
      <c r="D37" s="4" t="str">
        <f>VLOOKUP([FW Table Name],Tables[],5,0)</f>
        <v>ResourceFormFieldDynamic</v>
      </c>
      <c r="E37" s="8" t="s">
        <v>206</v>
      </c>
    </row>
    <row r="38" spans="1:5">
      <c r="A38" s="4" t="s">
        <v>207</v>
      </c>
      <c r="B38" s="4" t="s">
        <v>207</v>
      </c>
      <c r="C38" s="4" t="str">
        <f>VLOOKUP([FW Table Name],Tables[],4,0)</f>
        <v>Milestone\Teebpd\Model</v>
      </c>
      <c r="D38" s="4" t="str">
        <f>VLOOKUP([FW Table Name],Tables[],5,0)</f>
        <v>Brand</v>
      </c>
      <c r="E38" s="7" t="s">
        <v>279</v>
      </c>
    </row>
    <row r="39" spans="1:5">
      <c r="A39" s="4" t="s">
        <v>209</v>
      </c>
      <c r="B39" s="4" t="s">
        <v>209</v>
      </c>
      <c r="C39" s="4" t="str">
        <f>VLOOKUP([FW Table Name],Tables[],4,0)</f>
        <v>Milestone\Teebpd\Model</v>
      </c>
      <c r="D39" s="4" t="str">
        <f>VLOOKUP([FW Table Name],Tables[],5,0)</f>
        <v>Category</v>
      </c>
      <c r="E39" s="7" t="s">
        <v>279</v>
      </c>
    </row>
    <row r="40" spans="1:5">
      <c r="A40" s="4" t="s">
        <v>50</v>
      </c>
      <c r="B40" s="4" t="s">
        <v>50</v>
      </c>
      <c r="C40" s="4" t="str">
        <f>VLOOKUP([FW Table Name],Tables[],4,0)</f>
        <v>Milestone\Teebpd\Model</v>
      </c>
      <c r="D40" s="4" t="str">
        <f>VLOOKUP([FW Table Name],Tables[],5,0)</f>
        <v>Product</v>
      </c>
      <c r="E40" s="7" t="s">
        <v>279</v>
      </c>
    </row>
    <row r="41" spans="1:5">
      <c r="A41" s="4" t="s">
        <v>210</v>
      </c>
      <c r="B41" s="4" t="s">
        <v>210</v>
      </c>
      <c r="C41" s="4" t="str">
        <f>VLOOKUP([FW Table Name],Tables[],4,0)</f>
        <v>Milestone\Teebpd\Model</v>
      </c>
      <c r="D41" s="4" t="str">
        <f>VLOOKUP([FW Table Name],Tables[],5,0)</f>
        <v>ProductImage</v>
      </c>
      <c r="E41" s="7" t="s">
        <v>279</v>
      </c>
    </row>
    <row r="42" spans="1:5">
      <c r="A42" s="4" t="s">
        <v>211</v>
      </c>
      <c r="B42" s="4" t="s">
        <v>211</v>
      </c>
      <c r="C42" s="4" t="str">
        <f>VLOOKUP([FW Table Name],Tables[],4,0)</f>
        <v>Milestone\Teebpd\Model</v>
      </c>
      <c r="D42" s="4" t="str">
        <f>VLOOKUP([FW Table Name],Tables[],5,0)</f>
        <v>Visitor</v>
      </c>
      <c r="E42" s="7" t="s">
        <v>279</v>
      </c>
    </row>
    <row r="43" spans="1:5">
      <c r="A43" s="4" t="s">
        <v>213</v>
      </c>
      <c r="B43" s="4" t="s">
        <v>213</v>
      </c>
      <c r="C43" s="4" t="str">
        <f>VLOOKUP([FW Table Name],Tables[],4,0)</f>
        <v>Milestone\Teebpd\Model</v>
      </c>
      <c r="D43" s="4" t="str">
        <f>VLOOKUP([FW Table Name],Tables[],5,0)</f>
        <v>Wishlist</v>
      </c>
      <c r="E43" s="7" t="s">
        <v>279</v>
      </c>
    </row>
    <row r="44" spans="1:5">
      <c r="A44" s="4" t="s">
        <v>214</v>
      </c>
      <c r="B44" s="4" t="s">
        <v>214</v>
      </c>
      <c r="C44" s="4" t="str">
        <f>VLOOKUP([FW Table Name],Tables[],4,0)</f>
        <v>Milestone\Teebpd\Model</v>
      </c>
      <c r="D44" s="4" t="str">
        <f>VLOOKUP([FW Table Name],Tables[],5,0)</f>
        <v>WishlistProduct</v>
      </c>
      <c r="E44" s="7" t="s">
        <v>279</v>
      </c>
    </row>
    <row r="45" spans="1:5">
      <c r="A45" s="4" t="s">
        <v>215</v>
      </c>
      <c r="B45" s="4" t="s">
        <v>215</v>
      </c>
      <c r="C45" s="4" t="str">
        <f>VLOOKUP([FW Table Name],Tables[],4,0)</f>
        <v>Milestone\Teebpd\Model</v>
      </c>
      <c r="D45" s="4" t="str">
        <f>VLOOKUP([FW Table Name],Tables[],5,0)</f>
        <v>VisitorWishlist</v>
      </c>
      <c r="E45" s="7" t="s">
        <v>279</v>
      </c>
    </row>
    <row r="46" spans="1:5">
      <c r="A46" s="4" t="s">
        <v>216</v>
      </c>
      <c r="B46" s="4" t="s">
        <v>216</v>
      </c>
      <c r="C46" s="4" t="str">
        <f>VLOOKUP([FW Table Name],Tables[],4,0)</f>
        <v>Milestone\Teebpd\Model</v>
      </c>
      <c r="D46" s="4" t="str">
        <f>VLOOKUP([FW Table Name],Tables[],5,0)</f>
        <v>VendorWishlist</v>
      </c>
      <c r="E46" s="7" t="s">
        <v>279</v>
      </c>
    </row>
    <row r="47" spans="1:5">
      <c r="A47" s="4" t="s">
        <v>217</v>
      </c>
      <c r="B47" s="4" t="s">
        <v>217</v>
      </c>
      <c r="C47" s="4" t="str">
        <f>VLOOKUP([FW Table Name],Tables[],4,0)</f>
        <v>Milestone\Teebpd\Model</v>
      </c>
      <c r="D47" s="4" t="str">
        <f>VLOOKUP([FW Table Name],Tables[],5,0)</f>
        <v>WishlistNote</v>
      </c>
      <c r="E47" s="7" t="s">
        <v>279</v>
      </c>
    </row>
    <row r="48" spans="1:5">
      <c r="A48" s="3" t="s">
        <v>218</v>
      </c>
      <c r="B48" s="3" t="s">
        <v>218</v>
      </c>
      <c r="C48" s="3" t="str">
        <f>VLOOKUP([FW Table Name],Tables[],4,0)</f>
        <v>Milestone\Teebpd\Model</v>
      </c>
      <c r="D48" s="3" t="str">
        <f>VLOOKUP([FW Table Name],Tables[],5,0)</f>
        <v>WishlistProductNote</v>
      </c>
      <c r="E48" s="7" t="s">
        <v>279</v>
      </c>
    </row>
  </sheetData>
  <dataValidations count="2">
    <dataValidation type="list" allowBlank="1" showInputMessage="1" showErrorMessage="1" sqref="E2:E48">
      <formula1>"truncate,query"</formula1>
    </dataValidation>
    <dataValidation type="list" allowBlank="1" showInputMessage="1" showErrorMessage="1" sqref="B2:B48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tabSelected="1" topLeftCell="A21" workbookViewId="0">
      <selection activeCell="G26" sqref="G26"/>
    </sheetView>
  </sheetViews>
  <sheetFormatPr defaultRowHeight="15"/>
  <cols>
    <col min="1" max="16384" width="9.140625" style="16"/>
  </cols>
  <sheetData>
    <row r="1" spans="1:20" s="26" customFormat="1" ht="15" customHeight="1">
      <c r="A1" s="36" t="s">
        <v>112</v>
      </c>
      <c r="B1" s="36"/>
      <c r="C1" s="36"/>
      <c r="D1" s="36"/>
      <c r="E1" s="37" t="str">
        <f>"\"&amp;VLOOKUP($A$1,SeedMap[],3,0)&amp;"\"&amp;VLOOKUP($A$1,SeedMap[],4,0)&amp;"::"&amp;VLOOKUP($A$1,SeedMap[],5,0)&amp;"()"</f>
        <v>\Milestone\Appframe\Model\ResourceRelation::query()</v>
      </c>
      <c r="F1" s="37"/>
      <c r="G1" s="37"/>
      <c r="H1" s="37"/>
      <c r="I1" s="38" t="s">
        <v>21</v>
      </c>
      <c r="J1" s="38"/>
      <c r="K1" s="38"/>
      <c r="L1" s="38"/>
      <c r="M1" s="38"/>
      <c r="N1" s="38"/>
      <c r="O1" s="38"/>
      <c r="P1" s="38"/>
      <c r="Q1" s="38"/>
      <c r="R1" s="38"/>
      <c r="S1" s="20" t="str">
        <f>""</f>
        <v/>
      </c>
      <c r="T1" s="9"/>
    </row>
    <row r="2" spans="1:20" s="26" customFormat="1" ht="15" customHeight="1">
      <c r="A2" s="36"/>
      <c r="B2" s="36"/>
      <c r="C2" s="36"/>
      <c r="D2" s="36"/>
      <c r="E2" s="37" t="s">
        <v>47</v>
      </c>
      <c r="F2" s="37"/>
      <c r="G2" s="37"/>
      <c r="H2" s="37"/>
      <c r="I2" s="38" t="s">
        <v>20</v>
      </c>
      <c r="J2" s="38"/>
      <c r="K2" s="38"/>
      <c r="L2" s="38"/>
      <c r="M2" s="38"/>
      <c r="N2" s="38"/>
      <c r="O2" s="38"/>
      <c r="P2" s="38"/>
      <c r="Q2" s="38"/>
      <c r="R2" s="38"/>
      <c r="S2" s="20" t="str">
        <f>";"</f>
        <v>;</v>
      </c>
      <c r="T2" s="9"/>
    </row>
    <row r="3" spans="1:20" s="26" customFormat="1" ht="15" customHeight="1">
      <c r="A3" s="36"/>
      <c r="B3" s="36"/>
      <c r="C3" s="36"/>
      <c r="D3" s="36"/>
      <c r="E3" s="37"/>
      <c r="F3" s="37"/>
      <c r="G3" s="37"/>
      <c r="H3" s="37"/>
      <c r="I3" s="38" t="s">
        <v>45</v>
      </c>
      <c r="J3" s="38"/>
      <c r="K3" s="38"/>
      <c r="L3" s="38"/>
      <c r="M3" s="38"/>
      <c r="N3" s="38"/>
      <c r="O3" s="38"/>
      <c r="P3" s="38"/>
      <c r="Q3" s="38"/>
      <c r="R3" s="38"/>
      <c r="S3" s="20" t="str">
        <f>$I$3</f>
        <v>\DB::statement('set foreign_key_checks = ' . $_);</v>
      </c>
      <c r="T3" s="9"/>
    </row>
    <row r="4" spans="1:20" s="26" customFormat="1" hidden="1">
      <c r="A4" s="21"/>
      <c r="B4" s="17">
        <v>3</v>
      </c>
      <c r="C4" s="17">
        <v>1</v>
      </c>
      <c r="D4" s="17">
        <v>2</v>
      </c>
      <c r="E4" s="17">
        <v>3</v>
      </c>
      <c r="F4" s="17">
        <v>4</v>
      </c>
      <c r="G4" s="17">
        <v>5</v>
      </c>
      <c r="H4" s="17">
        <v>6</v>
      </c>
      <c r="I4" s="17">
        <v>7</v>
      </c>
      <c r="J4" s="17">
        <v>8</v>
      </c>
      <c r="K4" s="17">
        <v>9</v>
      </c>
      <c r="L4" s="17">
        <v>10</v>
      </c>
      <c r="M4" s="17">
        <v>11</v>
      </c>
      <c r="N4" s="17">
        <v>12</v>
      </c>
      <c r="O4" s="17">
        <v>13</v>
      </c>
      <c r="P4" s="17">
        <v>14</v>
      </c>
      <c r="Q4" s="17">
        <v>15</v>
      </c>
      <c r="R4" s="17"/>
      <c r="S4" s="27" t="str">
        <f>"-&gt;create(["</f>
        <v>-&gt;create([</v>
      </c>
      <c r="T4" s="20" t="str">
        <f>"])"</f>
        <v>])</v>
      </c>
    </row>
    <row r="5" spans="1:20" s="26" customFormat="1" hidden="1">
      <c r="A5" s="21"/>
      <c r="B5" s="17"/>
      <c r="C5" s="23" t="str">
        <f>IF(VLOOKUP($A$1&amp;"-0",TableData[[TRCode]:[15]],C$4+$B$4,0)=0,"",VLOOKUP($A$1&amp;"-0",TableData[[TRCode]:[15]],C$4+$B$4,0))</f>
        <v>resource</v>
      </c>
      <c r="D5" s="23" t="str">
        <f>IF(VLOOKUP($A$1&amp;"-0",TableData[[TRCode]:[15]],D$4+$B$4,0)=0,"",VLOOKUP($A$1&amp;"-0",TableData[[TRCode]:[15]],D$4+$B$4,0))</f>
        <v>name</v>
      </c>
      <c r="E5" s="23" t="str">
        <f>IF(VLOOKUP($A$1&amp;"-0",TableData[[TRCode]:[15]],E$4+$B$4,0)=0,"",VLOOKUP($A$1&amp;"-0",TableData[[TRCode]:[15]],E$4+$B$4,0))</f>
        <v>description</v>
      </c>
      <c r="F5" s="23" t="str">
        <f>IF(VLOOKUP($A$1&amp;"-0",TableData[[TRCode]:[15]],F$4+$B$4,0)=0,"",VLOOKUP($A$1&amp;"-0",TableData[[TRCode]:[15]],F$4+$B$4,0))</f>
        <v>method</v>
      </c>
      <c r="G5" s="23" t="str">
        <f>IF(VLOOKUP($A$1&amp;"-0",TableData[[TRCode]:[15]],G$4+$B$4,0)=0,"",VLOOKUP($A$1&amp;"-0",TableData[[TRCode]:[15]],G$4+$B$4,0))</f>
        <v>type</v>
      </c>
      <c r="H5" s="23" t="str">
        <f>IF(VLOOKUP($A$1&amp;"-0",TableData[[TRCode]:[15]],H$4+$B$4,0)=0,"",VLOOKUP($A$1&amp;"-0",TableData[[TRCode]:[15]],H$4+$B$4,0))</f>
        <v>relate_resource</v>
      </c>
      <c r="I5" s="23" t="str">
        <f>IF(VLOOKUP($A$1&amp;"-0",TableData[[TRCode]:[15]],I$4+$B$4,0)=0,"",VLOOKUP($A$1&amp;"-0",TableData[[TRCode]:[15]],I$4+$B$4,0))</f>
        <v/>
      </c>
      <c r="J5" s="23" t="str">
        <f>IF(VLOOKUP($A$1&amp;"-0",TableData[[TRCode]:[15]],J$4+$B$4,0)=0,"",VLOOKUP($A$1&amp;"-0",TableData[[TRCode]:[15]],J$4+$B$4,0))</f>
        <v/>
      </c>
      <c r="K5" s="23" t="str">
        <f>IF(VLOOKUP($A$1&amp;"-0",TableData[[TRCode]:[15]],K$4+$B$4,0)=0,"",VLOOKUP($A$1&amp;"-0",TableData[[TRCode]:[15]],K$4+$B$4,0))</f>
        <v/>
      </c>
      <c r="L5" s="23" t="str">
        <f>IF(VLOOKUP($A$1&amp;"-0",TableData[[TRCode]:[15]],L$4+$B$4,0)=0,"",VLOOKUP($A$1&amp;"-0",TableData[[TRCode]:[15]],L$4+$B$4,0))</f>
        <v/>
      </c>
      <c r="M5" s="23" t="str">
        <f>IF(VLOOKUP($A$1&amp;"-0",TableData[[TRCode]:[15]],M$4+$B$4,0)=0,"",VLOOKUP($A$1&amp;"-0",TableData[[TRCode]:[15]],M$4+$B$4,0))</f>
        <v/>
      </c>
      <c r="N5" s="23" t="str">
        <f>IF(VLOOKUP($A$1&amp;"-0",TableData[[TRCode]:[15]],N$4+$B$4,0)=0,"",VLOOKUP($A$1&amp;"-0",TableData[[TRCode]:[15]],N$4+$B$4,0))</f>
        <v/>
      </c>
      <c r="O5" s="23" t="str">
        <f>IF(VLOOKUP($A$1&amp;"-0",TableData[[TRCode]:[15]],O$4+$B$4,0)=0,"",VLOOKUP($A$1&amp;"-0",TableData[[TRCode]:[15]],O$4+$B$4,0))</f>
        <v/>
      </c>
      <c r="P5" s="23" t="str">
        <f>IF(VLOOKUP($A$1&amp;"-0",TableData[[TRCode]:[15]],P$4+$B$4,0)=0,"",VLOOKUP($A$1&amp;"-0",TableData[[TRCode]:[15]],P$4+$B$4,0))</f>
        <v/>
      </c>
      <c r="Q5" s="23" t="str">
        <f>IF(VLOOKUP($A$1&amp;"-0",TableData[[TRCode]:[15]],Q$4+$B$4,0)=0,"",VLOOKUP($A$1&amp;"-0",TableData[[TRCode]:[15]],Q$4+$B$4,0))</f>
        <v/>
      </c>
      <c r="R5" s="17"/>
      <c r="S5" s="9"/>
      <c r="T5" s="9"/>
    </row>
    <row r="6" spans="1:20">
      <c r="A6" s="21"/>
      <c r="B6" s="33" t="str">
        <f>$I$1</f>
        <v>$_ = \DB::statement('SELECT @@GLOBAL.foreign_key_checks');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9"/>
      <c r="T6" s="9"/>
    </row>
    <row r="7" spans="1:20">
      <c r="A7" s="21"/>
      <c r="B7" s="34" t="str">
        <f>$I$2</f>
        <v>\DB::statement('set foreign_key_checks = 0');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</row>
    <row r="8" spans="1:20">
      <c r="A8" s="21"/>
      <c r="B8" s="35" t="str">
        <f>$E$1</f>
        <v>\Milestone\Appframe\Model\ResourceRelation::query()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</row>
    <row r="9" spans="1:20">
      <c r="A9" s="18">
        <v>1</v>
      </c>
      <c r="B9" s="19" t="str">
        <f ca="1">IF($B8="","",IF($B8=";",$I$3,IF($B8=$I$3,"",IF(ISNA(VLOOKUP($A$1&amp;"-"&amp;$A9,INDIRECT($E$2),1,0)),";",$S$4))))</f>
        <v>-&gt;create([</v>
      </c>
      <c r="C9" s="22" t="str">
        <f ca="1">IF(AND($B9=$S$4,C$5&lt;&gt;""),IF(VLOOKUP($A$1&amp;"-"&amp;$A9,INDIRECT($E$2),C$4+$B$4,0)="","","'"&amp;C$5&amp;"' =&gt; '"&amp;VLOOKUP($A$1&amp;"-"&amp;$A9,INDIRECT($E$2),C$4+$B$4,0)&amp;"', "),"")</f>
        <v xml:space="preserve">'resource' =&gt; '51', </v>
      </c>
      <c r="D9" s="22" t="str">
        <f t="shared" ref="D9:Q24" ca="1" si="0">IF(AND($B9=$S$4,D$5&lt;&gt;""),IF(VLOOKUP($A$1&amp;"-"&amp;$A9,INDIRECT($E$2),D$4+$B$4,0)="","","'"&amp;D$5&amp;"' =&gt; '"&amp;VLOOKUP($A$1&amp;"-"&amp;$A9,INDIRECT($E$2),D$4+$B$4,0)&amp;"', "),"")</f>
        <v xml:space="preserve">'name' =&gt; 'ProductBrand', </v>
      </c>
      <c r="E9" s="22" t="str">
        <f t="shared" ca="1" si="0"/>
        <v xml:space="preserve">'description' =&gt; 'The brand to which this product belongs to', </v>
      </c>
      <c r="F9" s="22" t="str">
        <f t="shared" ca="1" si="0"/>
        <v xml:space="preserve">'method' =&gt; 'Brand', </v>
      </c>
      <c r="G9" s="22" t="str">
        <f t="shared" ca="1" si="0"/>
        <v xml:space="preserve">'type' =&gt; 'belongsTo', </v>
      </c>
      <c r="H9" s="22" t="str">
        <f t="shared" ca="1" si="0"/>
        <v xml:space="preserve">'relate_resource' =&gt; '49', </v>
      </c>
      <c r="I9" s="22" t="str">
        <f t="shared" ca="1" si="0"/>
        <v/>
      </c>
      <c r="J9" s="22" t="str">
        <f t="shared" ca="1" si="0"/>
        <v/>
      </c>
      <c r="K9" s="22" t="str">
        <f t="shared" ca="1" si="0"/>
        <v/>
      </c>
      <c r="L9" s="22" t="str">
        <f t="shared" ca="1" si="0"/>
        <v/>
      </c>
      <c r="M9" s="22" t="str">
        <f t="shared" ca="1" si="0"/>
        <v/>
      </c>
      <c r="N9" s="22" t="str">
        <f t="shared" ca="1" si="0"/>
        <v/>
      </c>
      <c r="O9" s="22" t="str">
        <f t="shared" ca="1" si="0"/>
        <v/>
      </c>
      <c r="P9" s="22" t="str">
        <f t="shared" ca="1" si="0"/>
        <v/>
      </c>
      <c r="Q9" s="22" t="str">
        <f t="shared" ca="1" si="0"/>
        <v/>
      </c>
      <c r="R9" s="22" t="str">
        <f ca="1">IF(B9=$S$4,$T$4,"")</f>
        <v>])</v>
      </c>
    </row>
    <row r="10" spans="1:20">
      <c r="A10" s="18">
        <v>2</v>
      </c>
      <c r="B10" s="19" t="str">
        <f t="shared" ref="B10:B73" ca="1" si="1">IF($B9="","",IF($B9=";",$I$3,IF($B9=$I$3,"",IF(ISNA(VLOOKUP($A$1&amp;"-"&amp;$A10,INDIRECT($E$2),1,0)),";",$S$4))))</f>
        <v>-&gt;create([</v>
      </c>
      <c r="C10" s="22" t="str">
        <f ca="1">IF(AND($B10=$S$4,C$5&lt;&gt;""),IF(VLOOKUP($A$1&amp;"-"&amp;$A10,INDIRECT($E$2),C$4+$B$4,0)="","","'"&amp;C$5&amp;"' =&gt; '"&amp;VLOOKUP($A$1&amp;"-"&amp;$A10,INDIRECT($E$2),C$4+$B$4,0)&amp;"', "),"")</f>
        <v xml:space="preserve">'resource' =&gt; '51', </v>
      </c>
      <c r="D10" s="22" t="str">
        <f t="shared" ca="1" si="0"/>
        <v xml:space="preserve">'name' =&gt; 'ProductCategory', </v>
      </c>
      <c r="E10" s="22" t="str">
        <f t="shared" ca="1" si="0"/>
        <v xml:space="preserve">'description' =&gt; 'The category to which this product belongs to', </v>
      </c>
      <c r="F10" s="22" t="str">
        <f t="shared" ca="1" si="0"/>
        <v xml:space="preserve">'method' =&gt; 'Category', </v>
      </c>
      <c r="G10" s="22" t="str">
        <f t="shared" ca="1" si="0"/>
        <v xml:space="preserve">'type' =&gt; 'belongsTo', </v>
      </c>
      <c r="H10" s="22" t="str">
        <f t="shared" ca="1" si="0"/>
        <v xml:space="preserve">'relate_resource' =&gt; '50', </v>
      </c>
      <c r="I10" s="22" t="str">
        <f t="shared" ca="1" si="0"/>
        <v/>
      </c>
      <c r="J10" s="22" t="str">
        <f t="shared" ca="1" si="0"/>
        <v/>
      </c>
      <c r="K10" s="22" t="str">
        <f t="shared" ca="1" si="0"/>
        <v/>
      </c>
      <c r="L10" s="22" t="str">
        <f t="shared" ca="1" si="0"/>
        <v/>
      </c>
      <c r="M10" s="22" t="str">
        <f t="shared" ca="1" si="0"/>
        <v/>
      </c>
      <c r="N10" s="22" t="str">
        <f t="shared" ca="1" si="0"/>
        <v/>
      </c>
      <c r="O10" s="22" t="str">
        <f t="shared" ca="1" si="0"/>
        <v/>
      </c>
      <c r="P10" s="22" t="str">
        <f t="shared" ca="1" si="0"/>
        <v/>
      </c>
      <c r="Q10" s="22" t="str">
        <f t="shared" ca="1" si="0"/>
        <v/>
      </c>
      <c r="R10" s="22" t="str">
        <f t="shared" ref="R10:R73" ca="1" si="2">IF(B10=$S$4,$T$4,"")</f>
        <v>])</v>
      </c>
    </row>
    <row r="11" spans="1:20">
      <c r="A11" s="18">
        <v>3</v>
      </c>
      <c r="B11" s="19" t="str">
        <f t="shared" ca="1" si="1"/>
        <v>-&gt;create([</v>
      </c>
      <c r="C11" s="22" t="str">
        <f t="shared" ref="C11:G74" ca="1" si="3">IF(AND($B11=$S$4,C$5&lt;&gt;""),IF(VLOOKUP($A$1&amp;"-"&amp;$A11,INDIRECT($E$2),C$4+$B$4,0)="","","'"&amp;C$5&amp;"' =&gt; '"&amp;VLOOKUP($A$1&amp;"-"&amp;$A11,INDIRECT($E$2),C$4+$B$4,0)&amp;"', "),"")</f>
        <v xml:space="preserve">'resource' =&gt; '51', </v>
      </c>
      <c r="D11" s="22" t="str">
        <f t="shared" ca="1" si="0"/>
        <v xml:space="preserve">'name' =&gt; 'ProductImages', </v>
      </c>
      <c r="E11" s="22" t="str">
        <f t="shared" ca="1" si="0"/>
        <v xml:space="preserve">'description' =&gt; 'Images of a product', </v>
      </c>
      <c r="F11" s="22" t="str">
        <f t="shared" ca="1" si="0"/>
        <v xml:space="preserve">'method' =&gt; 'Images', </v>
      </c>
      <c r="G11" s="22" t="str">
        <f t="shared" ca="1" si="0"/>
        <v xml:space="preserve">'type' =&gt; 'hasMany', </v>
      </c>
      <c r="H11" s="22" t="str">
        <f t="shared" ca="1" si="0"/>
        <v xml:space="preserve">'relate_resource' =&gt; '52', </v>
      </c>
      <c r="I11" s="22" t="str">
        <f t="shared" ca="1" si="0"/>
        <v/>
      </c>
      <c r="J11" s="22" t="str">
        <f t="shared" ca="1" si="0"/>
        <v/>
      </c>
      <c r="K11" s="22" t="str">
        <f t="shared" ca="1" si="0"/>
        <v/>
      </c>
      <c r="L11" s="22" t="str">
        <f t="shared" ca="1" si="0"/>
        <v/>
      </c>
      <c r="M11" s="22" t="str">
        <f t="shared" ca="1" si="0"/>
        <v/>
      </c>
      <c r="N11" s="22" t="str">
        <f t="shared" ca="1" si="0"/>
        <v/>
      </c>
      <c r="O11" s="22" t="str">
        <f t="shared" ca="1" si="0"/>
        <v/>
      </c>
      <c r="P11" s="22" t="str">
        <f t="shared" ca="1" si="0"/>
        <v/>
      </c>
      <c r="Q11" s="22" t="str">
        <f t="shared" ca="1" si="0"/>
        <v/>
      </c>
      <c r="R11" s="22" t="str">
        <f t="shared" ca="1" si="2"/>
        <v>])</v>
      </c>
    </row>
    <row r="12" spans="1:20">
      <c r="A12" s="18">
        <v>4</v>
      </c>
      <c r="B12" s="19" t="str">
        <f t="shared" ca="1" si="1"/>
        <v>-&gt;create([</v>
      </c>
      <c r="C12" s="22" t="str">
        <f t="shared" ca="1" si="3"/>
        <v xml:space="preserve">'resource' =&gt; '51', </v>
      </c>
      <c r="D12" s="22" t="str">
        <f t="shared" ca="1" si="0"/>
        <v xml:space="preserve">'name' =&gt; 'ProductWishlists', </v>
      </c>
      <c r="E12" s="22" t="str">
        <f t="shared" ca="1" si="0"/>
        <v xml:space="preserve">'description' =&gt; 'All Wishlists where this product have', </v>
      </c>
      <c r="F12" s="22" t="str">
        <f t="shared" ca="1" si="0"/>
        <v xml:space="preserve">'method' =&gt; 'Wishlists', </v>
      </c>
      <c r="G12" s="22" t="str">
        <f t="shared" ca="1" si="0"/>
        <v xml:space="preserve">'type' =&gt; 'belongsToMany', </v>
      </c>
      <c r="H12" s="22" t="str">
        <f t="shared" ca="1" si="0"/>
        <v xml:space="preserve">'relate_resource' =&gt; '54', </v>
      </c>
      <c r="I12" s="22" t="str">
        <f t="shared" ca="1" si="0"/>
        <v/>
      </c>
      <c r="J12" s="22" t="str">
        <f t="shared" ca="1" si="0"/>
        <v/>
      </c>
      <c r="K12" s="22" t="str">
        <f t="shared" ca="1" si="0"/>
        <v/>
      </c>
      <c r="L12" s="22" t="str">
        <f t="shared" ca="1" si="0"/>
        <v/>
      </c>
      <c r="M12" s="22" t="str">
        <f t="shared" ca="1" si="0"/>
        <v/>
      </c>
      <c r="N12" s="22" t="str">
        <f t="shared" ca="1" si="0"/>
        <v/>
      </c>
      <c r="O12" s="22" t="str">
        <f t="shared" ca="1" si="0"/>
        <v/>
      </c>
      <c r="P12" s="22" t="str">
        <f t="shared" ca="1" si="0"/>
        <v/>
      </c>
      <c r="Q12" s="22" t="str">
        <f t="shared" ca="1" si="0"/>
        <v/>
      </c>
      <c r="R12" s="22" t="str">
        <f t="shared" ca="1" si="2"/>
        <v>])</v>
      </c>
    </row>
    <row r="13" spans="1:20">
      <c r="A13" s="18">
        <v>5</v>
      </c>
      <c r="B13" s="19" t="str">
        <f t="shared" ca="1" si="1"/>
        <v>-&gt;create([</v>
      </c>
      <c r="C13" s="22" t="str">
        <f t="shared" ca="1" si="3"/>
        <v xml:space="preserve">'resource' =&gt; '49', </v>
      </c>
      <c r="D13" s="22" t="str">
        <f t="shared" ca="1" si="0"/>
        <v xml:space="preserve">'name' =&gt; 'BrandProducts', </v>
      </c>
      <c r="E13" s="22" t="str">
        <f t="shared" ca="1" si="0"/>
        <v xml:space="preserve">'description' =&gt; 'All products of this brand', </v>
      </c>
      <c r="F13" s="22" t="str">
        <f t="shared" ca="1" si="0"/>
        <v xml:space="preserve">'method' =&gt; 'Products', </v>
      </c>
      <c r="G13" s="22" t="str">
        <f t="shared" ca="1" si="0"/>
        <v xml:space="preserve">'type' =&gt; 'hasMany', </v>
      </c>
      <c r="H13" s="22" t="str">
        <f t="shared" ca="1" si="0"/>
        <v xml:space="preserve">'relate_resource' =&gt; '51', </v>
      </c>
      <c r="I13" s="22" t="str">
        <f t="shared" ca="1" si="0"/>
        <v/>
      </c>
      <c r="J13" s="22" t="str">
        <f t="shared" ca="1" si="0"/>
        <v/>
      </c>
      <c r="K13" s="22" t="str">
        <f t="shared" ca="1" si="0"/>
        <v/>
      </c>
      <c r="L13" s="22" t="str">
        <f t="shared" ca="1" si="0"/>
        <v/>
      </c>
      <c r="M13" s="22" t="str">
        <f t="shared" ca="1" si="0"/>
        <v/>
      </c>
      <c r="N13" s="22" t="str">
        <f t="shared" ca="1" si="0"/>
        <v/>
      </c>
      <c r="O13" s="22" t="str">
        <f t="shared" ca="1" si="0"/>
        <v/>
      </c>
      <c r="P13" s="22" t="str">
        <f t="shared" ca="1" si="0"/>
        <v/>
      </c>
      <c r="Q13" s="22" t="str">
        <f t="shared" ca="1" si="0"/>
        <v/>
      </c>
      <c r="R13" s="22" t="str">
        <f t="shared" ca="1" si="2"/>
        <v>])</v>
      </c>
    </row>
    <row r="14" spans="1:20">
      <c r="A14" s="18">
        <v>6</v>
      </c>
      <c r="B14" s="19" t="str">
        <f t="shared" ca="1" si="1"/>
        <v>-&gt;create([</v>
      </c>
      <c r="C14" s="22" t="str">
        <f t="shared" ca="1" si="3"/>
        <v xml:space="preserve">'resource' =&gt; '50', </v>
      </c>
      <c r="D14" s="22" t="str">
        <f t="shared" ca="1" si="0"/>
        <v xml:space="preserve">'name' =&gt; 'CategoryProducts', </v>
      </c>
      <c r="E14" s="22" t="str">
        <f t="shared" ca="1" si="0"/>
        <v xml:space="preserve">'description' =&gt; 'All products belongs to this category', </v>
      </c>
      <c r="F14" s="22" t="str">
        <f t="shared" ca="1" si="0"/>
        <v xml:space="preserve">'method' =&gt; 'Products', </v>
      </c>
      <c r="G14" s="22" t="str">
        <f t="shared" ca="1" si="0"/>
        <v xml:space="preserve">'type' =&gt; 'hasMany', </v>
      </c>
      <c r="H14" s="22" t="str">
        <f t="shared" ca="1" si="0"/>
        <v xml:space="preserve">'relate_resource' =&gt; '51', </v>
      </c>
      <c r="I14" s="22" t="str">
        <f t="shared" ca="1" si="0"/>
        <v/>
      </c>
      <c r="J14" s="22" t="str">
        <f t="shared" ca="1" si="0"/>
        <v/>
      </c>
      <c r="K14" s="22" t="str">
        <f t="shared" ca="1" si="0"/>
        <v/>
      </c>
      <c r="L14" s="22" t="str">
        <f t="shared" ca="1" si="0"/>
        <v/>
      </c>
      <c r="M14" s="22" t="str">
        <f t="shared" ca="1" si="0"/>
        <v/>
      </c>
      <c r="N14" s="22" t="str">
        <f t="shared" ca="1" si="0"/>
        <v/>
      </c>
      <c r="O14" s="22" t="str">
        <f t="shared" ca="1" si="0"/>
        <v/>
      </c>
      <c r="P14" s="22" t="str">
        <f t="shared" ca="1" si="0"/>
        <v/>
      </c>
      <c r="Q14" s="22" t="str">
        <f t="shared" ca="1" si="0"/>
        <v/>
      </c>
      <c r="R14" s="22" t="str">
        <f t="shared" ca="1" si="2"/>
        <v>])</v>
      </c>
    </row>
    <row r="15" spans="1:20">
      <c r="A15" s="18">
        <v>7</v>
      </c>
      <c r="B15" s="19" t="str">
        <f t="shared" ca="1" si="1"/>
        <v>-&gt;create([</v>
      </c>
      <c r="C15" s="22" t="str">
        <f t="shared" ca="1" si="3"/>
        <v xml:space="preserve">'resource' =&gt; '53', </v>
      </c>
      <c r="D15" s="22" t="str">
        <f t="shared" ca="1" si="0"/>
        <v xml:space="preserve">'name' =&gt; 'VisitorWishlists', </v>
      </c>
      <c r="E15" s="22" t="str">
        <f t="shared" ca="1" si="0"/>
        <v xml:space="preserve">'description' =&gt; 'All wishlists created by a visitor. Visitor could be the author of said wishlist', </v>
      </c>
      <c r="F15" s="22" t="str">
        <f t="shared" ca="1" si="0"/>
        <v xml:space="preserve">'method' =&gt; 'Wishlists', </v>
      </c>
      <c r="G15" s="22" t="str">
        <f t="shared" ca="1" si="0"/>
        <v xml:space="preserve">'type' =&gt; 'hasMany', </v>
      </c>
      <c r="H15" s="22" t="str">
        <f t="shared" ca="1" si="0"/>
        <v xml:space="preserve">'relate_resource' =&gt; '54', </v>
      </c>
      <c r="I15" s="22" t="str">
        <f t="shared" ca="1" si="0"/>
        <v/>
      </c>
      <c r="J15" s="22" t="str">
        <f t="shared" ca="1" si="0"/>
        <v/>
      </c>
      <c r="K15" s="22" t="str">
        <f t="shared" ca="1" si="0"/>
        <v/>
      </c>
      <c r="L15" s="22" t="str">
        <f t="shared" ca="1" si="0"/>
        <v/>
      </c>
      <c r="M15" s="22" t="str">
        <f t="shared" ca="1" si="0"/>
        <v/>
      </c>
      <c r="N15" s="22" t="str">
        <f t="shared" ca="1" si="0"/>
        <v/>
      </c>
      <c r="O15" s="22" t="str">
        <f t="shared" ca="1" si="0"/>
        <v/>
      </c>
      <c r="P15" s="22" t="str">
        <f t="shared" ca="1" si="0"/>
        <v/>
      </c>
      <c r="Q15" s="22" t="str">
        <f t="shared" ca="1" si="0"/>
        <v/>
      </c>
      <c r="R15" s="22" t="str">
        <f t="shared" ca="1" si="2"/>
        <v>])</v>
      </c>
    </row>
    <row r="16" spans="1:20">
      <c r="A16" s="18">
        <v>8</v>
      </c>
      <c r="B16" s="19" t="str">
        <f t="shared" ca="1" si="1"/>
        <v>-&gt;create([</v>
      </c>
      <c r="C16" s="22" t="str">
        <f t="shared" ca="1" si="3"/>
        <v xml:space="preserve">'resource' =&gt; '53', </v>
      </c>
      <c r="D16" s="22" t="str">
        <f t="shared" ca="1" si="0"/>
        <v xml:space="preserve">'name' =&gt; 'VisitorWishlistShared', </v>
      </c>
      <c r="E16" s="22" t="str">
        <f t="shared" ca="1" si="0"/>
        <v xml:space="preserve">'description' =&gt; 'All wishlists which are shared with a visitor.', </v>
      </c>
      <c r="F16" s="22" t="str">
        <f t="shared" ca="1" si="0"/>
        <v xml:space="preserve">'method' =&gt; 'SharedWishlist', </v>
      </c>
      <c r="G16" s="22" t="str">
        <f t="shared" ca="1" si="0"/>
        <v xml:space="preserve">'type' =&gt; 'belongsToMany', </v>
      </c>
      <c r="H16" s="22" t="str">
        <f t="shared" ca="1" si="0"/>
        <v xml:space="preserve">'relate_resource' =&gt; '54', </v>
      </c>
      <c r="I16" s="22" t="str">
        <f t="shared" ca="1" si="0"/>
        <v/>
      </c>
      <c r="J16" s="22" t="str">
        <f t="shared" ca="1" si="0"/>
        <v/>
      </c>
      <c r="K16" s="22" t="str">
        <f t="shared" ca="1" si="0"/>
        <v/>
      </c>
      <c r="L16" s="22" t="str">
        <f t="shared" ca="1" si="0"/>
        <v/>
      </c>
      <c r="M16" s="22" t="str">
        <f t="shared" ca="1" si="0"/>
        <v/>
      </c>
      <c r="N16" s="22" t="str">
        <f t="shared" ca="1" si="0"/>
        <v/>
      </c>
      <c r="O16" s="22" t="str">
        <f t="shared" ca="1" si="0"/>
        <v/>
      </c>
      <c r="P16" s="22" t="str">
        <f t="shared" ca="1" si="0"/>
        <v/>
      </c>
      <c r="Q16" s="22" t="str">
        <f t="shared" ca="1" si="0"/>
        <v/>
      </c>
      <c r="R16" s="22" t="str">
        <f t="shared" ca="1" si="2"/>
        <v>])</v>
      </c>
    </row>
    <row r="17" spans="1:18">
      <c r="A17" s="18">
        <v>9</v>
      </c>
      <c r="B17" s="19" t="str">
        <f t="shared" ca="1" si="1"/>
        <v>-&gt;create([</v>
      </c>
      <c r="C17" s="22" t="str">
        <f t="shared" ca="1" si="3"/>
        <v xml:space="preserve">'resource' =&gt; '54', </v>
      </c>
      <c r="D17" s="22" t="str">
        <f t="shared" ca="1" si="0"/>
        <v xml:space="preserve">'name' =&gt; 'WishlistAuthor', </v>
      </c>
      <c r="E17" s="22" t="str">
        <f t="shared" ca="1" si="0"/>
        <v xml:space="preserve">'description' =&gt; 'Author of a wishlist. It could be a visitor or vendor', </v>
      </c>
      <c r="F17" s="22" t="str">
        <f t="shared" ca="1" si="0"/>
        <v xml:space="preserve">'method' =&gt; 'Author', </v>
      </c>
      <c r="G17" s="22" t="str">
        <f t="shared" ca="1" si="0"/>
        <v xml:space="preserve">'type' =&gt; 'belongsTo', </v>
      </c>
      <c r="H17" s="22" t="str">
        <f t="shared" ca="1" si="0"/>
        <v xml:space="preserve">'relate_resource' =&gt; '53', </v>
      </c>
      <c r="I17" s="22" t="str">
        <f t="shared" ca="1" si="0"/>
        <v/>
      </c>
      <c r="J17" s="22" t="str">
        <f t="shared" ca="1" si="0"/>
        <v/>
      </c>
      <c r="K17" s="22" t="str">
        <f t="shared" ca="1" si="0"/>
        <v/>
      </c>
      <c r="L17" s="22" t="str">
        <f t="shared" ca="1" si="0"/>
        <v/>
      </c>
      <c r="M17" s="22" t="str">
        <f t="shared" ca="1" si="0"/>
        <v/>
      </c>
      <c r="N17" s="22" t="str">
        <f t="shared" ca="1" si="0"/>
        <v/>
      </c>
      <c r="O17" s="22" t="str">
        <f t="shared" ca="1" si="0"/>
        <v/>
      </c>
      <c r="P17" s="22" t="str">
        <f t="shared" ca="1" si="0"/>
        <v/>
      </c>
      <c r="Q17" s="22" t="str">
        <f t="shared" ca="1" si="0"/>
        <v/>
      </c>
      <c r="R17" s="22" t="str">
        <f t="shared" ca="1" si="2"/>
        <v>])</v>
      </c>
    </row>
    <row r="18" spans="1:18">
      <c r="A18" s="18">
        <v>10</v>
      </c>
      <c r="B18" s="19" t="str">
        <f t="shared" ca="1" si="1"/>
        <v>-&gt;create([</v>
      </c>
      <c r="C18" s="22" t="str">
        <f t="shared" ca="1" si="3"/>
        <v xml:space="preserve">'resource' =&gt; '54', </v>
      </c>
      <c r="D18" s="22" t="str">
        <f t="shared" ca="1" si="0"/>
        <v xml:space="preserve">'name' =&gt; 'WishlistVendorState', </v>
      </c>
      <c r="E18" s="22" t="str">
        <f t="shared" ca="1" si="0"/>
        <v xml:space="preserve">'description' =&gt; 'The state of a wishlist related to vendor. Whether share with vendor Active or Not, Vendor Viewed or Not details', </v>
      </c>
      <c r="F18" s="22" t="str">
        <f t="shared" ca="1" si="0"/>
        <v xml:space="preserve">'method' =&gt; 'Vendor', </v>
      </c>
      <c r="G18" s="22" t="str">
        <f t="shared" ca="1" si="0"/>
        <v xml:space="preserve">'type' =&gt; 'hasOne', </v>
      </c>
      <c r="H18" s="22" t="str">
        <f t="shared" ca="1" si="0"/>
        <v xml:space="preserve">'relate_resource' =&gt; '55', </v>
      </c>
      <c r="I18" s="22" t="str">
        <f t="shared" ca="1" si="0"/>
        <v/>
      </c>
      <c r="J18" s="22" t="str">
        <f t="shared" ca="1" si="0"/>
        <v/>
      </c>
      <c r="K18" s="22" t="str">
        <f t="shared" ca="1" si="0"/>
        <v/>
      </c>
      <c r="L18" s="22" t="str">
        <f t="shared" ca="1" si="0"/>
        <v/>
      </c>
      <c r="M18" s="22" t="str">
        <f t="shared" ca="1" si="0"/>
        <v/>
      </c>
      <c r="N18" s="22" t="str">
        <f t="shared" ca="1" si="0"/>
        <v/>
      </c>
      <c r="O18" s="22" t="str">
        <f t="shared" ca="1" si="0"/>
        <v/>
      </c>
      <c r="P18" s="22" t="str">
        <f t="shared" ca="1" si="0"/>
        <v/>
      </c>
      <c r="Q18" s="22" t="str">
        <f t="shared" ca="1" si="0"/>
        <v/>
      </c>
      <c r="R18" s="22" t="str">
        <f t="shared" ca="1" si="2"/>
        <v>])</v>
      </c>
    </row>
    <row r="19" spans="1:18">
      <c r="A19" s="18">
        <v>11</v>
      </c>
      <c r="B19" s="19" t="str">
        <f t="shared" ca="1" si="1"/>
        <v>-&gt;create([</v>
      </c>
      <c r="C19" s="22" t="str">
        <f t="shared" ca="1" si="3"/>
        <v xml:space="preserve">'resource' =&gt; '54', </v>
      </c>
      <c r="D19" s="22" t="str">
        <f t="shared" ca="1" si="0"/>
        <v xml:space="preserve">'name' =&gt; 'WishlistVisitorShared', </v>
      </c>
      <c r="E19" s="22" t="str">
        <f t="shared" ca="1" si="0"/>
        <v xml:space="preserve">'description' =&gt; 'All visitors to whom with a wishlist shared. Active and Inactive status share are also listed, which should have pivot-&gt;status', </v>
      </c>
      <c r="F19" s="22" t="str">
        <f t="shared" ca="1" si="0"/>
        <v xml:space="preserve">'method' =&gt; 'Visitors', </v>
      </c>
      <c r="G19" s="22" t="str">
        <f t="shared" ca="1" si="0"/>
        <v xml:space="preserve">'type' =&gt; 'belongsToMany', </v>
      </c>
      <c r="H19" s="22" t="str">
        <f t="shared" ca="1" si="0"/>
        <v xml:space="preserve">'relate_resource' =&gt; '53', </v>
      </c>
      <c r="I19" s="22" t="str">
        <f t="shared" ca="1" si="0"/>
        <v/>
      </c>
      <c r="J19" s="22" t="str">
        <f t="shared" ca="1" si="0"/>
        <v/>
      </c>
      <c r="K19" s="22" t="str">
        <f t="shared" ca="1" si="0"/>
        <v/>
      </c>
      <c r="L19" s="22" t="str">
        <f t="shared" ca="1" si="0"/>
        <v/>
      </c>
      <c r="M19" s="22" t="str">
        <f t="shared" ca="1" si="0"/>
        <v/>
      </c>
      <c r="N19" s="22" t="str">
        <f t="shared" ca="1" si="0"/>
        <v/>
      </c>
      <c r="O19" s="22" t="str">
        <f t="shared" ca="1" si="0"/>
        <v/>
      </c>
      <c r="P19" s="22" t="str">
        <f t="shared" ca="1" si="0"/>
        <v/>
      </c>
      <c r="Q19" s="22" t="str">
        <f t="shared" ca="1" si="0"/>
        <v/>
      </c>
      <c r="R19" s="22" t="str">
        <f t="shared" ca="1" si="2"/>
        <v>])</v>
      </c>
    </row>
    <row r="20" spans="1:18">
      <c r="A20" s="18">
        <v>12</v>
      </c>
      <c r="B20" s="19" t="str">
        <f t="shared" ca="1" si="1"/>
        <v>-&gt;create([</v>
      </c>
      <c r="C20" s="22" t="str">
        <f t="shared" ca="1" si="3"/>
        <v xml:space="preserve">'resource' =&gt; '54', </v>
      </c>
      <c r="D20" s="22" t="str">
        <f t="shared" ca="1" si="0"/>
        <v xml:space="preserve">'name' =&gt; 'WishlistNotes', </v>
      </c>
      <c r="E20" s="22" t="str">
        <f t="shared" ca="1" si="0"/>
        <v xml:space="preserve">'description' =&gt; 'Notes/Messages carried out on the basis of a wishlist.', </v>
      </c>
      <c r="F20" s="22" t="str">
        <f t="shared" ca="1" si="0"/>
        <v xml:space="preserve">'method' =&gt; 'Notes', </v>
      </c>
      <c r="G20" s="22" t="str">
        <f t="shared" ca="1" si="0"/>
        <v xml:space="preserve">'type' =&gt; 'hasMany', </v>
      </c>
      <c r="H20" s="22" t="str">
        <f t="shared" ca="1" si="0"/>
        <v xml:space="preserve">'relate_resource' =&gt; '57', </v>
      </c>
      <c r="I20" s="22" t="str">
        <f t="shared" ca="1" si="0"/>
        <v/>
      </c>
      <c r="J20" s="22" t="str">
        <f t="shared" ca="1" si="0"/>
        <v/>
      </c>
      <c r="K20" s="22" t="str">
        <f t="shared" ca="1" si="0"/>
        <v/>
      </c>
      <c r="L20" s="22" t="str">
        <f t="shared" ca="1" si="0"/>
        <v/>
      </c>
      <c r="M20" s="22" t="str">
        <f t="shared" ca="1" si="0"/>
        <v/>
      </c>
      <c r="N20" s="22" t="str">
        <f t="shared" ca="1" si="0"/>
        <v/>
      </c>
      <c r="O20" s="22" t="str">
        <f t="shared" ca="1" si="0"/>
        <v/>
      </c>
      <c r="P20" s="22" t="str">
        <f t="shared" ca="1" si="0"/>
        <v/>
      </c>
      <c r="Q20" s="22" t="str">
        <f t="shared" ca="1" si="0"/>
        <v/>
      </c>
      <c r="R20" s="22" t="str">
        <f t="shared" ca="1" si="2"/>
        <v>])</v>
      </c>
    </row>
    <row r="21" spans="1:18">
      <c r="A21" s="18">
        <v>13</v>
      </c>
      <c r="B21" s="19" t="str">
        <f t="shared" ca="1" si="1"/>
        <v>-&gt;create([</v>
      </c>
      <c r="C21" s="22" t="str">
        <f t="shared" ca="1" si="3"/>
        <v xml:space="preserve">'resource' =&gt; '54', </v>
      </c>
      <c r="D21" s="22" t="str">
        <f t="shared" ca="1" si="0"/>
        <v xml:space="preserve">'name' =&gt; 'WishlistItems', </v>
      </c>
      <c r="E21" s="22" t="str">
        <f t="shared" ca="1" si="0"/>
        <v xml:space="preserve">'description' =&gt; 'Items/Product and added,removed details of a product which belongs to a wishlist', </v>
      </c>
      <c r="F21" s="22" t="str">
        <f t="shared" ca="1" si="0"/>
        <v xml:space="preserve">'method' =&gt; 'Items', </v>
      </c>
      <c r="G21" s="22" t="str">
        <f t="shared" ca="1" si="0"/>
        <v xml:space="preserve">'type' =&gt; 'hasMany', </v>
      </c>
      <c r="H21" s="22" t="str">
        <f t="shared" ca="1" si="0"/>
        <v xml:space="preserve">'relate_resource' =&gt; '58', </v>
      </c>
      <c r="I21" s="22" t="str">
        <f t="shared" ca="1" si="0"/>
        <v/>
      </c>
      <c r="J21" s="22" t="str">
        <f t="shared" ca="1" si="0"/>
        <v/>
      </c>
      <c r="K21" s="22" t="str">
        <f t="shared" ca="1" si="0"/>
        <v/>
      </c>
      <c r="L21" s="22" t="str">
        <f t="shared" ca="1" si="0"/>
        <v/>
      </c>
      <c r="M21" s="22" t="str">
        <f t="shared" ca="1" si="0"/>
        <v/>
      </c>
      <c r="N21" s="22" t="str">
        <f t="shared" ca="1" si="0"/>
        <v/>
      </c>
      <c r="O21" s="22" t="str">
        <f t="shared" ca="1" si="0"/>
        <v/>
      </c>
      <c r="P21" s="22" t="str">
        <f t="shared" ca="1" si="0"/>
        <v/>
      </c>
      <c r="Q21" s="22" t="str">
        <f t="shared" ca="1" si="0"/>
        <v/>
      </c>
      <c r="R21" s="22" t="str">
        <f t="shared" ca="1" si="2"/>
        <v>])</v>
      </c>
    </row>
    <row r="22" spans="1:18">
      <c r="A22" s="18">
        <v>14</v>
      </c>
      <c r="B22" s="19" t="str">
        <f t="shared" ca="1" si="1"/>
        <v>-&gt;create([</v>
      </c>
      <c r="C22" s="22" t="str">
        <f t="shared" ca="1" si="3"/>
        <v xml:space="preserve">'resource' =&gt; '54', </v>
      </c>
      <c r="D22" s="22" t="str">
        <f t="shared" ca="1" si="0"/>
        <v xml:space="preserve">'name' =&gt; 'WishlistProducts', </v>
      </c>
      <c r="E22" s="22" t="str">
        <f t="shared" ca="1" si="0"/>
        <v xml:space="preserve">'description' =&gt; 'All products in a wishlist', </v>
      </c>
      <c r="F22" s="22" t="str">
        <f t="shared" ca="1" si="0"/>
        <v xml:space="preserve">'method' =&gt; 'Products', </v>
      </c>
      <c r="G22" s="22" t="str">
        <f t="shared" ca="1" si="0"/>
        <v xml:space="preserve">'type' =&gt; 'belongsToMany', </v>
      </c>
      <c r="H22" s="22" t="str">
        <f t="shared" ca="1" si="0"/>
        <v xml:space="preserve">'relate_resource' =&gt; '51', </v>
      </c>
      <c r="I22" s="22" t="str">
        <f t="shared" ca="1" si="0"/>
        <v/>
      </c>
      <c r="J22" s="22" t="str">
        <f t="shared" ca="1" si="0"/>
        <v/>
      </c>
      <c r="K22" s="22" t="str">
        <f t="shared" ca="1" si="0"/>
        <v/>
      </c>
      <c r="L22" s="22" t="str">
        <f t="shared" ca="1" si="0"/>
        <v/>
      </c>
      <c r="M22" s="22" t="str">
        <f t="shared" ca="1" si="0"/>
        <v/>
      </c>
      <c r="N22" s="22" t="str">
        <f t="shared" ca="1" si="0"/>
        <v/>
      </c>
      <c r="O22" s="22" t="str">
        <f t="shared" ca="1" si="0"/>
        <v/>
      </c>
      <c r="P22" s="22" t="str">
        <f t="shared" ca="1" si="0"/>
        <v/>
      </c>
      <c r="Q22" s="22" t="str">
        <f t="shared" ca="1" si="0"/>
        <v/>
      </c>
      <c r="R22" s="22" t="str">
        <f t="shared" ca="1" si="2"/>
        <v>])</v>
      </c>
    </row>
    <row r="23" spans="1:18">
      <c r="A23" s="18">
        <v>15</v>
      </c>
      <c r="B23" s="19" t="str">
        <f t="shared" ca="1" si="1"/>
        <v>-&gt;create([</v>
      </c>
      <c r="C23" s="22" t="str">
        <f t="shared" ca="1" si="3"/>
        <v xml:space="preserve">'resource' =&gt; '57', </v>
      </c>
      <c r="D23" s="22" t="str">
        <f t="shared" ca="1" si="0"/>
        <v xml:space="preserve">'name' =&gt; 'WishlistNoteAuthor', </v>
      </c>
      <c r="E23" s="22" t="str">
        <f t="shared" ca="1" si="0"/>
        <v xml:space="preserve">'description' =&gt; 'Author of a message, which is carried out on the basis of a wishlist', </v>
      </c>
      <c r="F23" s="22" t="str">
        <f t="shared" ca="1" si="0"/>
        <v xml:space="preserve">'method' =&gt; 'Author', </v>
      </c>
      <c r="G23" s="22" t="str">
        <f t="shared" ca="1" si="0"/>
        <v xml:space="preserve">'type' =&gt; 'belongsTo', </v>
      </c>
      <c r="H23" s="22" t="str">
        <f t="shared" ca="1" si="0"/>
        <v xml:space="preserve">'relate_resource' =&gt; '53', </v>
      </c>
      <c r="I23" s="22" t="str">
        <f t="shared" ca="1" si="0"/>
        <v/>
      </c>
      <c r="J23" s="22" t="str">
        <f t="shared" ca="1" si="0"/>
        <v/>
      </c>
      <c r="K23" s="22" t="str">
        <f t="shared" ca="1" si="0"/>
        <v/>
      </c>
      <c r="L23" s="22" t="str">
        <f t="shared" ca="1" si="0"/>
        <v/>
      </c>
      <c r="M23" s="22" t="str">
        <f t="shared" ca="1" si="0"/>
        <v/>
      </c>
      <c r="N23" s="22" t="str">
        <f t="shared" ca="1" si="0"/>
        <v/>
      </c>
      <c r="O23" s="22" t="str">
        <f t="shared" ca="1" si="0"/>
        <v/>
      </c>
      <c r="P23" s="22" t="str">
        <f t="shared" ca="1" si="0"/>
        <v/>
      </c>
      <c r="Q23" s="22" t="str">
        <f t="shared" ca="1" si="0"/>
        <v/>
      </c>
      <c r="R23" s="22" t="str">
        <f t="shared" ca="1" si="2"/>
        <v>])</v>
      </c>
    </row>
    <row r="24" spans="1:18">
      <c r="A24" s="18">
        <v>16</v>
      </c>
      <c r="B24" s="19" t="str">
        <f t="shared" ca="1" si="1"/>
        <v>-&gt;create([</v>
      </c>
      <c r="C24" s="22" t="str">
        <f t="shared" ca="1" si="3"/>
        <v xml:space="preserve">'resource' =&gt; '58', </v>
      </c>
      <c r="D24" s="22" t="str">
        <f t="shared" ca="1" si="0"/>
        <v xml:space="preserve">'name' =&gt; 'ItemWishlist', </v>
      </c>
      <c r="E24" s="22" t="str">
        <f t="shared" ca="1" si="0"/>
        <v xml:space="preserve">'description' =&gt; 'The wishlist to which this item belongs to.', </v>
      </c>
      <c r="F24" s="22" t="str">
        <f t="shared" ca="1" si="0"/>
        <v xml:space="preserve">'method' =&gt; 'Wishlist', </v>
      </c>
      <c r="G24" s="22" t="str">
        <f t="shared" ca="1" si="0"/>
        <v xml:space="preserve">'type' =&gt; 'belongsTo', </v>
      </c>
      <c r="H24" s="22" t="str">
        <f t="shared" ca="1" si="0"/>
        <v xml:space="preserve">'relate_resource' =&gt; '54', </v>
      </c>
      <c r="I24" s="22" t="str">
        <f t="shared" ca="1" si="0"/>
        <v/>
      </c>
      <c r="J24" s="22" t="str">
        <f t="shared" ca="1" si="0"/>
        <v/>
      </c>
      <c r="K24" s="22" t="str">
        <f t="shared" ca="1" si="0"/>
        <v/>
      </c>
      <c r="L24" s="22" t="str">
        <f t="shared" ca="1" si="0"/>
        <v/>
      </c>
      <c r="M24" s="22" t="str">
        <f t="shared" ca="1" si="0"/>
        <v/>
      </c>
      <c r="N24" s="22" t="str">
        <f t="shared" ca="1" si="0"/>
        <v/>
      </c>
      <c r="O24" s="22" t="str">
        <f t="shared" ca="1" si="0"/>
        <v/>
      </c>
      <c r="P24" s="22" t="str">
        <f t="shared" ca="1" si="0"/>
        <v/>
      </c>
      <c r="Q24" s="22" t="str">
        <f t="shared" ca="1" si="0"/>
        <v/>
      </c>
      <c r="R24" s="22" t="str">
        <f t="shared" ca="1" si="2"/>
        <v>])</v>
      </c>
    </row>
    <row r="25" spans="1:18">
      <c r="A25" s="18">
        <v>17</v>
      </c>
      <c r="B25" s="19" t="str">
        <f t="shared" ca="1" si="1"/>
        <v>-&gt;create([</v>
      </c>
      <c r="C25" s="22" t="str">
        <f t="shared" ca="1" si="3"/>
        <v xml:space="preserve">'resource' =&gt; '58', </v>
      </c>
      <c r="D25" s="22" t="str">
        <f t="shared" ca="1" si="3"/>
        <v xml:space="preserve">'name' =&gt; 'ItemAddedBy', </v>
      </c>
      <c r="E25" s="22" t="str">
        <f t="shared" ca="1" si="3"/>
        <v xml:space="preserve">'description' =&gt; 'The visitor/vendor who added a item to a wishlist', </v>
      </c>
      <c r="F25" s="22" t="str">
        <f t="shared" ca="1" si="3"/>
        <v xml:space="preserve">'method' =&gt; 'Added', </v>
      </c>
      <c r="G25" s="22" t="str">
        <f t="shared" ca="1" si="3"/>
        <v xml:space="preserve">'type' =&gt; 'belongsTo', </v>
      </c>
      <c r="H25" s="22" t="str">
        <f t="shared" ref="H25:K88" ca="1" si="4">IF(AND($B25=$S$4,H$5&lt;&gt;""),IF(VLOOKUP($A$1&amp;"-"&amp;$A25,INDIRECT($E$2),H$4+$B$4,0)="","","'"&amp;H$5&amp;"' =&gt; '"&amp;VLOOKUP($A$1&amp;"-"&amp;$A25,INDIRECT($E$2),H$4+$B$4,0)&amp;"', "),"")</f>
        <v xml:space="preserve">'relate_resource' =&gt; '53', </v>
      </c>
      <c r="I25" s="22" t="str">
        <f t="shared" ca="1" si="4"/>
        <v/>
      </c>
      <c r="J25" s="22" t="str">
        <f t="shared" ca="1" si="4"/>
        <v/>
      </c>
      <c r="K25" s="22" t="str">
        <f t="shared" ca="1" si="4"/>
        <v/>
      </c>
      <c r="L25" s="22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22" t="str">
        <f t="shared" ca="1" si="5"/>
        <v/>
      </c>
      <c r="N25" s="22" t="str">
        <f t="shared" ca="1" si="5"/>
        <v/>
      </c>
      <c r="O25" s="22" t="str">
        <f t="shared" ca="1" si="5"/>
        <v/>
      </c>
      <c r="P25" s="22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22" t="str">
        <f t="shared" ca="1" si="6"/>
        <v/>
      </c>
      <c r="R25" s="22" t="str">
        <f t="shared" ca="1" si="2"/>
        <v>])</v>
      </c>
    </row>
    <row r="26" spans="1:18">
      <c r="A26" s="18">
        <v>18</v>
      </c>
      <c r="B26" s="19" t="str">
        <f t="shared" ca="1" si="1"/>
        <v>-&gt;create([</v>
      </c>
      <c r="C26" s="22" t="str">
        <f t="shared" ca="1" si="3"/>
        <v xml:space="preserve">'resource' =&gt; '58', </v>
      </c>
      <c r="D26" s="22" t="str">
        <f t="shared" ca="1" si="3"/>
        <v xml:space="preserve">'name' =&gt; 'ItemRemovedBy', </v>
      </c>
      <c r="E26" s="22" t="str">
        <f t="shared" ca="1" si="3"/>
        <v xml:space="preserve">'description' =&gt; 'The visitor/author who removed an item from a wishlist', </v>
      </c>
      <c r="F26" s="22" t="str">
        <f t="shared" ca="1" si="3"/>
        <v xml:space="preserve">'method' =&gt; 'Removed', </v>
      </c>
      <c r="G26" s="22" t="str">
        <f t="shared" ca="1" si="3"/>
        <v xml:space="preserve">'type' =&gt; 'belongsTo', </v>
      </c>
      <c r="H26" s="22" t="str">
        <f t="shared" ca="1" si="4"/>
        <v xml:space="preserve">'relate_resource' =&gt; '53', </v>
      </c>
      <c r="I26" s="22" t="str">
        <f t="shared" ca="1" si="4"/>
        <v/>
      </c>
      <c r="J26" s="22" t="str">
        <f t="shared" ca="1" si="4"/>
        <v/>
      </c>
      <c r="K26" s="22" t="str">
        <f t="shared" ca="1" si="4"/>
        <v/>
      </c>
      <c r="L26" s="22" t="str">
        <f t="shared" ca="1" si="5"/>
        <v/>
      </c>
      <c r="M26" s="22" t="str">
        <f t="shared" ca="1" si="5"/>
        <v/>
      </c>
      <c r="N26" s="22" t="str">
        <f t="shared" ca="1" si="5"/>
        <v/>
      </c>
      <c r="O26" s="22" t="str">
        <f t="shared" ca="1" si="5"/>
        <v/>
      </c>
      <c r="P26" s="22" t="str">
        <f t="shared" ca="1" si="6"/>
        <v/>
      </c>
      <c r="Q26" s="22" t="str">
        <f t="shared" ca="1" si="6"/>
        <v/>
      </c>
      <c r="R26" s="22" t="str">
        <f t="shared" ca="1" si="2"/>
        <v>])</v>
      </c>
    </row>
    <row r="27" spans="1:18">
      <c r="A27" s="18">
        <v>19</v>
      </c>
      <c r="B27" s="19" t="str">
        <f t="shared" ca="1" si="1"/>
        <v>-&gt;create([</v>
      </c>
      <c r="C27" s="22" t="str">
        <f t="shared" ca="1" si="3"/>
        <v xml:space="preserve">'resource' =&gt; '58', </v>
      </c>
      <c r="D27" s="22" t="str">
        <f t="shared" ca="1" si="3"/>
        <v xml:space="preserve">'name' =&gt; 'ItemNotes', </v>
      </c>
      <c r="E27" s="22" t="str">
        <f t="shared" ca="1" si="3"/>
        <v xml:space="preserve">'description' =&gt; 'Notes/Messages which are carried out on the basis of an item in a wishlist', </v>
      </c>
      <c r="F27" s="22" t="str">
        <f t="shared" ca="1" si="3"/>
        <v xml:space="preserve">'method' =&gt; 'Notes', </v>
      </c>
      <c r="G27" s="22" t="str">
        <f t="shared" ca="1" si="3"/>
        <v xml:space="preserve">'type' =&gt; 'hasMany', </v>
      </c>
      <c r="H27" s="22" t="str">
        <f t="shared" ca="1" si="4"/>
        <v xml:space="preserve">'relate_resource' =&gt; '59', </v>
      </c>
      <c r="I27" s="22" t="str">
        <f t="shared" ca="1" si="4"/>
        <v/>
      </c>
      <c r="J27" s="22" t="str">
        <f t="shared" ca="1" si="4"/>
        <v/>
      </c>
      <c r="K27" s="22" t="str">
        <f t="shared" ca="1" si="4"/>
        <v/>
      </c>
      <c r="L27" s="22" t="str">
        <f t="shared" ca="1" si="5"/>
        <v/>
      </c>
      <c r="M27" s="22" t="str">
        <f t="shared" ca="1" si="5"/>
        <v/>
      </c>
      <c r="N27" s="22" t="str">
        <f t="shared" ca="1" si="5"/>
        <v/>
      </c>
      <c r="O27" s="22" t="str">
        <f t="shared" ca="1" si="5"/>
        <v/>
      </c>
      <c r="P27" s="22" t="str">
        <f t="shared" ca="1" si="6"/>
        <v/>
      </c>
      <c r="Q27" s="22" t="str">
        <f t="shared" ca="1" si="6"/>
        <v/>
      </c>
      <c r="R27" s="22" t="str">
        <f t="shared" ca="1" si="2"/>
        <v>])</v>
      </c>
    </row>
    <row r="28" spans="1:18">
      <c r="A28" s="18">
        <v>20</v>
      </c>
      <c r="B28" s="19" t="str">
        <f t="shared" ca="1" si="1"/>
        <v>-&gt;create([</v>
      </c>
      <c r="C28" s="22" t="str">
        <f t="shared" ca="1" si="3"/>
        <v xml:space="preserve">'resource' =&gt; '58', </v>
      </c>
      <c r="D28" s="22" t="str">
        <f t="shared" ca="1" si="3"/>
        <v xml:space="preserve">'name' =&gt; 'ItemProduct', </v>
      </c>
      <c r="E28" s="22" t="str">
        <f t="shared" ca="1" si="3"/>
        <v xml:space="preserve">'description' =&gt; 'Product details of an item in a wishlist', </v>
      </c>
      <c r="F28" s="22" t="str">
        <f t="shared" ca="1" si="3"/>
        <v xml:space="preserve">'method' =&gt; 'Product', </v>
      </c>
      <c r="G28" s="22" t="str">
        <f t="shared" ca="1" si="3"/>
        <v xml:space="preserve">'type' =&gt; 'belongsTo', </v>
      </c>
      <c r="H28" s="22" t="str">
        <f t="shared" ca="1" si="4"/>
        <v xml:space="preserve">'relate_resource' =&gt; '51', </v>
      </c>
      <c r="I28" s="22" t="str">
        <f t="shared" ca="1" si="4"/>
        <v/>
      </c>
      <c r="J28" s="22" t="str">
        <f t="shared" ca="1" si="4"/>
        <v/>
      </c>
      <c r="K28" s="22" t="str">
        <f t="shared" ca="1" si="4"/>
        <v/>
      </c>
      <c r="L28" s="22" t="str">
        <f t="shared" ca="1" si="5"/>
        <v/>
      </c>
      <c r="M28" s="22" t="str">
        <f t="shared" ca="1" si="5"/>
        <v/>
      </c>
      <c r="N28" s="22" t="str">
        <f t="shared" ca="1" si="5"/>
        <v/>
      </c>
      <c r="O28" s="22" t="str">
        <f t="shared" ca="1" si="5"/>
        <v/>
      </c>
      <c r="P28" s="22" t="str">
        <f t="shared" ca="1" si="6"/>
        <v/>
      </c>
      <c r="Q28" s="22" t="str">
        <f t="shared" ca="1" si="6"/>
        <v/>
      </c>
      <c r="R28" s="22" t="str">
        <f t="shared" ca="1" si="2"/>
        <v>])</v>
      </c>
    </row>
    <row r="29" spans="1:18">
      <c r="A29" s="18">
        <v>21</v>
      </c>
      <c r="B29" s="19" t="str">
        <f t="shared" ca="1" si="1"/>
        <v>-&gt;create([</v>
      </c>
      <c r="C29" s="22" t="str">
        <f t="shared" ca="1" si="3"/>
        <v xml:space="preserve">'resource' =&gt; '59', </v>
      </c>
      <c r="D29" s="22" t="str">
        <f t="shared" ca="1" si="3"/>
        <v xml:space="preserve">'name' =&gt; 'WishlistProductNoteAuthor', </v>
      </c>
      <c r="E29" s="22" t="str">
        <f t="shared" ca="1" si="3"/>
        <v xml:space="preserve">'description' =&gt; 'Author of a message, which is carried out on the basis of a wishlist product', </v>
      </c>
      <c r="F29" s="22" t="str">
        <f t="shared" ca="1" si="3"/>
        <v xml:space="preserve">'method' =&gt; 'Author', </v>
      </c>
      <c r="G29" s="22" t="str">
        <f t="shared" ca="1" si="3"/>
        <v xml:space="preserve">'type' =&gt; 'belongsTo', </v>
      </c>
      <c r="H29" s="22" t="str">
        <f t="shared" ca="1" si="4"/>
        <v xml:space="preserve">'relate_resource' =&gt; '53', </v>
      </c>
      <c r="I29" s="22" t="str">
        <f t="shared" ca="1" si="4"/>
        <v/>
      </c>
      <c r="J29" s="22" t="str">
        <f t="shared" ca="1" si="4"/>
        <v/>
      </c>
      <c r="K29" s="22" t="str">
        <f t="shared" ca="1" si="4"/>
        <v/>
      </c>
      <c r="L29" s="22" t="str">
        <f t="shared" ca="1" si="5"/>
        <v/>
      </c>
      <c r="M29" s="22" t="str">
        <f t="shared" ca="1" si="5"/>
        <v/>
      </c>
      <c r="N29" s="22" t="str">
        <f t="shared" ca="1" si="5"/>
        <v/>
      </c>
      <c r="O29" s="22" t="str">
        <f t="shared" ca="1" si="5"/>
        <v/>
      </c>
      <c r="P29" s="22" t="str">
        <f t="shared" ca="1" si="6"/>
        <v/>
      </c>
      <c r="Q29" s="22" t="str">
        <f t="shared" ca="1" si="6"/>
        <v/>
      </c>
      <c r="R29" s="22" t="str">
        <f t="shared" ca="1" si="2"/>
        <v>])</v>
      </c>
    </row>
    <row r="30" spans="1:18">
      <c r="A30" s="18">
        <v>22</v>
      </c>
      <c r="B30" s="19" t="str">
        <f t="shared" ca="1" si="1"/>
        <v>;</v>
      </c>
      <c r="C30" s="22" t="str">
        <f t="shared" ca="1" si="3"/>
        <v/>
      </c>
      <c r="D30" s="22" t="str">
        <f t="shared" ca="1" si="3"/>
        <v/>
      </c>
      <c r="E30" s="22" t="str">
        <f t="shared" ca="1" si="3"/>
        <v/>
      </c>
      <c r="F30" s="22" t="str">
        <f t="shared" ca="1" si="3"/>
        <v/>
      </c>
      <c r="G30" s="22" t="str">
        <f t="shared" ca="1" si="3"/>
        <v/>
      </c>
      <c r="H30" s="22" t="str">
        <f t="shared" ca="1" si="4"/>
        <v/>
      </c>
      <c r="I30" s="22" t="str">
        <f t="shared" ca="1" si="4"/>
        <v/>
      </c>
      <c r="J30" s="22" t="str">
        <f t="shared" ca="1" si="4"/>
        <v/>
      </c>
      <c r="K30" s="22" t="str">
        <f t="shared" ca="1" si="4"/>
        <v/>
      </c>
      <c r="L30" s="22" t="str">
        <f t="shared" ca="1" si="5"/>
        <v/>
      </c>
      <c r="M30" s="22" t="str">
        <f t="shared" ca="1" si="5"/>
        <v/>
      </c>
      <c r="N30" s="22" t="str">
        <f t="shared" ca="1" si="5"/>
        <v/>
      </c>
      <c r="O30" s="22" t="str">
        <f t="shared" ca="1" si="5"/>
        <v/>
      </c>
      <c r="P30" s="22" t="str">
        <f t="shared" ca="1" si="6"/>
        <v/>
      </c>
      <c r="Q30" s="22" t="str">
        <f t="shared" ca="1" si="6"/>
        <v/>
      </c>
      <c r="R30" s="22" t="str">
        <f t="shared" ca="1" si="2"/>
        <v/>
      </c>
    </row>
    <row r="31" spans="1:18">
      <c r="A31" s="18">
        <v>23</v>
      </c>
      <c r="B31" s="19" t="str">
        <f t="shared" ca="1" si="1"/>
        <v>\DB::statement('set foreign_key_checks = ' . $_);</v>
      </c>
      <c r="C31" s="22" t="str">
        <f t="shared" ca="1" si="3"/>
        <v/>
      </c>
      <c r="D31" s="22" t="str">
        <f t="shared" ca="1" si="3"/>
        <v/>
      </c>
      <c r="E31" s="22" t="str">
        <f t="shared" ca="1" si="3"/>
        <v/>
      </c>
      <c r="F31" s="22" t="str">
        <f t="shared" ca="1" si="3"/>
        <v/>
      </c>
      <c r="G31" s="22" t="str">
        <f t="shared" ca="1" si="3"/>
        <v/>
      </c>
      <c r="H31" s="22" t="str">
        <f t="shared" ca="1" si="4"/>
        <v/>
      </c>
      <c r="I31" s="22" t="str">
        <f t="shared" ca="1" si="4"/>
        <v/>
      </c>
      <c r="J31" s="22" t="str">
        <f t="shared" ca="1" si="4"/>
        <v/>
      </c>
      <c r="K31" s="22" t="str">
        <f t="shared" ca="1" si="4"/>
        <v/>
      </c>
      <c r="L31" s="22" t="str">
        <f t="shared" ca="1" si="5"/>
        <v/>
      </c>
      <c r="M31" s="22" t="str">
        <f t="shared" ca="1" si="5"/>
        <v/>
      </c>
      <c r="N31" s="22" t="str">
        <f t="shared" ca="1" si="5"/>
        <v/>
      </c>
      <c r="O31" s="22" t="str">
        <f t="shared" ca="1" si="5"/>
        <v/>
      </c>
      <c r="P31" s="22" t="str">
        <f t="shared" ca="1" si="6"/>
        <v/>
      </c>
      <c r="Q31" s="22" t="str">
        <f t="shared" ca="1" si="6"/>
        <v/>
      </c>
      <c r="R31" s="22" t="str">
        <f t="shared" ca="1" si="2"/>
        <v/>
      </c>
    </row>
    <row r="32" spans="1:18">
      <c r="A32" s="18">
        <v>24</v>
      </c>
      <c r="B32" s="19" t="str">
        <f t="shared" ca="1" si="1"/>
        <v/>
      </c>
      <c r="C32" s="22" t="str">
        <f t="shared" ca="1" si="3"/>
        <v/>
      </c>
      <c r="D32" s="22" t="str">
        <f t="shared" ca="1" si="3"/>
        <v/>
      </c>
      <c r="E32" s="22" t="str">
        <f t="shared" ca="1" si="3"/>
        <v/>
      </c>
      <c r="F32" s="22" t="str">
        <f t="shared" ca="1" si="3"/>
        <v/>
      </c>
      <c r="G32" s="22" t="str">
        <f t="shared" ca="1" si="3"/>
        <v/>
      </c>
      <c r="H32" s="22" t="str">
        <f t="shared" ca="1" si="4"/>
        <v/>
      </c>
      <c r="I32" s="22" t="str">
        <f t="shared" ca="1" si="4"/>
        <v/>
      </c>
      <c r="J32" s="22" t="str">
        <f t="shared" ca="1" si="4"/>
        <v/>
      </c>
      <c r="K32" s="22" t="str">
        <f t="shared" ca="1" si="4"/>
        <v/>
      </c>
      <c r="L32" s="22" t="str">
        <f t="shared" ca="1" si="5"/>
        <v/>
      </c>
      <c r="M32" s="22" t="str">
        <f t="shared" ca="1" si="5"/>
        <v/>
      </c>
      <c r="N32" s="22" t="str">
        <f t="shared" ca="1" si="5"/>
        <v/>
      </c>
      <c r="O32" s="22" t="str">
        <f t="shared" ca="1" si="5"/>
        <v/>
      </c>
      <c r="P32" s="22" t="str">
        <f t="shared" ca="1" si="6"/>
        <v/>
      </c>
      <c r="Q32" s="22" t="str">
        <f t="shared" ca="1" si="6"/>
        <v/>
      </c>
      <c r="R32" s="22" t="str">
        <f t="shared" ca="1" si="2"/>
        <v/>
      </c>
    </row>
    <row r="33" spans="1:18">
      <c r="A33" s="18">
        <v>25</v>
      </c>
      <c r="B33" s="19" t="str">
        <f t="shared" ca="1" si="1"/>
        <v/>
      </c>
      <c r="C33" s="22" t="str">
        <f t="shared" ca="1" si="3"/>
        <v/>
      </c>
      <c r="D33" s="22" t="str">
        <f t="shared" ca="1" si="3"/>
        <v/>
      </c>
      <c r="E33" s="22" t="str">
        <f t="shared" ca="1" si="3"/>
        <v/>
      </c>
      <c r="F33" s="22" t="str">
        <f t="shared" ca="1" si="3"/>
        <v/>
      </c>
      <c r="G33" s="22" t="str">
        <f t="shared" ca="1" si="3"/>
        <v/>
      </c>
      <c r="H33" s="22" t="str">
        <f t="shared" ca="1" si="4"/>
        <v/>
      </c>
      <c r="I33" s="22" t="str">
        <f t="shared" ca="1" si="4"/>
        <v/>
      </c>
      <c r="J33" s="22" t="str">
        <f t="shared" ca="1" si="4"/>
        <v/>
      </c>
      <c r="K33" s="22" t="str">
        <f t="shared" ca="1" si="4"/>
        <v/>
      </c>
      <c r="L33" s="22" t="str">
        <f t="shared" ca="1" si="5"/>
        <v/>
      </c>
      <c r="M33" s="22" t="str">
        <f t="shared" ca="1" si="5"/>
        <v/>
      </c>
      <c r="N33" s="22" t="str">
        <f t="shared" ca="1" si="5"/>
        <v/>
      </c>
      <c r="O33" s="22" t="str">
        <f t="shared" ca="1" si="5"/>
        <v/>
      </c>
      <c r="P33" s="22" t="str">
        <f t="shared" ca="1" si="6"/>
        <v/>
      </c>
      <c r="Q33" s="22" t="str">
        <f t="shared" ca="1" si="6"/>
        <v/>
      </c>
      <c r="R33" s="22" t="str">
        <f t="shared" ca="1" si="2"/>
        <v/>
      </c>
    </row>
    <row r="34" spans="1:18">
      <c r="A34" s="18">
        <v>26</v>
      </c>
      <c r="B34" s="19" t="str">
        <f t="shared" ca="1" si="1"/>
        <v/>
      </c>
      <c r="C34" s="22" t="str">
        <f t="shared" ca="1" si="3"/>
        <v/>
      </c>
      <c r="D34" s="22" t="str">
        <f t="shared" ca="1" si="3"/>
        <v/>
      </c>
      <c r="E34" s="22" t="str">
        <f t="shared" ca="1" si="3"/>
        <v/>
      </c>
      <c r="F34" s="22" t="str">
        <f t="shared" ca="1" si="3"/>
        <v/>
      </c>
      <c r="G34" s="22" t="str">
        <f t="shared" ca="1" si="3"/>
        <v/>
      </c>
      <c r="H34" s="22" t="str">
        <f t="shared" ca="1" si="4"/>
        <v/>
      </c>
      <c r="I34" s="22" t="str">
        <f t="shared" ca="1" si="4"/>
        <v/>
      </c>
      <c r="J34" s="22" t="str">
        <f t="shared" ca="1" si="4"/>
        <v/>
      </c>
      <c r="K34" s="22" t="str">
        <f t="shared" ca="1" si="4"/>
        <v/>
      </c>
      <c r="L34" s="22" t="str">
        <f t="shared" ca="1" si="5"/>
        <v/>
      </c>
      <c r="M34" s="22" t="str">
        <f t="shared" ca="1" si="5"/>
        <v/>
      </c>
      <c r="N34" s="22" t="str">
        <f t="shared" ca="1" si="5"/>
        <v/>
      </c>
      <c r="O34" s="22" t="str">
        <f t="shared" ca="1" si="5"/>
        <v/>
      </c>
      <c r="P34" s="22" t="str">
        <f t="shared" ca="1" si="6"/>
        <v/>
      </c>
      <c r="Q34" s="22" t="str">
        <f t="shared" ca="1" si="6"/>
        <v/>
      </c>
      <c r="R34" s="22" t="str">
        <f t="shared" ca="1" si="2"/>
        <v/>
      </c>
    </row>
    <row r="35" spans="1:18">
      <c r="A35" s="18">
        <v>27</v>
      </c>
      <c r="B35" s="19" t="str">
        <f t="shared" ca="1" si="1"/>
        <v/>
      </c>
      <c r="C35" s="22" t="str">
        <f t="shared" ca="1" si="3"/>
        <v/>
      </c>
      <c r="D35" s="22" t="str">
        <f t="shared" ca="1" si="3"/>
        <v/>
      </c>
      <c r="E35" s="22" t="str">
        <f t="shared" ca="1" si="3"/>
        <v/>
      </c>
      <c r="F35" s="22" t="str">
        <f t="shared" ca="1" si="3"/>
        <v/>
      </c>
      <c r="G35" s="22" t="str">
        <f t="shared" ca="1" si="3"/>
        <v/>
      </c>
      <c r="H35" s="22" t="str">
        <f t="shared" ca="1" si="4"/>
        <v/>
      </c>
      <c r="I35" s="22" t="str">
        <f t="shared" ca="1" si="4"/>
        <v/>
      </c>
      <c r="J35" s="22" t="str">
        <f t="shared" ca="1" si="4"/>
        <v/>
      </c>
      <c r="K35" s="22" t="str">
        <f t="shared" ca="1" si="4"/>
        <v/>
      </c>
      <c r="L35" s="22" t="str">
        <f t="shared" ca="1" si="5"/>
        <v/>
      </c>
      <c r="M35" s="22" t="str">
        <f t="shared" ca="1" si="5"/>
        <v/>
      </c>
      <c r="N35" s="22" t="str">
        <f t="shared" ca="1" si="5"/>
        <v/>
      </c>
      <c r="O35" s="22" t="str">
        <f t="shared" ca="1" si="5"/>
        <v/>
      </c>
      <c r="P35" s="22" t="str">
        <f t="shared" ca="1" si="6"/>
        <v/>
      </c>
      <c r="Q35" s="22" t="str">
        <f t="shared" ca="1" si="6"/>
        <v/>
      </c>
      <c r="R35" s="22" t="str">
        <f t="shared" ca="1" si="2"/>
        <v/>
      </c>
    </row>
    <row r="36" spans="1:18">
      <c r="A36" s="18">
        <v>28</v>
      </c>
      <c r="B36" s="19" t="str">
        <f t="shared" ca="1" si="1"/>
        <v/>
      </c>
      <c r="C36" s="22" t="str">
        <f t="shared" ca="1" si="3"/>
        <v/>
      </c>
      <c r="D36" s="22" t="str">
        <f t="shared" ca="1" si="3"/>
        <v/>
      </c>
      <c r="E36" s="22" t="str">
        <f t="shared" ca="1" si="3"/>
        <v/>
      </c>
      <c r="F36" s="22" t="str">
        <f t="shared" ca="1" si="3"/>
        <v/>
      </c>
      <c r="G36" s="22" t="str">
        <f t="shared" ca="1" si="3"/>
        <v/>
      </c>
      <c r="H36" s="22" t="str">
        <f t="shared" ca="1" si="4"/>
        <v/>
      </c>
      <c r="I36" s="22" t="str">
        <f t="shared" ca="1" si="4"/>
        <v/>
      </c>
      <c r="J36" s="22" t="str">
        <f t="shared" ca="1" si="4"/>
        <v/>
      </c>
      <c r="K36" s="22" t="str">
        <f t="shared" ca="1" si="4"/>
        <v/>
      </c>
      <c r="L36" s="22" t="str">
        <f t="shared" ca="1" si="5"/>
        <v/>
      </c>
      <c r="M36" s="22" t="str">
        <f t="shared" ca="1" si="5"/>
        <v/>
      </c>
      <c r="N36" s="22" t="str">
        <f t="shared" ca="1" si="5"/>
        <v/>
      </c>
      <c r="O36" s="22" t="str">
        <f t="shared" ca="1" si="5"/>
        <v/>
      </c>
      <c r="P36" s="22" t="str">
        <f t="shared" ca="1" si="6"/>
        <v/>
      </c>
      <c r="Q36" s="22" t="str">
        <f t="shared" ca="1" si="6"/>
        <v/>
      </c>
      <c r="R36" s="22" t="str">
        <f t="shared" ca="1" si="2"/>
        <v/>
      </c>
    </row>
    <row r="37" spans="1:18">
      <c r="A37" s="18">
        <v>29</v>
      </c>
      <c r="B37" s="19" t="str">
        <f t="shared" ca="1" si="1"/>
        <v/>
      </c>
      <c r="C37" s="22" t="str">
        <f t="shared" ca="1" si="3"/>
        <v/>
      </c>
      <c r="D37" s="22" t="str">
        <f t="shared" ca="1" si="3"/>
        <v/>
      </c>
      <c r="E37" s="22" t="str">
        <f t="shared" ca="1" si="3"/>
        <v/>
      </c>
      <c r="F37" s="22" t="str">
        <f t="shared" ca="1" si="3"/>
        <v/>
      </c>
      <c r="G37" s="22" t="str">
        <f t="shared" ca="1" si="3"/>
        <v/>
      </c>
      <c r="H37" s="22" t="str">
        <f t="shared" ca="1" si="4"/>
        <v/>
      </c>
      <c r="I37" s="22" t="str">
        <f t="shared" ca="1" si="4"/>
        <v/>
      </c>
      <c r="J37" s="22" t="str">
        <f t="shared" ca="1" si="4"/>
        <v/>
      </c>
      <c r="K37" s="22" t="str">
        <f t="shared" ca="1" si="4"/>
        <v/>
      </c>
      <c r="L37" s="22" t="str">
        <f t="shared" ca="1" si="5"/>
        <v/>
      </c>
      <c r="M37" s="22" t="str">
        <f t="shared" ca="1" si="5"/>
        <v/>
      </c>
      <c r="N37" s="22" t="str">
        <f t="shared" ca="1" si="5"/>
        <v/>
      </c>
      <c r="O37" s="22" t="str">
        <f t="shared" ca="1" si="5"/>
        <v/>
      </c>
      <c r="P37" s="22" t="str">
        <f t="shared" ca="1" si="6"/>
        <v/>
      </c>
      <c r="Q37" s="22" t="str">
        <f t="shared" ca="1" si="6"/>
        <v/>
      </c>
      <c r="R37" s="22" t="str">
        <f t="shared" ca="1" si="2"/>
        <v/>
      </c>
    </row>
    <row r="38" spans="1:18">
      <c r="A38" s="18">
        <v>30</v>
      </c>
      <c r="B38" s="19" t="str">
        <f t="shared" ca="1" si="1"/>
        <v/>
      </c>
      <c r="C38" s="22" t="str">
        <f t="shared" ca="1" si="3"/>
        <v/>
      </c>
      <c r="D38" s="22" t="str">
        <f t="shared" ca="1" si="3"/>
        <v/>
      </c>
      <c r="E38" s="22" t="str">
        <f t="shared" ca="1" si="3"/>
        <v/>
      </c>
      <c r="F38" s="22" t="str">
        <f t="shared" ca="1" si="3"/>
        <v/>
      </c>
      <c r="G38" s="22" t="str">
        <f t="shared" ca="1" si="3"/>
        <v/>
      </c>
      <c r="H38" s="22" t="str">
        <f t="shared" ca="1" si="4"/>
        <v/>
      </c>
      <c r="I38" s="22" t="str">
        <f t="shared" ca="1" si="4"/>
        <v/>
      </c>
      <c r="J38" s="22" t="str">
        <f t="shared" ca="1" si="4"/>
        <v/>
      </c>
      <c r="K38" s="22" t="str">
        <f t="shared" ca="1" si="4"/>
        <v/>
      </c>
      <c r="L38" s="22" t="str">
        <f t="shared" ca="1" si="5"/>
        <v/>
      </c>
      <c r="M38" s="22" t="str">
        <f t="shared" ca="1" si="5"/>
        <v/>
      </c>
      <c r="N38" s="22" t="str">
        <f t="shared" ca="1" si="5"/>
        <v/>
      </c>
      <c r="O38" s="22" t="str">
        <f t="shared" ca="1" si="5"/>
        <v/>
      </c>
      <c r="P38" s="22" t="str">
        <f t="shared" ca="1" si="6"/>
        <v/>
      </c>
      <c r="Q38" s="22" t="str">
        <f t="shared" ca="1" si="6"/>
        <v/>
      </c>
      <c r="R38" s="22" t="str">
        <f t="shared" ca="1" si="2"/>
        <v/>
      </c>
    </row>
    <row r="39" spans="1:18">
      <c r="A39" s="18">
        <v>31</v>
      </c>
      <c r="B39" s="19" t="str">
        <f t="shared" ca="1" si="1"/>
        <v/>
      </c>
      <c r="C39" s="22" t="str">
        <f t="shared" ca="1" si="3"/>
        <v/>
      </c>
      <c r="D39" s="22" t="str">
        <f t="shared" ca="1" si="3"/>
        <v/>
      </c>
      <c r="E39" s="22" t="str">
        <f t="shared" ca="1" si="3"/>
        <v/>
      </c>
      <c r="F39" s="22" t="str">
        <f t="shared" ca="1" si="3"/>
        <v/>
      </c>
      <c r="G39" s="22" t="str">
        <f t="shared" ca="1" si="3"/>
        <v/>
      </c>
      <c r="H39" s="22" t="str">
        <f t="shared" ca="1" si="4"/>
        <v/>
      </c>
      <c r="I39" s="22" t="str">
        <f t="shared" ca="1" si="4"/>
        <v/>
      </c>
      <c r="J39" s="22" t="str">
        <f t="shared" ca="1" si="4"/>
        <v/>
      </c>
      <c r="K39" s="22" t="str">
        <f t="shared" ca="1" si="4"/>
        <v/>
      </c>
      <c r="L39" s="22" t="str">
        <f t="shared" ca="1" si="5"/>
        <v/>
      </c>
      <c r="M39" s="22" t="str">
        <f t="shared" ca="1" si="5"/>
        <v/>
      </c>
      <c r="N39" s="22" t="str">
        <f t="shared" ca="1" si="5"/>
        <v/>
      </c>
      <c r="O39" s="22" t="str">
        <f t="shared" ca="1" si="5"/>
        <v/>
      </c>
      <c r="P39" s="22" t="str">
        <f t="shared" ca="1" si="6"/>
        <v/>
      </c>
      <c r="Q39" s="22" t="str">
        <f t="shared" ca="1" si="6"/>
        <v/>
      </c>
      <c r="R39" s="22" t="str">
        <f t="shared" ca="1" si="2"/>
        <v/>
      </c>
    </row>
    <row r="40" spans="1:18">
      <c r="A40" s="18">
        <v>32</v>
      </c>
      <c r="B40" s="19" t="str">
        <f t="shared" ca="1" si="1"/>
        <v/>
      </c>
      <c r="C40" s="22" t="str">
        <f t="shared" ca="1" si="3"/>
        <v/>
      </c>
      <c r="D40" s="22" t="str">
        <f t="shared" ca="1" si="3"/>
        <v/>
      </c>
      <c r="E40" s="22" t="str">
        <f t="shared" ca="1" si="3"/>
        <v/>
      </c>
      <c r="F40" s="22" t="str">
        <f t="shared" ca="1" si="3"/>
        <v/>
      </c>
      <c r="G40" s="22" t="str">
        <f t="shared" ca="1" si="3"/>
        <v/>
      </c>
      <c r="H40" s="22" t="str">
        <f t="shared" ca="1" si="4"/>
        <v/>
      </c>
      <c r="I40" s="22" t="str">
        <f t="shared" ca="1" si="4"/>
        <v/>
      </c>
      <c r="J40" s="22" t="str">
        <f t="shared" ca="1" si="4"/>
        <v/>
      </c>
      <c r="K40" s="22" t="str">
        <f t="shared" ca="1" si="4"/>
        <v/>
      </c>
      <c r="L40" s="22" t="str">
        <f t="shared" ca="1" si="5"/>
        <v/>
      </c>
      <c r="M40" s="22" t="str">
        <f t="shared" ca="1" si="5"/>
        <v/>
      </c>
      <c r="N40" s="22" t="str">
        <f t="shared" ca="1" si="5"/>
        <v/>
      </c>
      <c r="O40" s="22" t="str">
        <f t="shared" ca="1" si="5"/>
        <v/>
      </c>
      <c r="P40" s="22" t="str">
        <f t="shared" ca="1" si="6"/>
        <v/>
      </c>
      <c r="Q40" s="22" t="str">
        <f t="shared" ca="1" si="6"/>
        <v/>
      </c>
      <c r="R40" s="22" t="str">
        <f t="shared" ca="1" si="2"/>
        <v/>
      </c>
    </row>
    <row r="41" spans="1:18">
      <c r="A41" s="18">
        <v>33</v>
      </c>
      <c r="B41" s="19" t="str">
        <f t="shared" ca="1" si="1"/>
        <v/>
      </c>
      <c r="C41" s="22" t="str">
        <f t="shared" ca="1" si="3"/>
        <v/>
      </c>
      <c r="D41" s="22" t="str">
        <f t="shared" ca="1" si="3"/>
        <v/>
      </c>
      <c r="E41" s="22" t="str">
        <f t="shared" ca="1" si="3"/>
        <v/>
      </c>
      <c r="F41" s="22" t="str">
        <f t="shared" ca="1" si="3"/>
        <v/>
      </c>
      <c r="G41" s="22" t="str">
        <f t="shared" ca="1" si="3"/>
        <v/>
      </c>
      <c r="H41" s="22" t="str">
        <f t="shared" ca="1" si="4"/>
        <v/>
      </c>
      <c r="I41" s="22" t="str">
        <f t="shared" ca="1" si="4"/>
        <v/>
      </c>
      <c r="J41" s="22" t="str">
        <f t="shared" ca="1" si="4"/>
        <v/>
      </c>
      <c r="K41" s="22" t="str">
        <f t="shared" ca="1" si="4"/>
        <v/>
      </c>
      <c r="L41" s="22" t="str">
        <f t="shared" ca="1" si="5"/>
        <v/>
      </c>
      <c r="M41" s="22" t="str">
        <f t="shared" ca="1" si="5"/>
        <v/>
      </c>
      <c r="N41" s="22" t="str">
        <f t="shared" ca="1" si="5"/>
        <v/>
      </c>
      <c r="O41" s="22" t="str">
        <f t="shared" ca="1" si="5"/>
        <v/>
      </c>
      <c r="P41" s="22" t="str">
        <f t="shared" ca="1" si="6"/>
        <v/>
      </c>
      <c r="Q41" s="22" t="str">
        <f t="shared" ca="1" si="6"/>
        <v/>
      </c>
      <c r="R41" s="22" t="str">
        <f t="shared" ca="1" si="2"/>
        <v/>
      </c>
    </row>
    <row r="42" spans="1:18">
      <c r="A42" s="18">
        <v>34</v>
      </c>
      <c r="B42" s="19" t="str">
        <f t="shared" ca="1" si="1"/>
        <v/>
      </c>
      <c r="C42" s="22" t="str">
        <f t="shared" ca="1" si="3"/>
        <v/>
      </c>
      <c r="D42" s="22" t="str">
        <f t="shared" ca="1" si="3"/>
        <v/>
      </c>
      <c r="E42" s="22" t="str">
        <f t="shared" ca="1" si="3"/>
        <v/>
      </c>
      <c r="F42" s="22" t="str">
        <f t="shared" ca="1" si="3"/>
        <v/>
      </c>
      <c r="G42" s="22" t="str">
        <f t="shared" ca="1" si="3"/>
        <v/>
      </c>
      <c r="H42" s="22" t="str">
        <f t="shared" ca="1" si="4"/>
        <v/>
      </c>
      <c r="I42" s="22" t="str">
        <f t="shared" ca="1" si="4"/>
        <v/>
      </c>
      <c r="J42" s="22" t="str">
        <f t="shared" ca="1" si="4"/>
        <v/>
      </c>
      <c r="K42" s="22" t="str">
        <f t="shared" ca="1" si="4"/>
        <v/>
      </c>
      <c r="L42" s="22" t="str">
        <f t="shared" ca="1" si="5"/>
        <v/>
      </c>
      <c r="M42" s="22" t="str">
        <f t="shared" ca="1" si="5"/>
        <v/>
      </c>
      <c r="N42" s="22" t="str">
        <f t="shared" ca="1" si="5"/>
        <v/>
      </c>
      <c r="O42" s="22" t="str">
        <f t="shared" ca="1" si="5"/>
        <v/>
      </c>
      <c r="P42" s="22" t="str">
        <f t="shared" ca="1" si="6"/>
        <v/>
      </c>
      <c r="Q42" s="22" t="str">
        <f t="shared" ca="1" si="6"/>
        <v/>
      </c>
      <c r="R42" s="22" t="str">
        <f t="shared" ca="1" si="2"/>
        <v/>
      </c>
    </row>
    <row r="43" spans="1:18">
      <c r="A43" s="18">
        <v>35</v>
      </c>
      <c r="B43" s="19" t="str">
        <f t="shared" ca="1" si="1"/>
        <v/>
      </c>
      <c r="C43" s="22" t="str">
        <f t="shared" ca="1" si="3"/>
        <v/>
      </c>
      <c r="D43" s="22" t="str">
        <f t="shared" ca="1" si="3"/>
        <v/>
      </c>
      <c r="E43" s="22" t="str">
        <f t="shared" ca="1" si="3"/>
        <v/>
      </c>
      <c r="F43" s="22" t="str">
        <f t="shared" ca="1" si="3"/>
        <v/>
      </c>
      <c r="G43" s="22" t="str">
        <f t="shared" ca="1" si="3"/>
        <v/>
      </c>
      <c r="H43" s="22" t="str">
        <f t="shared" ca="1" si="4"/>
        <v/>
      </c>
      <c r="I43" s="22" t="str">
        <f t="shared" ca="1" si="4"/>
        <v/>
      </c>
      <c r="J43" s="22" t="str">
        <f t="shared" ca="1" si="4"/>
        <v/>
      </c>
      <c r="K43" s="22" t="str">
        <f t="shared" ca="1" si="4"/>
        <v/>
      </c>
      <c r="L43" s="22" t="str">
        <f t="shared" ca="1" si="5"/>
        <v/>
      </c>
      <c r="M43" s="22" t="str">
        <f t="shared" ca="1" si="5"/>
        <v/>
      </c>
      <c r="N43" s="22" t="str">
        <f t="shared" ca="1" si="5"/>
        <v/>
      </c>
      <c r="O43" s="22" t="str">
        <f t="shared" ca="1" si="5"/>
        <v/>
      </c>
      <c r="P43" s="22" t="str">
        <f t="shared" ca="1" si="6"/>
        <v/>
      </c>
      <c r="Q43" s="22" t="str">
        <f t="shared" ca="1" si="6"/>
        <v/>
      </c>
      <c r="R43" s="22" t="str">
        <f t="shared" ca="1" si="2"/>
        <v/>
      </c>
    </row>
    <row r="44" spans="1:18">
      <c r="A44" s="18">
        <v>36</v>
      </c>
      <c r="B44" s="19" t="str">
        <f t="shared" ca="1" si="1"/>
        <v/>
      </c>
      <c r="C44" s="22" t="str">
        <f t="shared" ca="1" si="3"/>
        <v/>
      </c>
      <c r="D44" s="22" t="str">
        <f t="shared" ca="1" si="3"/>
        <v/>
      </c>
      <c r="E44" s="22" t="str">
        <f t="shared" ca="1" si="3"/>
        <v/>
      </c>
      <c r="F44" s="22" t="str">
        <f t="shared" ca="1" si="3"/>
        <v/>
      </c>
      <c r="G44" s="22" t="str">
        <f t="shared" ca="1" si="3"/>
        <v/>
      </c>
      <c r="H44" s="22" t="str">
        <f t="shared" ca="1" si="4"/>
        <v/>
      </c>
      <c r="I44" s="22" t="str">
        <f t="shared" ca="1" si="4"/>
        <v/>
      </c>
      <c r="J44" s="22" t="str">
        <f t="shared" ca="1" si="4"/>
        <v/>
      </c>
      <c r="K44" s="22" t="str">
        <f t="shared" ca="1" si="4"/>
        <v/>
      </c>
      <c r="L44" s="22" t="str">
        <f t="shared" ca="1" si="5"/>
        <v/>
      </c>
      <c r="M44" s="22" t="str">
        <f t="shared" ca="1" si="5"/>
        <v/>
      </c>
      <c r="N44" s="22" t="str">
        <f t="shared" ca="1" si="5"/>
        <v/>
      </c>
      <c r="O44" s="22" t="str">
        <f t="shared" ca="1" si="5"/>
        <v/>
      </c>
      <c r="P44" s="22" t="str">
        <f t="shared" ca="1" si="6"/>
        <v/>
      </c>
      <c r="Q44" s="22" t="str">
        <f t="shared" ca="1" si="6"/>
        <v/>
      </c>
      <c r="R44" s="22" t="str">
        <f t="shared" ca="1" si="2"/>
        <v/>
      </c>
    </row>
    <row r="45" spans="1:18">
      <c r="A45" s="18">
        <v>37</v>
      </c>
      <c r="B45" s="19" t="str">
        <f t="shared" ca="1" si="1"/>
        <v/>
      </c>
      <c r="C45" s="22" t="str">
        <f t="shared" ca="1" si="3"/>
        <v/>
      </c>
      <c r="D45" s="22" t="str">
        <f t="shared" ca="1" si="3"/>
        <v/>
      </c>
      <c r="E45" s="22" t="str">
        <f t="shared" ca="1" si="3"/>
        <v/>
      </c>
      <c r="F45" s="22" t="str">
        <f t="shared" ca="1" si="3"/>
        <v/>
      </c>
      <c r="G45" s="22" t="str">
        <f t="shared" ca="1" si="3"/>
        <v/>
      </c>
      <c r="H45" s="22" t="str">
        <f t="shared" ca="1" si="4"/>
        <v/>
      </c>
      <c r="I45" s="22" t="str">
        <f t="shared" ca="1" si="4"/>
        <v/>
      </c>
      <c r="J45" s="22" t="str">
        <f t="shared" ca="1" si="4"/>
        <v/>
      </c>
      <c r="K45" s="22" t="str">
        <f t="shared" ca="1" si="4"/>
        <v/>
      </c>
      <c r="L45" s="22" t="str">
        <f t="shared" ca="1" si="5"/>
        <v/>
      </c>
      <c r="M45" s="22" t="str">
        <f t="shared" ca="1" si="5"/>
        <v/>
      </c>
      <c r="N45" s="22" t="str">
        <f t="shared" ca="1" si="5"/>
        <v/>
      </c>
      <c r="O45" s="22" t="str">
        <f t="shared" ca="1" si="5"/>
        <v/>
      </c>
      <c r="P45" s="22" t="str">
        <f t="shared" ca="1" si="6"/>
        <v/>
      </c>
      <c r="Q45" s="22" t="str">
        <f t="shared" ca="1" si="6"/>
        <v/>
      </c>
      <c r="R45" s="22" t="str">
        <f t="shared" ca="1" si="2"/>
        <v/>
      </c>
    </row>
    <row r="46" spans="1:18">
      <c r="A46" s="18">
        <v>38</v>
      </c>
      <c r="B46" s="19" t="str">
        <f t="shared" ca="1" si="1"/>
        <v/>
      </c>
      <c r="C46" s="22" t="str">
        <f t="shared" ca="1" si="3"/>
        <v/>
      </c>
      <c r="D46" s="22" t="str">
        <f t="shared" ca="1" si="3"/>
        <v/>
      </c>
      <c r="E46" s="22" t="str">
        <f t="shared" ca="1" si="3"/>
        <v/>
      </c>
      <c r="F46" s="22" t="str">
        <f t="shared" ca="1" si="3"/>
        <v/>
      </c>
      <c r="G46" s="22" t="str">
        <f t="shared" ca="1" si="3"/>
        <v/>
      </c>
      <c r="H46" s="22" t="str">
        <f t="shared" ca="1" si="4"/>
        <v/>
      </c>
      <c r="I46" s="22" t="str">
        <f t="shared" ca="1" si="4"/>
        <v/>
      </c>
      <c r="J46" s="22" t="str">
        <f t="shared" ca="1" si="4"/>
        <v/>
      </c>
      <c r="K46" s="22" t="str">
        <f t="shared" ca="1" si="4"/>
        <v/>
      </c>
      <c r="L46" s="22" t="str">
        <f t="shared" ca="1" si="5"/>
        <v/>
      </c>
      <c r="M46" s="22" t="str">
        <f t="shared" ca="1" si="5"/>
        <v/>
      </c>
      <c r="N46" s="22" t="str">
        <f t="shared" ca="1" si="5"/>
        <v/>
      </c>
      <c r="O46" s="22" t="str">
        <f t="shared" ca="1" si="5"/>
        <v/>
      </c>
      <c r="P46" s="22" t="str">
        <f t="shared" ca="1" si="6"/>
        <v/>
      </c>
      <c r="Q46" s="22" t="str">
        <f t="shared" ca="1" si="6"/>
        <v/>
      </c>
      <c r="R46" s="22" t="str">
        <f t="shared" ca="1" si="2"/>
        <v/>
      </c>
    </row>
    <row r="47" spans="1:18">
      <c r="A47" s="18">
        <v>39</v>
      </c>
      <c r="B47" s="19" t="str">
        <f t="shared" ca="1" si="1"/>
        <v/>
      </c>
      <c r="C47" s="22" t="str">
        <f t="shared" ca="1" si="3"/>
        <v/>
      </c>
      <c r="D47" s="22" t="str">
        <f t="shared" ca="1" si="3"/>
        <v/>
      </c>
      <c r="E47" s="22" t="str">
        <f t="shared" ca="1" si="3"/>
        <v/>
      </c>
      <c r="F47" s="22" t="str">
        <f t="shared" ca="1" si="3"/>
        <v/>
      </c>
      <c r="G47" s="22" t="str">
        <f t="shared" ca="1" si="3"/>
        <v/>
      </c>
      <c r="H47" s="22" t="str">
        <f t="shared" ca="1" si="4"/>
        <v/>
      </c>
      <c r="I47" s="22" t="str">
        <f t="shared" ca="1" si="4"/>
        <v/>
      </c>
      <c r="J47" s="22" t="str">
        <f t="shared" ca="1" si="4"/>
        <v/>
      </c>
      <c r="K47" s="22" t="str">
        <f t="shared" ca="1" si="4"/>
        <v/>
      </c>
      <c r="L47" s="22" t="str">
        <f t="shared" ca="1" si="5"/>
        <v/>
      </c>
      <c r="M47" s="22" t="str">
        <f t="shared" ca="1" si="5"/>
        <v/>
      </c>
      <c r="N47" s="22" t="str">
        <f t="shared" ca="1" si="5"/>
        <v/>
      </c>
      <c r="O47" s="22" t="str">
        <f t="shared" ca="1" si="5"/>
        <v/>
      </c>
      <c r="P47" s="22" t="str">
        <f t="shared" ca="1" si="6"/>
        <v/>
      </c>
      <c r="Q47" s="22" t="str">
        <f t="shared" ca="1" si="6"/>
        <v/>
      </c>
      <c r="R47" s="22" t="str">
        <f t="shared" ca="1" si="2"/>
        <v/>
      </c>
    </row>
    <row r="48" spans="1:18">
      <c r="A48" s="18">
        <v>40</v>
      </c>
      <c r="B48" s="19" t="str">
        <f t="shared" ca="1" si="1"/>
        <v/>
      </c>
      <c r="C48" s="22" t="str">
        <f t="shared" ca="1" si="3"/>
        <v/>
      </c>
      <c r="D48" s="22" t="str">
        <f t="shared" ca="1" si="3"/>
        <v/>
      </c>
      <c r="E48" s="22" t="str">
        <f t="shared" ca="1" si="3"/>
        <v/>
      </c>
      <c r="F48" s="22" t="str">
        <f t="shared" ca="1" si="3"/>
        <v/>
      </c>
      <c r="G48" s="22" t="str">
        <f t="shared" ca="1" si="3"/>
        <v/>
      </c>
      <c r="H48" s="22" t="str">
        <f t="shared" ca="1" si="4"/>
        <v/>
      </c>
      <c r="I48" s="22" t="str">
        <f t="shared" ca="1" si="4"/>
        <v/>
      </c>
      <c r="J48" s="22" t="str">
        <f t="shared" ca="1" si="4"/>
        <v/>
      </c>
      <c r="K48" s="22" t="str">
        <f t="shared" ca="1" si="4"/>
        <v/>
      </c>
      <c r="L48" s="22" t="str">
        <f t="shared" ca="1" si="5"/>
        <v/>
      </c>
      <c r="M48" s="22" t="str">
        <f t="shared" ca="1" si="5"/>
        <v/>
      </c>
      <c r="N48" s="22" t="str">
        <f t="shared" ca="1" si="5"/>
        <v/>
      </c>
      <c r="O48" s="22" t="str">
        <f t="shared" ca="1" si="5"/>
        <v/>
      </c>
      <c r="P48" s="22" t="str">
        <f t="shared" ca="1" si="6"/>
        <v/>
      </c>
      <c r="Q48" s="22" t="str">
        <f t="shared" ca="1" si="6"/>
        <v/>
      </c>
      <c r="R48" s="22" t="str">
        <f t="shared" ca="1" si="2"/>
        <v/>
      </c>
    </row>
    <row r="49" spans="1:18">
      <c r="A49" s="18">
        <v>41</v>
      </c>
      <c r="B49" s="19" t="str">
        <f t="shared" ca="1" si="1"/>
        <v/>
      </c>
      <c r="C49" s="22" t="str">
        <f t="shared" ca="1" si="3"/>
        <v/>
      </c>
      <c r="D49" s="22" t="str">
        <f t="shared" ca="1" si="3"/>
        <v/>
      </c>
      <c r="E49" s="22" t="str">
        <f t="shared" ca="1" si="3"/>
        <v/>
      </c>
      <c r="F49" s="22" t="str">
        <f t="shared" ca="1" si="3"/>
        <v/>
      </c>
      <c r="G49" s="22" t="str">
        <f t="shared" ca="1" si="3"/>
        <v/>
      </c>
      <c r="H49" s="22" t="str">
        <f t="shared" ca="1" si="4"/>
        <v/>
      </c>
      <c r="I49" s="22" t="str">
        <f t="shared" ca="1" si="4"/>
        <v/>
      </c>
      <c r="J49" s="22" t="str">
        <f t="shared" ca="1" si="4"/>
        <v/>
      </c>
      <c r="K49" s="22" t="str">
        <f t="shared" ca="1" si="4"/>
        <v/>
      </c>
      <c r="L49" s="22" t="str">
        <f t="shared" ca="1" si="5"/>
        <v/>
      </c>
      <c r="M49" s="22" t="str">
        <f t="shared" ca="1" si="5"/>
        <v/>
      </c>
      <c r="N49" s="22" t="str">
        <f t="shared" ca="1" si="5"/>
        <v/>
      </c>
      <c r="O49" s="22" t="str">
        <f t="shared" ca="1" si="5"/>
        <v/>
      </c>
      <c r="P49" s="22" t="str">
        <f t="shared" ca="1" si="6"/>
        <v/>
      </c>
      <c r="Q49" s="22" t="str">
        <f t="shared" ca="1" si="6"/>
        <v/>
      </c>
      <c r="R49" s="22" t="str">
        <f t="shared" ca="1" si="2"/>
        <v/>
      </c>
    </row>
    <row r="50" spans="1:18">
      <c r="A50" s="18">
        <v>42</v>
      </c>
      <c r="B50" s="19" t="str">
        <f t="shared" ca="1" si="1"/>
        <v/>
      </c>
      <c r="C50" s="22" t="str">
        <f t="shared" ca="1" si="3"/>
        <v/>
      </c>
      <c r="D50" s="22" t="str">
        <f t="shared" ca="1" si="3"/>
        <v/>
      </c>
      <c r="E50" s="22" t="str">
        <f t="shared" ca="1" si="3"/>
        <v/>
      </c>
      <c r="F50" s="22" t="str">
        <f t="shared" ca="1" si="3"/>
        <v/>
      </c>
      <c r="G50" s="22" t="str">
        <f t="shared" ca="1" si="3"/>
        <v/>
      </c>
      <c r="H50" s="22" t="str">
        <f t="shared" ca="1" si="4"/>
        <v/>
      </c>
      <c r="I50" s="22" t="str">
        <f t="shared" ca="1" si="4"/>
        <v/>
      </c>
      <c r="J50" s="22" t="str">
        <f t="shared" ca="1" si="4"/>
        <v/>
      </c>
      <c r="K50" s="22" t="str">
        <f t="shared" ca="1" si="4"/>
        <v/>
      </c>
      <c r="L50" s="22" t="str">
        <f t="shared" ca="1" si="5"/>
        <v/>
      </c>
      <c r="M50" s="22" t="str">
        <f t="shared" ca="1" si="5"/>
        <v/>
      </c>
      <c r="N50" s="22" t="str">
        <f t="shared" ca="1" si="5"/>
        <v/>
      </c>
      <c r="O50" s="22" t="str">
        <f t="shared" ca="1" si="5"/>
        <v/>
      </c>
      <c r="P50" s="22" t="str">
        <f t="shared" ca="1" si="6"/>
        <v/>
      </c>
      <c r="Q50" s="22" t="str">
        <f t="shared" ca="1" si="6"/>
        <v/>
      </c>
      <c r="R50" s="22" t="str">
        <f t="shared" ca="1" si="2"/>
        <v/>
      </c>
    </row>
    <row r="51" spans="1:18">
      <c r="A51" s="18">
        <v>43</v>
      </c>
      <c r="B51" s="19" t="str">
        <f t="shared" ca="1" si="1"/>
        <v/>
      </c>
      <c r="C51" s="22" t="str">
        <f t="shared" ca="1" si="3"/>
        <v/>
      </c>
      <c r="D51" s="22" t="str">
        <f t="shared" ca="1" si="3"/>
        <v/>
      </c>
      <c r="E51" s="22" t="str">
        <f t="shared" ca="1" si="3"/>
        <v/>
      </c>
      <c r="F51" s="22" t="str">
        <f t="shared" ca="1" si="3"/>
        <v/>
      </c>
      <c r="G51" s="22" t="str">
        <f t="shared" ca="1" si="3"/>
        <v/>
      </c>
      <c r="H51" s="22" t="str">
        <f t="shared" ca="1" si="4"/>
        <v/>
      </c>
      <c r="I51" s="22" t="str">
        <f t="shared" ca="1" si="4"/>
        <v/>
      </c>
      <c r="J51" s="22" t="str">
        <f t="shared" ca="1" si="4"/>
        <v/>
      </c>
      <c r="K51" s="22" t="str">
        <f t="shared" ca="1" si="4"/>
        <v/>
      </c>
      <c r="L51" s="22" t="str">
        <f t="shared" ca="1" si="5"/>
        <v/>
      </c>
      <c r="M51" s="22" t="str">
        <f t="shared" ca="1" si="5"/>
        <v/>
      </c>
      <c r="N51" s="22" t="str">
        <f t="shared" ca="1" si="5"/>
        <v/>
      </c>
      <c r="O51" s="22" t="str">
        <f t="shared" ca="1" si="5"/>
        <v/>
      </c>
      <c r="P51" s="22" t="str">
        <f t="shared" ca="1" si="6"/>
        <v/>
      </c>
      <c r="Q51" s="22" t="str">
        <f t="shared" ca="1" si="6"/>
        <v/>
      </c>
      <c r="R51" s="22" t="str">
        <f t="shared" ca="1" si="2"/>
        <v/>
      </c>
    </row>
    <row r="52" spans="1:18">
      <c r="A52" s="18">
        <v>44</v>
      </c>
      <c r="B52" s="19" t="str">
        <f t="shared" ca="1" si="1"/>
        <v/>
      </c>
      <c r="C52" s="22" t="str">
        <f t="shared" ca="1" si="3"/>
        <v/>
      </c>
      <c r="D52" s="22" t="str">
        <f t="shared" ca="1" si="3"/>
        <v/>
      </c>
      <c r="E52" s="22" t="str">
        <f t="shared" ca="1" si="3"/>
        <v/>
      </c>
      <c r="F52" s="22" t="str">
        <f t="shared" ca="1" si="3"/>
        <v/>
      </c>
      <c r="G52" s="22" t="str">
        <f t="shared" ca="1" si="3"/>
        <v/>
      </c>
      <c r="H52" s="22" t="str">
        <f t="shared" ca="1" si="4"/>
        <v/>
      </c>
      <c r="I52" s="22" t="str">
        <f t="shared" ca="1" si="4"/>
        <v/>
      </c>
      <c r="J52" s="22" t="str">
        <f t="shared" ca="1" si="4"/>
        <v/>
      </c>
      <c r="K52" s="22" t="str">
        <f t="shared" ca="1" si="4"/>
        <v/>
      </c>
      <c r="L52" s="22" t="str">
        <f t="shared" ca="1" si="5"/>
        <v/>
      </c>
      <c r="M52" s="22" t="str">
        <f t="shared" ca="1" si="5"/>
        <v/>
      </c>
      <c r="N52" s="22" t="str">
        <f t="shared" ca="1" si="5"/>
        <v/>
      </c>
      <c r="O52" s="22" t="str">
        <f t="shared" ca="1" si="5"/>
        <v/>
      </c>
      <c r="P52" s="22" t="str">
        <f t="shared" ca="1" si="6"/>
        <v/>
      </c>
      <c r="Q52" s="22" t="str">
        <f t="shared" ca="1" si="6"/>
        <v/>
      </c>
      <c r="R52" s="22" t="str">
        <f t="shared" ca="1" si="2"/>
        <v/>
      </c>
    </row>
    <row r="53" spans="1:18">
      <c r="A53" s="18">
        <v>45</v>
      </c>
      <c r="B53" s="19" t="str">
        <f t="shared" ca="1" si="1"/>
        <v/>
      </c>
      <c r="C53" s="22" t="str">
        <f t="shared" ca="1" si="3"/>
        <v/>
      </c>
      <c r="D53" s="22" t="str">
        <f t="shared" ca="1" si="3"/>
        <v/>
      </c>
      <c r="E53" s="22" t="str">
        <f t="shared" ca="1" si="3"/>
        <v/>
      </c>
      <c r="F53" s="22" t="str">
        <f t="shared" ca="1" si="3"/>
        <v/>
      </c>
      <c r="G53" s="22" t="str">
        <f t="shared" ca="1" si="3"/>
        <v/>
      </c>
      <c r="H53" s="22" t="str">
        <f t="shared" ca="1" si="4"/>
        <v/>
      </c>
      <c r="I53" s="22" t="str">
        <f t="shared" ca="1" si="4"/>
        <v/>
      </c>
      <c r="J53" s="22" t="str">
        <f t="shared" ca="1" si="4"/>
        <v/>
      </c>
      <c r="K53" s="22" t="str">
        <f t="shared" ca="1" si="4"/>
        <v/>
      </c>
      <c r="L53" s="22" t="str">
        <f t="shared" ca="1" si="5"/>
        <v/>
      </c>
      <c r="M53" s="22" t="str">
        <f t="shared" ca="1" si="5"/>
        <v/>
      </c>
      <c r="N53" s="22" t="str">
        <f t="shared" ca="1" si="5"/>
        <v/>
      </c>
      <c r="O53" s="22" t="str">
        <f t="shared" ca="1" si="5"/>
        <v/>
      </c>
      <c r="P53" s="22" t="str">
        <f t="shared" ca="1" si="6"/>
        <v/>
      </c>
      <c r="Q53" s="22" t="str">
        <f t="shared" ca="1" si="6"/>
        <v/>
      </c>
      <c r="R53" s="22" t="str">
        <f t="shared" ca="1" si="2"/>
        <v/>
      </c>
    </row>
    <row r="54" spans="1:18">
      <c r="A54" s="18">
        <v>46</v>
      </c>
      <c r="B54" s="19" t="str">
        <f t="shared" ca="1" si="1"/>
        <v/>
      </c>
      <c r="C54" s="22" t="str">
        <f t="shared" ca="1" si="3"/>
        <v/>
      </c>
      <c r="D54" s="22" t="str">
        <f t="shared" ca="1" si="3"/>
        <v/>
      </c>
      <c r="E54" s="22" t="str">
        <f t="shared" ca="1" si="3"/>
        <v/>
      </c>
      <c r="F54" s="22" t="str">
        <f t="shared" ca="1" si="3"/>
        <v/>
      </c>
      <c r="G54" s="22" t="str">
        <f t="shared" ca="1" si="3"/>
        <v/>
      </c>
      <c r="H54" s="22" t="str">
        <f t="shared" ca="1" si="4"/>
        <v/>
      </c>
      <c r="I54" s="22" t="str">
        <f t="shared" ca="1" si="4"/>
        <v/>
      </c>
      <c r="J54" s="22" t="str">
        <f t="shared" ca="1" si="4"/>
        <v/>
      </c>
      <c r="K54" s="22" t="str">
        <f t="shared" ca="1" si="4"/>
        <v/>
      </c>
      <c r="L54" s="22" t="str">
        <f t="shared" ca="1" si="5"/>
        <v/>
      </c>
      <c r="M54" s="22" t="str">
        <f t="shared" ca="1" si="5"/>
        <v/>
      </c>
      <c r="N54" s="22" t="str">
        <f t="shared" ca="1" si="5"/>
        <v/>
      </c>
      <c r="O54" s="22" t="str">
        <f t="shared" ca="1" si="5"/>
        <v/>
      </c>
      <c r="P54" s="22" t="str">
        <f t="shared" ca="1" si="6"/>
        <v/>
      </c>
      <c r="Q54" s="22" t="str">
        <f t="shared" ca="1" si="6"/>
        <v/>
      </c>
      <c r="R54" s="22" t="str">
        <f t="shared" ca="1" si="2"/>
        <v/>
      </c>
    </row>
    <row r="55" spans="1:18">
      <c r="A55" s="18">
        <v>47</v>
      </c>
      <c r="B55" s="19" t="str">
        <f t="shared" ca="1" si="1"/>
        <v/>
      </c>
      <c r="C55" s="22" t="str">
        <f t="shared" ca="1" si="3"/>
        <v/>
      </c>
      <c r="D55" s="22" t="str">
        <f t="shared" ca="1" si="3"/>
        <v/>
      </c>
      <c r="E55" s="22" t="str">
        <f t="shared" ca="1" si="3"/>
        <v/>
      </c>
      <c r="F55" s="22" t="str">
        <f t="shared" ca="1" si="3"/>
        <v/>
      </c>
      <c r="G55" s="22" t="str">
        <f t="shared" ca="1" si="3"/>
        <v/>
      </c>
      <c r="H55" s="22" t="str">
        <f t="shared" ca="1" si="4"/>
        <v/>
      </c>
      <c r="I55" s="22" t="str">
        <f t="shared" ca="1" si="4"/>
        <v/>
      </c>
      <c r="J55" s="22" t="str">
        <f t="shared" ca="1" si="4"/>
        <v/>
      </c>
      <c r="K55" s="22" t="str">
        <f t="shared" ca="1" si="4"/>
        <v/>
      </c>
      <c r="L55" s="22" t="str">
        <f t="shared" ca="1" si="5"/>
        <v/>
      </c>
      <c r="M55" s="22" t="str">
        <f t="shared" ca="1" si="5"/>
        <v/>
      </c>
      <c r="N55" s="22" t="str">
        <f t="shared" ca="1" si="5"/>
        <v/>
      </c>
      <c r="O55" s="22" t="str">
        <f t="shared" ca="1" si="5"/>
        <v/>
      </c>
      <c r="P55" s="22" t="str">
        <f t="shared" ca="1" si="6"/>
        <v/>
      </c>
      <c r="Q55" s="22" t="str">
        <f t="shared" ca="1" si="6"/>
        <v/>
      </c>
      <c r="R55" s="22" t="str">
        <f t="shared" ca="1" si="2"/>
        <v/>
      </c>
    </row>
    <row r="56" spans="1:18">
      <c r="A56" s="18">
        <v>48</v>
      </c>
      <c r="B56" s="19" t="str">
        <f t="shared" ca="1" si="1"/>
        <v/>
      </c>
      <c r="C56" s="22" t="str">
        <f t="shared" ca="1" si="3"/>
        <v/>
      </c>
      <c r="D56" s="22" t="str">
        <f t="shared" ca="1" si="3"/>
        <v/>
      </c>
      <c r="E56" s="22" t="str">
        <f t="shared" ca="1" si="3"/>
        <v/>
      </c>
      <c r="F56" s="22" t="str">
        <f t="shared" ca="1" si="3"/>
        <v/>
      </c>
      <c r="G56" s="22" t="str">
        <f t="shared" ca="1" si="3"/>
        <v/>
      </c>
      <c r="H56" s="22" t="str">
        <f t="shared" ca="1" si="4"/>
        <v/>
      </c>
      <c r="I56" s="22" t="str">
        <f t="shared" ca="1" si="4"/>
        <v/>
      </c>
      <c r="J56" s="22" t="str">
        <f t="shared" ca="1" si="4"/>
        <v/>
      </c>
      <c r="K56" s="22" t="str">
        <f t="shared" ca="1" si="4"/>
        <v/>
      </c>
      <c r="L56" s="22" t="str">
        <f t="shared" ca="1" si="5"/>
        <v/>
      </c>
      <c r="M56" s="22" t="str">
        <f t="shared" ca="1" si="5"/>
        <v/>
      </c>
      <c r="N56" s="22" t="str">
        <f t="shared" ca="1" si="5"/>
        <v/>
      </c>
      <c r="O56" s="22" t="str">
        <f t="shared" ca="1" si="5"/>
        <v/>
      </c>
      <c r="P56" s="22" t="str">
        <f t="shared" ca="1" si="6"/>
        <v/>
      </c>
      <c r="Q56" s="22" t="str">
        <f t="shared" ca="1" si="6"/>
        <v/>
      </c>
      <c r="R56" s="22" t="str">
        <f t="shared" ca="1" si="2"/>
        <v/>
      </c>
    </row>
    <row r="57" spans="1:18">
      <c r="A57" s="18">
        <v>49</v>
      </c>
      <c r="B57" s="19" t="str">
        <f t="shared" ca="1" si="1"/>
        <v/>
      </c>
      <c r="C57" s="22" t="str">
        <f t="shared" ca="1" si="3"/>
        <v/>
      </c>
      <c r="D57" s="22" t="str">
        <f t="shared" ca="1" si="3"/>
        <v/>
      </c>
      <c r="E57" s="22" t="str">
        <f t="shared" ca="1" si="3"/>
        <v/>
      </c>
      <c r="F57" s="22" t="str">
        <f t="shared" ca="1" si="3"/>
        <v/>
      </c>
      <c r="G57" s="22" t="str">
        <f t="shared" ca="1" si="3"/>
        <v/>
      </c>
      <c r="H57" s="22" t="str">
        <f t="shared" ca="1" si="4"/>
        <v/>
      </c>
      <c r="I57" s="22" t="str">
        <f t="shared" ca="1" si="4"/>
        <v/>
      </c>
      <c r="J57" s="22" t="str">
        <f t="shared" ca="1" si="4"/>
        <v/>
      </c>
      <c r="K57" s="22" t="str">
        <f t="shared" ca="1" si="4"/>
        <v/>
      </c>
      <c r="L57" s="22" t="str">
        <f t="shared" ca="1" si="5"/>
        <v/>
      </c>
      <c r="M57" s="22" t="str">
        <f t="shared" ca="1" si="5"/>
        <v/>
      </c>
      <c r="N57" s="22" t="str">
        <f t="shared" ca="1" si="5"/>
        <v/>
      </c>
      <c r="O57" s="22" t="str">
        <f t="shared" ca="1" si="5"/>
        <v/>
      </c>
      <c r="P57" s="22" t="str">
        <f t="shared" ca="1" si="6"/>
        <v/>
      </c>
      <c r="Q57" s="22" t="str">
        <f t="shared" ca="1" si="6"/>
        <v/>
      </c>
      <c r="R57" s="22" t="str">
        <f t="shared" ca="1" si="2"/>
        <v/>
      </c>
    </row>
    <row r="58" spans="1:18">
      <c r="A58" s="18">
        <v>50</v>
      </c>
      <c r="B58" s="19" t="str">
        <f t="shared" ca="1" si="1"/>
        <v/>
      </c>
      <c r="C58" s="22" t="str">
        <f t="shared" ca="1" si="3"/>
        <v/>
      </c>
      <c r="D58" s="22" t="str">
        <f t="shared" ca="1" si="3"/>
        <v/>
      </c>
      <c r="E58" s="22" t="str">
        <f t="shared" ca="1" si="3"/>
        <v/>
      </c>
      <c r="F58" s="22" t="str">
        <f t="shared" ca="1" si="3"/>
        <v/>
      </c>
      <c r="G58" s="22" t="str">
        <f t="shared" ca="1" si="3"/>
        <v/>
      </c>
      <c r="H58" s="22" t="str">
        <f t="shared" ca="1" si="4"/>
        <v/>
      </c>
      <c r="I58" s="22" t="str">
        <f t="shared" ca="1" si="4"/>
        <v/>
      </c>
      <c r="J58" s="22" t="str">
        <f t="shared" ca="1" si="4"/>
        <v/>
      </c>
      <c r="K58" s="22" t="str">
        <f t="shared" ca="1" si="4"/>
        <v/>
      </c>
      <c r="L58" s="22" t="str">
        <f t="shared" ca="1" si="5"/>
        <v/>
      </c>
      <c r="M58" s="22" t="str">
        <f t="shared" ca="1" si="5"/>
        <v/>
      </c>
      <c r="N58" s="22" t="str">
        <f t="shared" ca="1" si="5"/>
        <v/>
      </c>
      <c r="O58" s="22" t="str">
        <f t="shared" ca="1" si="5"/>
        <v/>
      </c>
      <c r="P58" s="22" t="str">
        <f t="shared" ca="1" si="6"/>
        <v/>
      </c>
      <c r="Q58" s="22" t="str">
        <f t="shared" ca="1" si="6"/>
        <v/>
      </c>
      <c r="R58" s="22" t="str">
        <f t="shared" ca="1" si="2"/>
        <v/>
      </c>
    </row>
    <row r="59" spans="1:18">
      <c r="A59" s="18">
        <v>51</v>
      </c>
      <c r="B59" s="19" t="str">
        <f t="shared" ca="1" si="1"/>
        <v/>
      </c>
      <c r="C59" s="22" t="str">
        <f t="shared" ca="1" si="3"/>
        <v/>
      </c>
      <c r="D59" s="22" t="str">
        <f t="shared" ca="1" si="3"/>
        <v/>
      </c>
      <c r="E59" s="22" t="str">
        <f t="shared" ca="1" si="3"/>
        <v/>
      </c>
      <c r="F59" s="22" t="str">
        <f t="shared" ca="1" si="3"/>
        <v/>
      </c>
      <c r="G59" s="22" t="str">
        <f t="shared" ca="1" si="3"/>
        <v/>
      </c>
      <c r="H59" s="22" t="str">
        <f t="shared" ca="1" si="4"/>
        <v/>
      </c>
      <c r="I59" s="22" t="str">
        <f t="shared" ca="1" si="4"/>
        <v/>
      </c>
      <c r="J59" s="22" t="str">
        <f t="shared" ca="1" si="4"/>
        <v/>
      </c>
      <c r="K59" s="22" t="str">
        <f t="shared" ca="1" si="4"/>
        <v/>
      </c>
      <c r="L59" s="22" t="str">
        <f t="shared" ca="1" si="5"/>
        <v/>
      </c>
      <c r="M59" s="22" t="str">
        <f t="shared" ca="1" si="5"/>
        <v/>
      </c>
      <c r="N59" s="22" t="str">
        <f t="shared" ca="1" si="5"/>
        <v/>
      </c>
      <c r="O59" s="22" t="str">
        <f t="shared" ca="1" si="5"/>
        <v/>
      </c>
      <c r="P59" s="22" t="str">
        <f t="shared" ca="1" si="6"/>
        <v/>
      </c>
      <c r="Q59" s="22" t="str">
        <f t="shared" ca="1" si="6"/>
        <v/>
      </c>
      <c r="R59" s="22" t="str">
        <f t="shared" ca="1" si="2"/>
        <v/>
      </c>
    </row>
    <row r="60" spans="1:18">
      <c r="A60" s="18">
        <v>52</v>
      </c>
      <c r="B60" s="19" t="str">
        <f t="shared" ca="1" si="1"/>
        <v/>
      </c>
      <c r="C60" s="22" t="str">
        <f t="shared" ca="1" si="3"/>
        <v/>
      </c>
      <c r="D60" s="22" t="str">
        <f t="shared" ca="1" si="3"/>
        <v/>
      </c>
      <c r="E60" s="22" t="str">
        <f t="shared" ca="1" si="3"/>
        <v/>
      </c>
      <c r="F60" s="22" t="str">
        <f t="shared" ca="1" si="3"/>
        <v/>
      </c>
      <c r="G60" s="22" t="str">
        <f t="shared" ca="1" si="3"/>
        <v/>
      </c>
      <c r="H60" s="22" t="str">
        <f t="shared" ca="1" si="4"/>
        <v/>
      </c>
      <c r="I60" s="22" t="str">
        <f t="shared" ca="1" si="4"/>
        <v/>
      </c>
      <c r="J60" s="22" t="str">
        <f t="shared" ca="1" si="4"/>
        <v/>
      </c>
      <c r="K60" s="22" t="str">
        <f t="shared" ca="1" si="4"/>
        <v/>
      </c>
      <c r="L60" s="22" t="str">
        <f t="shared" ca="1" si="5"/>
        <v/>
      </c>
      <c r="M60" s="22" t="str">
        <f t="shared" ca="1" si="5"/>
        <v/>
      </c>
      <c r="N60" s="22" t="str">
        <f t="shared" ca="1" si="5"/>
        <v/>
      </c>
      <c r="O60" s="22" t="str">
        <f t="shared" ca="1" si="5"/>
        <v/>
      </c>
      <c r="P60" s="22" t="str">
        <f t="shared" ca="1" si="6"/>
        <v/>
      </c>
      <c r="Q60" s="22" t="str">
        <f t="shared" ca="1" si="6"/>
        <v/>
      </c>
      <c r="R60" s="22" t="str">
        <f t="shared" ca="1" si="2"/>
        <v/>
      </c>
    </row>
    <row r="61" spans="1:18">
      <c r="A61" s="18">
        <v>53</v>
      </c>
      <c r="B61" s="19" t="str">
        <f t="shared" ca="1" si="1"/>
        <v/>
      </c>
      <c r="C61" s="22" t="str">
        <f t="shared" ca="1" si="3"/>
        <v/>
      </c>
      <c r="D61" s="22" t="str">
        <f t="shared" ca="1" si="3"/>
        <v/>
      </c>
      <c r="E61" s="22" t="str">
        <f t="shared" ca="1" si="3"/>
        <v/>
      </c>
      <c r="F61" s="22" t="str">
        <f t="shared" ca="1" si="3"/>
        <v/>
      </c>
      <c r="G61" s="22" t="str">
        <f t="shared" ca="1" si="3"/>
        <v/>
      </c>
      <c r="H61" s="22" t="str">
        <f t="shared" ca="1" si="4"/>
        <v/>
      </c>
      <c r="I61" s="22" t="str">
        <f t="shared" ca="1" si="4"/>
        <v/>
      </c>
      <c r="J61" s="22" t="str">
        <f t="shared" ca="1" si="4"/>
        <v/>
      </c>
      <c r="K61" s="22" t="str">
        <f t="shared" ca="1" si="4"/>
        <v/>
      </c>
      <c r="L61" s="22" t="str">
        <f t="shared" ca="1" si="5"/>
        <v/>
      </c>
      <c r="M61" s="22" t="str">
        <f t="shared" ca="1" si="5"/>
        <v/>
      </c>
      <c r="N61" s="22" t="str">
        <f t="shared" ca="1" si="5"/>
        <v/>
      </c>
      <c r="O61" s="22" t="str">
        <f t="shared" ca="1" si="5"/>
        <v/>
      </c>
      <c r="P61" s="22" t="str">
        <f t="shared" ca="1" si="6"/>
        <v/>
      </c>
      <c r="Q61" s="22" t="str">
        <f t="shared" ca="1" si="6"/>
        <v/>
      </c>
      <c r="R61" s="22" t="str">
        <f t="shared" ca="1" si="2"/>
        <v/>
      </c>
    </row>
    <row r="62" spans="1:18">
      <c r="A62" s="18">
        <v>54</v>
      </c>
      <c r="B62" s="19" t="str">
        <f t="shared" ca="1" si="1"/>
        <v/>
      </c>
      <c r="C62" s="22" t="str">
        <f t="shared" ca="1" si="3"/>
        <v/>
      </c>
      <c r="D62" s="22" t="str">
        <f t="shared" ca="1" si="3"/>
        <v/>
      </c>
      <c r="E62" s="22" t="str">
        <f t="shared" ca="1" si="3"/>
        <v/>
      </c>
      <c r="F62" s="22" t="str">
        <f t="shared" ca="1" si="3"/>
        <v/>
      </c>
      <c r="G62" s="22" t="str">
        <f t="shared" ca="1" si="3"/>
        <v/>
      </c>
      <c r="H62" s="22" t="str">
        <f t="shared" ca="1" si="4"/>
        <v/>
      </c>
      <c r="I62" s="22" t="str">
        <f t="shared" ca="1" si="4"/>
        <v/>
      </c>
      <c r="J62" s="22" t="str">
        <f t="shared" ca="1" si="4"/>
        <v/>
      </c>
      <c r="K62" s="22" t="str">
        <f t="shared" ca="1" si="4"/>
        <v/>
      </c>
      <c r="L62" s="22" t="str">
        <f t="shared" ca="1" si="5"/>
        <v/>
      </c>
      <c r="M62" s="22" t="str">
        <f t="shared" ca="1" si="5"/>
        <v/>
      </c>
      <c r="N62" s="22" t="str">
        <f t="shared" ca="1" si="5"/>
        <v/>
      </c>
      <c r="O62" s="22" t="str">
        <f t="shared" ca="1" si="5"/>
        <v/>
      </c>
      <c r="P62" s="22" t="str">
        <f t="shared" ca="1" si="6"/>
        <v/>
      </c>
      <c r="Q62" s="22" t="str">
        <f t="shared" ca="1" si="6"/>
        <v/>
      </c>
      <c r="R62" s="22" t="str">
        <f t="shared" ca="1" si="2"/>
        <v/>
      </c>
    </row>
    <row r="63" spans="1:18">
      <c r="A63" s="18">
        <v>55</v>
      </c>
      <c r="B63" s="19" t="str">
        <f t="shared" ca="1" si="1"/>
        <v/>
      </c>
      <c r="C63" s="22" t="str">
        <f t="shared" ca="1" si="3"/>
        <v/>
      </c>
      <c r="D63" s="22" t="str">
        <f t="shared" ca="1" si="3"/>
        <v/>
      </c>
      <c r="E63" s="22" t="str">
        <f t="shared" ca="1" si="3"/>
        <v/>
      </c>
      <c r="F63" s="22" t="str">
        <f t="shared" ca="1" si="3"/>
        <v/>
      </c>
      <c r="G63" s="22" t="str">
        <f t="shared" ca="1" si="3"/>
        <v/>
      </c>
      <c r="H63" s="22" t="str">
        <f t="shared" ca="1" si="4"/>
        <v/>
      </c>
      <c r="I63" s="22" t="str">
        <f t="shared" ca="1" si="4"/>
        <v/>
      </c>
      <c r="J63" s="22" t="str">
        <f t="shared" ca="1" si="4"/>
        <v/>
      </c>
      <c r="K63" s="22" t="str">
        <f t="shared" ca="1" si="4"/>
        <v/>
      </c>
      <c r="L63" s="22" t="str">
        <f t="shared" ca="1" si="5"/>
        <v/>
      </c>
      <c r="M63" s="22" t="str">
        <f t="shared" ca="1" si="5"/>
        <v/>
      </c>
      <c r="N63" s="22" t="str">
        <f t="shared" ca="1" si="5"/>
        <v/>
      </c>
      <c r="O63" s="22" t="str">
        <f t="shared" ca="1" si="5"/>
        <v/>
      </c>
      <c r="P63" s="22" t="str">
        <f t="shared" ca="1" si="6"/>
        <v/>
      </c>
      <c r="Q63" s="22" t="str">
        <f t="shared" ca="1" si="6"/>
        <v/>
      </c>
      <c r="R63" s="22" t="str">
        <f t="shared" ca="1" si="2"/>
        <v/>
      </c>
    </row>
    <row r="64" spans="1:18">
      <c r="A64" s="18">
        <v>56</v>
      </c>
      <c r="B64" s="19" t="str">
        <f t="shared" ca="1" si="1"/>
        <v/>
      </c>
      <c r="C64" s="22" t="str">
        <f t="shared" ca="1" si="3"/>
        <v/>
      </c>
      <c r="D64" s="22" t="str">
        <f t="shared" ca="1" si="3"/>
        <v/>
      </c>
      <c r="E64" s="22" t="str">
        <f t="shared" ca="1" si="3"/>
        <v/>
      </c>
      <c r="F64" s="22" t="str">
        <f t="shared" ca="1" si="3"/>
        <v/>
      </c>
      <c r="G64" s="22" t="str">
        <f t="shared" ca="1" si="3"/>
        <v/>
      </c>
      <c r="H64" s="22" t="str">
        <f t="shared" ca="1" si="4"/>
        <v/>
      </c>
      <c r="I64" s="22" t="str">
        <f t="shared" ca="1" si="4"/>
        <v/>
      </c>
      <c r="J64" s="22" t="str">
        <f t="shared" ca="1" si="4"/>
        <v/>
      </c>
      <c r="K64" s="22" t="str">
        <f t="shared" ca="1" si="4"/>
        <v/>
      </c>
      <c r="L64" s="22" t="str">
        <f t="shared" ca="1" si="5"/>
        <v/>
      </c>
      <c r="M64" s="22" t="str">
        <f t="shared" ca="1" si="5"/>
        <v/>
      </c>
      <c r="N64" s="22" t="str">
        <f t="shared" ca="1" si="5"/>
        <v/>
      </c>
      <c r="O64" s="22" t="str">
        <f t="shared" ca="1" si="5"/>
        <v/>
      </c>
      <c r="P64" s="22" t="str">
        <f t="shared" ca="1" si="6"/>
        <v/>
      </c>
      <c r="Q64" s="22" t="str">
        <f t="shared" ca="1" si="6"/>
        <v/>
      </c>
      <c r="R64" s="22" t="str">
        <f t="shared" ca="1" si="2"/>
        <v/>
      </c>
    </row>
    <row r="65" spans="1:18">
      <c r="A65" s="18">
        <v>57</v>
      </c>
      <c r="B65" s="19" t="str">
        <f t="shared" ca="1" si="1"/>
        <v/>
      </c>
      <c r="C65" s="22" t="str">
        <f t="shared" ca="1" si="3"/>
        <v/>
      </c>
      <c r="D65" s="22" t="str">
        <f t="shared" ca="1" si="3"/>
        <v/>
      </c>
      <c r="E65" s="22" t="str">
        <f t="shared" ca="1" si="3"/>
        <v/>
      </c>
      <c r="F65" s="22" t="str">
        <f t="shared" ca="1" si="3"/>
        <v/>
      </c>
      <c r="G65" s="22" t="str">
        <f t="shared" ca="1" si="3"/>
        <v/>
      </c>
      <c r="H65" s="22" t="str">
        <f t="shared" ca="1" si="4"/>
        <v/>
      </c>
      <c r="I65" s="22" t="str">
        <f t="shared" ca="1" si="4"/>
        <v/>
      </c>
      <c r="J65" s="22" t="str">
        <f t="shared" ca="1" si="4"/>
        <v/>
      </c>
      <c r="K65" s="22" t="str">
        <f t="shared" ca="1" si="4"/>
        <v/>
      </c>
      <c r="L65" s="22" t="str">
        <f t="shared" ca="1" si="5"/>
        <v/>
      </c>
      <c r="M65" s="22" t="str">
        <f t="shared" ca="1" si="5"/>
        <v/>
      </c>
      <c r="N65" s="22" t="str">
        <f t="shared" ca="1" si="5"/>
        <v/>
      </c>
      <c r="O65" s="22" t="str">
        <f t="shared" ca="1" si="5"/>
        <v/>
      </c>
      <c r="P65" s="22" t="str">
        <f t="shared" ca="1" si="6"/>
        <v/>
      </c>
      <c r="Q65" s="22" t="str">
        <f t="shared" ca="1" si="6"/>
        <v/>
      </c>
      <c r="R65" s="22" t="str">
        <f t="shared" ca="1" si="2"/>
        <v/>
      </c>
    </row>
    <row r="66" spans="1:18">
      <c r="A66" s="18">
        <v>58</v>
      </c>
      <c r="B66" s="19" t="str">
        <f t="shared" ca="1" si="1"/>
        <v/>
      </c>
      <c r="C66" s="22" t="str">
        <f t="shared" ca="1" si="3"/>
        <v/>
      </c>
      <c r="D66" s="22" t="str">
        <f t="shared" ca="1" si="3"/>
        <v/>
      </c>
      <c r="E66" s="22" t="str">
        <f t="shared" ca="1" si="3"/>
        <v/>
      </c>
      <c r="F66" s="22" t="str">
        <f t="shared" ca="1" si="3"/>
        <v/>
      </c>
      <c r="G66" s="22" t="str">
        <f t="shared" ref="G66:J109" ca="1" si="7">IF(AND($B66=$S$4,G$5&lt;&gt;""),IF(VLOOKUP($A$1&amp;"-"&amp;$A66,INDIRECT($E$2),G$4+$B$4,0)="","","'"&amp;G$5&amp;"' =&gt; '"&amp;VLOOKUP($A$1&amp;"-"&amp;$A66,INDIRECT($E$2),G$4+$B$4,0)&amp;"', "),"")</f>
        <v/>
      </c>
      <c r="H66" s="22" t="str">
        <f t="shared" ca="1" si="4"/>
        <v/>
      </c>
      <c r="I66" s="22" t="str">
        <f t="shared" ca="1" si="4"/>
        <v/>
      </c>
      <c r="J66" s="22" t="str">
        <f t="shared" ca="1" si="4"/>
        <v/>
      </c>
      <c r="K66" s="22" t="str">
        <f t="shared" ca="1" si="4"/>
        <v/>
      </c>
      <c r="L66" s="22" t="str">
        <f t="shared" ca="1" si="5"/>
        <v/>
      </c>
      <c r="M66" s="22" t="str">
        <f t="shared" ca="1" si="5"/>
        <v/>
      </c>
      <c r="N66" s="22" t="str">
        <f t="shared" ca="1" si="5"/>
        <v/>
      </c>
      <c r="O66" s="22" t="str">
        <f t="shared" ca="1" si="5"/>
        <v/>
      </c>
      <c r="P66" s="22" t="str">
        <f t="shared" ca="1" si="6"/>
        <v/>
      </c>
      <c r="Q66" s="22" t="str">
        <f t="shared" ca="1" si="6"/>
        <v/>
      </c>
      <c r="R66" s="22" t="str">
        <f t="shared" ca="1" si="2"/>
        <v/>
      </c>
    </row>
    <row r="67" spans="1:18">
      <c r="A67" s="18">
        <v>59</v>
      </c>
      <c r="B67" s="19" t="str">
        <f t="shared" ca="1" si="1"/>
        <v/>
      </c>
      <c r="C67" s="22" t="str">
        <f t="shared" ca="1" si="3"/>
        <v/>
      </c>
      <c r="D67" s="22" t="str">
        <f t="shared" ca="1" si="3"/>
        <v/>
      </c>
      <c r="E67" s="22" t="str">
        <f t="shared" ca="1" si="3"/>
        <v/>
      </c>
      <c r="F67" s="22" t="str">
        <f t="shared" ca="1" si="3"/>
        <v/>
      </c>
      <c r="G67" s="22" t="str">
        <f t="shared" ca="1" si="7"/>
        <v/>
      </c>
      <c r="H67" s="22" t="str">
        <f t="shared" ca="1" si="4"/>
        <v/>
      </c>
      <c r="I67" s="22" t="str">
        <f t="shared" ca="1" si="4"/>
        <v/>
      </c>
      <c r="J67" s="22" t="str">
        <f t="shared" ca="1" si="4"/>
        <v/>
      </c>
      <c r="K67" s="22" t="str">
        <f t="shared" ca="1" si="4"/>
        <v/>
      </c>
      <c r="L67" s="22" t="str">
        <f t="shared" ca="1" si="5"/>
        <v/>
      </c>
      <c r="M67" s="22" t="str">
        <f t="shared" ca="1" si="5"/>
        <v/>
      </c>
      <c r="N67" s="22" t="str">
        <f t="shared" ca="1" si="5"/>
        <v/>
      </c>
      <c r="O67" s="22" t="str">
        <f t="shared" ca="1" si="5"/>
        <v/>
      </c>
      <c r="P67" s="22" t="str">
        <f t="shared" ca="1" si="6"/>
        <v/>
      </c>
      <c r="Q67" s="22" t="str">
        <f t="shared" ca="1" si="6"/>
        <v/>
      </c>
      <c r="R67" s="22" t="str">
        <f t="shared" ca="1" si="2"/>
        <v/>
      </c>
    </row>
    <row r="68" spans="1:18">
      <c r="A68" s="18">
        <v>60</v>
      </c>
      <c r="B68" s="19" t="str">
        <f t="shared" ca="1" si="1"/>
        <v/>
      </c>
      <c r="C68" s="22" t="str">
        <f t="shared" ca="1" si="3"/>
        <v/>
      </c>
      <c r="D68" s="22" t="str">
        <f t="shared" ca="1" si="3"/>
        <v/>
      </c>
      <c r="E68" s="22" t="str">
        <f t="shared" ca="1" si="3"/>
        <v/>
      </c>
      <c r="F68" s="22" t="str">
        <f t="shared" ca="1" si="3"/>
        <v/>
      </c>
      <c r="G68" s="22" t="str">
        <f t="shared" ca="1" si="7"/>
        <v/>
      </c>
      <c r="H68" s="22" t="str">
        <f t="shared" ca="1" si="4"/>
        <v/>
      </c>
      <c r="I68" s="22" t="str">
        <f t="shared" ca="1" si="4"/>
        <v/>
      </c>
      <c r="J68" s="22" t="str">
        <f t="shared" ca="1" si="4"/>
        <v/>
      </c>
      <c r="K68" s="22" t="str">
        <f t="shared" ca="1" si="4"/>
        <v/>
      </c>
      <c r="L68" s="22" t="str">
        <f t="shared" ca="1" si="5"/>
        <v/>
      </c>
      <c r="M68" s="22" t="str">
        <f t="shared" ca="1" si="5"/>
        <v/>
      </c>
      <c r="N68" s="22" t="str">
        <f t="shared" ca="1" si="5"/>
        <v/>
      </c>
      <c r="O68" s="22" t="str">
        <f t="shared" ca="1" si="5"/>
        <v/>
      </c>
      <c r="P68" s="22" t="str">
        <f t="shared" ca="1" si="6"/>
        <v/>
      </c>
      <c r="Q68" s="22" t="str">
        <f t="shared" ca="1" si="6"/>
        <v/>
      </c>
      <c r="R68" s="22" t="str">
        <f t="shared" ca="1" si="2"/>
        <v/>
      </c>
    </row>
    <row r="69" spans="1:18">
      <c r="A69" s="18">
        <v>61</v>
      </c>
      <c r="B69" s="19" t="str">
        <f t="shared" ca="1" si="1"/>
        <v/>
      </c>
      <c r="C69" s="22" t="str">
        <f t="shared" ca="1" si="3"/>
        <v/>
      </c>
      <c r="D69" s="22" t="str">
        <f t="shared" ca="1" si="3"/>
        <v/>
      </c>
      <c r="E69" s="22" t="str">
        <f t="shared" ca="1" si="3"/>
        <v/>
      </c>
      <c r="F69" s="22" t="str">
        <f t="shared" ca="1" si="3"/>
        <v/>
      </c>
      <c r="G69" s="22" t="str">
        <f t="shared" ca="1" si="7"/>
        <v/>
      </c>
      <c r="H69" s="22" t="str">
        <f t="shared" ca="1" si="4"/>
        <v/>
      </c>
      <c r="I69" s="22" t="str">
        <f t="shared" ca="1" si="4"/>
        <v/>
      </c>
      <c r="J69" s="22" t="str">
        <f t="shared" ca="1" si="4"/>
        <v/>
      </c>
      <c r="K69" s="22" t="str">
        <f t="shared" ca="1" si="4"/>
        <v/>
      </c>
      <c r="L69" s="22" t="str">
        <f t="shared" ca="1" si="5"/>
        <v/>
      </c>
      <c r="M69" s="22" t="str">
        <f t="shared" ca="1" si="5"/>
        <v/>
      </c>
      <c r="N69" s="22" t="str">
        <f t="shared" ca="1" si="5"/>
        <v/>
      </c>
      <c r="O69" s="22" t="str">
        <f t="shared" ca="1" si="5"/>
        <v/>
      </c>
      <c r="P69" s="22" t="str">
        <f t="shared" ca="1" si="6"/>
        <v/>
      </c>
      <c r="Q69" s="22" t="str">
        <f t="shared" ca="1" si="6"/>
        <v/>
      </c>
      <c r="R69" s="22" t="str">
        <f t="shared" ca="1" si="2"/>
        <v/>
      </c>
    </row>
    <row r="70" spans="1:18">
      <c r="A70" s="18">
        <v>62</v>
      </c>
      <c r="B70" s="19" t="str">
        <f t="shared" ca="1" si="1"/>
        <v/>
      </c>
      <c r="C70" s="22" t="str">
        <f t="shared" ca="1" si="3"/>
        <v/>
      </c>
      <c r="D70" s="22" t="str">
        <f t="shared" ca="1" si="3"/>
        <v/>
      </c>
      <c r="E70" s="22" t="str">
        <f t="shared" ca="1" si="3"/>
        <v/>
      </c>
      <c r="F70" s="22" t="str">
        <f t="shared" ca="1" si="3"/>
        <v/>
      </c>
      <c r="G70" s="22" t="str">
        <f t="shared" ca="1" si="7"/>
        <v/>
      </c>
      <c r="H70" s="22" t="str">
        <f t="shared" ca="1" si="4"/>
        <v/>
      </c>
      <c r="I70" s="22" t="str">
        <f t="shared" ca="1" si="4"/>
        <v/>
      </c>
      <c r="J70" s="22" t="str">
        <f t="shared" ca="1" si="4"/>
        <v/>
      </c>
      <c r="K70" s="22" t="str">
        <f t="shared" ca="1" si="4"/>
        <v/>
      </c>
      <c r="L70" s="22" t="str">
        <f t="shared" ca="1" si="5"/>
        <v/>
      </c>
      <c r="M70" s="22" t="str">
        <f t="shared" ca="1" si="5"/>
        <v/>
      </c>
      <c r="N70" s="22" t="str">
        <f t="shared" ca="1" si="5"/>
        <v/>
      </c>
      <c r="O70" s="22" t="str">
        <f t="shared" ca="1" si="5"/>
        <v/>
      </c>
      <c r="P70" s="22" t="str">
        <f t="shared" ca="1" si="6"/>
        <v/>
      </c>
      <c r="Q70" s="22" t="str">
        <f t="shared" ca="1" si="6"/>
        <v/>
      </c>
      <c r="R70" s="22" t="str">
        <f t="shared" ca="1" si="2"/>
        <v/>
      </c>
    </row>
    <row r="71" spans="1:18">
      <c r="A71" s="18">
        <v>63</v>
      </c>
      <c r="B71" s="19" t="str">
        <f t="shared" ca="1" si="1"/>
        <v/>
      </c>
      <c r="C71" s="22" t="str">
        <f t="shared" ca="1" si="3"/>
        <v/>
      </c>
      <c r="D71" s="22" t="str">
        <f t="shared" ca="1" si="3"/>
        <v/>
      </c>
      <c r="E71" s="22" t="str">
        <f t="shared" ca="1" si="3"/>
        <v/>
      </c>
      <c r="F71" s="22" t="str">
        <f t="shared" ca="1" si="3"/>
        <v/>
      </c>
      <c r="G71" s="22" t="str">
        <f t="shared" ca="1" si="7"/>
        <v/>
      </c>
      <c r="H71" s="22" t="str">
        <f t="shared" ca="1" si="4"/>
        <v/>
      </c>
      <c r="I71" s="22" t="str">
        <f t="shared" ca="1" si="4"/>
        <v/>
      </c>
      <c r="J71" s="22" t="str">
        <f t="shared" ca="1" si="4"/>
        <v/>
      </c>
      <c r="K71" s="22" t="str">
        <f t="shared" ca="1" si="4"/>
        <v/>
      </c>
      <c r="L71" s="22" t="str">
        <f t="shared" ca="1" si="5"/>
        <v/>
      </c>
      <c r="M71" s="22" t="str">
        <f t="shared" ca="1" si="5"/>
        <v/>
      </c>
      <c r="N71" s="22" t="str">
        <f t="shared" ca="1" si="5"/>
        <v/>
      </c>
      <c r="O71" s="22" t="str">
        <f t="shared" ca="1" si="5"/>
        <v/>
      </c>
      <c r="P71" s="22" t="str">
        <f t="shared" ca="1" si="6"/>
        <v/>
      </c>
      <c r="Q71" s="22" t="str">
        <f t="shared" ca="1" si="6"/>
        <v/>
      </c>
      <c r="R71" s="22" t="str">
        <f t="shared" ca="1" si="2"/>
        <v/>
      </c>
    </row>
    <row r="72" spans="1:18">
      <c r="A72" s="18">
        <v>64</v>
      </c>
      <c r="B72" s="19" t="str">
        <f t="shared" ca="1" si="1"/>
        <v/>
      </c>
      <c r="C72" s="22" t="str">
        <f t="shared" ca="1" si="3"/>
        <v/>
      </c>
      <c r="D72" s="22" t="str">
        <f t="shared" ca="1" si="3"/>
        <v/>
      </c>
      <c r="E72" s="22" t="str">
        <f t="shared" ca="1" si="3"/>
        <v/>
      </c>
      <c r="F72" s="22" t="str">
        <f t="shared" ca="1" si="3"/>
        <v/>
      </c>
      <c r="G72" s="22" t="str">
        <f t="shared" ca="1" si="7"/>
        <v/>
      </c>
      <c r="H72" s="22" t="str">
        <f t="shared" ca="1" si="4"/>
        <v/>
      </c>
      <c r="I72" s="22" t="str">
        <f t="shared" ca="1" si="4"/>
        <v/>
      </c>
      <c r="J72" s="22" t="str">
        <f t="shared" ca="1" si="4"/>
        <v/>
      </c>
      <c r="K72" s="22" t="str">
        <f t="shared" ca="1" si="4"/>
        <v/>
      </c>
      <c r="L72" s="22" t="str">
        <f t="shared" ca="1" si="5"/>
        <v/>
      </c>
      <c r="M72" s="22" t="str">
        <f t="shared" ca="1" si="5"/>
        <v/>
      </c>
      <c r="N72" s="22" t="str">
        <f t="shared" ca="1" si="5"/>
        <v/>
      </c>
      <c r="O72" s="22" t="str">
        <f t="shared" ca="1" si="5"/>
        <v/>
      </c>
      <c r="P72" s="22" t="str">
        <f t="shared" ca="1" si="6"/>
        <v/>
      </c>
      <c r="Q72" s="22" t="str">
        <f t="shared" ca="1" si="6"/>
        <v/>
      </c>
      <c r="R72" s="22" t="str">
        <f t="shared" ca="1" si="2"/>
        <v/>
      </c>
    </row>
    <row r="73" spans="1:18">
      <c r="A73" s="18">
        <v>65</v>
      </c>
      <c r="B73" s="19" t="str">
        <f t="shared" ca="1" si="1"/>
        <v/>
      </c>
      <c r="C73" s="22" t="str">
        <f t="shared" ca="1" si="3"/>
        <v/>
      </c>
      <c r="D73" s="22" t="str">
        <f t="shared" ca="1" si="3"/>
        <v/>
      </c>
      <c r="E73" s="22" t="str">
        <f t="shared" ca="1" si="3"/>
        <v/>
      </c>
      <c r="F73" s="22" t="str">
        <f t="shared" ca="1" si="3"/>
        <v/>
      </c>
      <c r="G73" s="22" t="str">
        <f t="shared" ca="1" si="7"/>
        <v/>
      </c>
      <c r="H73" s="22" t="str">
        <f t="shared" ca="1" si="4"/>
        <v/>
      </c>
      <c r="I73" s="22" t="str">
        <f t="shared" ca="1" si="4"/>
        <v/>
      </c>
      <c r="J73" s="22" t="str">
        <f t="shared" ca="1" si="4"/>
        <v/>
      </c>
      <c r="K73" s="22" t="str">
        <f t="shared" ca="1" si="4"/>
        <v/>
      </c>
      <c r="L73" s="22" t="str">
        <f t="shared" ca="1" si="5"/>
        <v/>
      </c>
      <c r="M73" s="22" t="str">
        <f t="shared" ca="1" si="5"/>
        <v/>
      </c>
      <c r="N73" s="22" t="str">
        <f t="shared" ca="1" si="5"/>
        <v/>
      </c>
      <c r="O73" s="22" t="str">
        <f t="shared" ca="1" si="5"/>
        <v/>
      </c>
      <c r="P73" s="22" t="str">
        <f t="shared" ca="1" si="6"/>
        <v/>
      </c>
      <c r="Q73" s="22" t="str">
        <f t="shared" ca="1" si="6"/>
        <v/>
      </c>
      <c r="R73" s="22" t="str">
        <f t="shared" ca="1" si="2"/>
        <v/>
      </c>
    </row>
    <row r="74" spans="1:18">
      <c r="A74" s="18">
        <v>66</v>
      </c>
      <c r="B74" s="19" t="str">
        <f t="shared" ref="B74:B137" ca="1" si="8">IF($B73="","",IF($B73=";",$I$3,IF($B73=$I$3,"",IF(ISNA(VLOOKUP($A$1&amp;"-"&amp;$A74,INDIRECT($E$2),1,0)),";",$S$4))))</f>
        <v/>
      </c>
      <c r="C74" s="22" t="str">
        <f t="shared" ca="1" si="3"/>
        <v/>
      </c>
      <c r="D74" s="22" t="str">
        <f t="shared" ca="1" si="3"/>
        <v/>
      </c>
      <c r="E74" s="22" t="str">
        <f t="shared" ca="1" si="3"/>
        <v/>
      </c>
      <c r="F74" s="22" t="str">
        <f t="shared" ca="1" si="3"/>
        <v/>
      </c>
      <c r="G74" s="22" t="str">
        <f t="shared" ca="1" si="7"/>
        <v/>
      </c>
      <c r="H74" s="22" t="str">
        <f t="shared" ca="1" si="4"/>
        <v/>
      </c>
      <c r="I74" s="22" t="str">
        <f t="shared" ca="1" si="4"/>
        <v/>
      </c>
      <c r="J74" s="22" t="str">
        <f t="shared" ca="1" si="4"/>
        <v/>
      </c>
      <c r="K74" s="22" t="str">
        <f t="shared" ca="1" si="4"/>
        <v/>
      </c>
      <c r="L74" s="22" t="str">
        <f t="shared" ca="1" si="5"/>
        <v/>
      </c>
      <c r="M74" s="22" t="str">
        <f t="shared" ca="1" si="5"/>
        <v/>
      </c>
      <c r="N74" s="22" t="str">
        <f t="shared" ca="1" si="5"/>
        <v/>
      </c>
      <c r="O74" s="22" t="str">
        <f t="shared" ca="1" si="5"/>
        <v/>
      </c>
      <c r="P74" s="22" t="str">
        <f t="shared" ca="1" si="6"/>
        <v/>
      </c>
      <c r="Q74" s="22" t="str">
        <f t="shared" ca="1" si="6"/>
        <v/>
      </c>
      <c r="R74" s="22" t="str">
        <f t="shared" ref="R74:R108" ca="1" si="9">IF(B74=$S$4,$T$4,"")</f>
        <v/>
      </c>
    </row>
    <row r="75" spans="1:18">
      <c r="A75" s="18">
        <v>67</v>
      </c>
      <c r="B75" s="19" t="str">
        <f t="shared" ca="1" si="8"/>
        <v/>
      </c>
      <c r="C75" s="22" t="str">
        <f t="shared" ref="C75:F109" ca="1" si="10">IF(AND($B75=$S$4,C$5&lt;&gt;""),IF(VLOOKUP($A$1&amp;"-"&amp;$A75,INDIRECT($E$2),C$4+$B$4,0)="","","'"&amp;C$5&amp;"' =&gt; '"&amp;VLOOKUP($A$1&amp;"-"&amp;$A75,INDIRECT($E$2),C$4+$B$4,0)&amp;"', "),"")</f>
        <v/>
      </c>
      <c r="D75" s="22" t="str">
        <f t="shared" ca="1" si="10"/>
        <v/>
      </c>
      <c r="E75" s="22" t="str">
        <f t="shared" ca="1" si="10"/>
        <v/>
      </c>
      <c r="F75" s="22" t="str">
        <f t="shared" ca="1" si="10"/>
        <v/>
      </c>
      <c r="G75" s="22" t="str">
        <f t="shared" ca="1" si="7"/>
        <v/>
      </c>
      <c r="H75" s="22" t="str">
        <f t="shared" ca="1" si="4"/>
        <v/>
      </c>
      <c r="I75" s="22" t="str">
        <f t="shared" ca="1" si="4"/>
        <v/>
      </c>
      <c r="J75" s="22" t="str">
        <f t="shared" ca="1" si="4"/>
        <v/>
      </c>
      <c r="K75" s="22" t="str">
        <f t="shared" ca="1" si="4"/>
        <v/>
      </c>
      <c r="L75" s="22" t="str">
        <f t="shared" ca="1" si="5"/>
        <v/>
      </c>
      <c r="M75" s="22" t="str">
        <f t="shared" ca="1" si="5"/>
        <v/>
      </c>
      <c r="N75" s="22" t="str">
        <f t="shared" ca="1" si="5"/>
        <v/>
      </c>
      <c r="O75" s="22" t="str">
        <f t="shared" ca="1" si="5"/>
        <v/>
      </c>
      <c r="P75" s="22" t="str">
        <f t="shared" ca="1" si="6"/>
        <v/>
      </c>
      <c r="Q75" s="22" t="str">
        <f t="shared" ca="1" si="6"/>
        <v/>
      </c>
      <c r="R75" s="22" t="str">
        <f t="shared" ca="1" si="9"/>
        <v/>
      </c>
    </row>
    <row r="76" spans="1:18">
      <c r="A76" s="18">
        <v>68</v>
      </c>
      <c r="B76" s="19" t="str">
        <f t="shared" ca="1" si="8"/>
        <v/>
      </c>
      <c r="C76" s="22" t="str">
        <f t="shared" ca="1" si="10"/>
        <v/>
      </c>
      <c r="D76" s="22" t="str">
        <f t="shared" ca="1" si="10"/>
        <v/>
      </c>
      <c r="E76" s="22" t="str">
        <f t="shared" ca="1" si="10"/>
        <v/>
      </c>
      <c r="F76" s="22" t="str">
        <f t="shared" ca="1" si="10"/>
        <v/>
      </c>
      <c r="G76" s="22" t="str">
        <f t="shared" ca="1" si="7"/>
        <v/>
      </c>
      <c r="H76" s="22" t="str">
        <f t="shared" ca="1" si="4"/>
        <v/>
      </c>
      <c r="I76" s="22" t="str">
        <f t="shared" ca="1" si="4"/>
        <v/>
      </c>
      <c r="J76" s="22" t="str">
        <f t="shared" ca="1" si="4"/>
        <v/>
      </c>
      <c r="K76" s="22" t="str">
        <f t="shared" ca="1" si="4"/>
        <v/>
      </c>
      <c r="L76" s="22" t="str">
        <f t="shared" ca="1" si="5"/>
        <v/>
      </c>
      <c r="M76" s="22" t="str">
        <f t="shared" ca="1" si="5"/>
        <v/>
      </c>
      <c r="N76" s="22" t="str">
        <f t="shared" ca="1" si="5"/>
        <v/>
      </c>
      <c r="O76" s="22" t="str">
        <f t="shared" ca="1" si="5"/>
        <v/>
      </c>
      <c r="P76" s="22" t="str">
        <f t="shared" ca="1" si="6"/>
        <v/>
      </c>
      <c r="Q76" s="22" t="str">
        <f t="shared" ca="1" si="6"/>
        <v/>
      </c>
      <c r="R76" s="22" t="str">
        <f t="shared" ca="1" si="9"/>
        <v/>
      </c>
    </row>
    <row r="77" spans="1:18">
      <c r="A77" s="18">
        <v>69</v>
      </c>
      <c r="B77" s="19" t="str">
        <f t="shared" ca="1" si="8"/>
        <v/>
      </c>
      <c r="C77" s="22" t="str">
        <f t="shared" ca="1" si="10"/>
        <v/>
      </c>
      <c r="D77" s="22" t="str">
        <f t="shared" ca="1" si="10"/>
        <v/>
      </c>
      <c r="E77" s="22" t="str">
        <f t="shared" ca="1" si="10"/>
        <v/>
      </c>
      <c r="F77" s="22" t="str">
        <f t="shared" ca="1" si="10"/>
        <v/>
      </c>
      <c r="G77" s="22" t="str">
        <f t="shared" ca="1" si="7"/>
        <v/>
      </c>
      <c r="H77" s="22" t="str">
        <f t="shared" ca="1" si="4"/>
        <v/>
      </c>
      <c r="I77" s="22" t="str">
        <f t="shared" ca="1" si="4"/>
        <v/>
      </c>
      <c r="J77" s="22" t="str">
        <f t="shared" ca="1" si="4"/>
        <v/>
      </c>
      <c r="K77" s="22" t="str">
        <f t="shared" ca="1" si="4"/>
        <v/>
      </c>
      <c r="L77" s="22" t="str">
        <f t="shared" ca="1" si="5"/>
        <v/>
      </c>
      <c r="M77" s="22" t="str">
        <f t="shared" ca="1" si="5"/>
        <v/>
      </c>
      <c r="N77" s="22" t="str">
        <f t="shared" ca="1" si="5"/>
        <v/>
      </c>
      <c r="O77" s="22" t="str">
        <f t="shared" ca="1" si="5"/>
        <v/>
      </c>
      <c r="P77" s="22" t="str">
        <f t="shared" ca="1" si="6"/>
        <v/>
      </c>
      <c r="Q77" s="22" t="str">
        <f t="shared" ca="1" si="6"/>
        <v/>
      </c>
      <c r="R77" s="22" t="str">
        <f t="shared" ca="1" si="9"/>
        <v/>
      </c>
    </row>
    <row r="78" spans="1:18">
      <c r="A78" s="18">
        <v>70</v>
      </c>
      <c r="B78" s="19" t="str">
        <f t="shared" ca="1" si="8"/>
        <v/>
      </c>
      <c r="C78" s="22" t="str">
        <f t="shared" ca="1" si="10"/>
        <v/>
      </c>
      <c r="D78" s="22" t="str">
        <f t="shared" ca="1" si="10"/>
        <v/>
      </c>
      <c r="E78" s="22" t="str">
        <f t="shared" ca="1" si="10"/>
        <v/>
      </c>
      <c r="F78" s="22" t="str">
        <f t="shared" ca="1" si="10"/>
        <v/>
      </c>
      <c r="G78" s="22" t="str">
        <f t="shared" ca="1" si="7"/>
        <v/>
      </c>
      <c r="H78" s="22" t="str">
        <f t="shared" ca="1" si="4"/>
        <v/>
      </c>
      <c r="I78" s="22" t="str">
        <f t="shared" ca="1" si="4"/>
        <v/>
      </c>
      <c r="J78" s="22" t="str">
        <f t="shared" ca="1" si="4"/>
        <v/>
      </c>
      <c r="K78" s="22" t="str">
        <f t="shared" ca="1" si="4"/>
        <v/>
      </c>
      <c r="L78" s="22" t="str">
        <f t="shared" ca="1" si="5"/>
        <v/>
      </c>
      <c r="M78" s="22" t="str">
        <f t="shared" ca="1" si="5"/>
        <v/>
      </c>
      <c r="N78" s="22" t="str">
        <f t="shared" ca="1" si="5"/>
        <v/>
      </c>
      <c r="O78" s="22" t="str">
        <f t="shared" ca="1" si="5"/>
        <v/>
      </c>
      <c r="P78" s="22" t="str">
        <f t="shared" ca="1" si="6"/>
        <v/>
      </c>
      <c r="Q78" s="22" t="str">
        <f t="shared" ca="1" si="6"/>
        <v/>
      </c>
      <c r="R78" s="22" t="str">
        <f t="shared" ca="1" si="9"/>
        <v/>
      </c>
    </row>
    <row r="79" spans="1:18">
      <c r="A79" s="18">
        <v>71</v>
      </c>
      <c r="B79" s="19" t="str">
        <f t="shared" ca="1" si="8"/>
        <v/>
      </c>
      <c r="C79" s="22" t="str">
        <f t="shared" ca="1" si="10"/>
        <v/>
      </c>
      <c r="D79" s="22" t="str">
        <f t="shared" ca="1" si="10"/>
        <v/>
      </c>
      <c r="E79" s="22" t="str">
        <f t="shared" ca="1" si="10"/>
        <v/>
      </c>
      <c r="F79" s="22" t="str">
        <f t="shared" ca="1" si="10"/>
        <v/>
      </c>
      <c r="G79" s="22" t="str">
        <f t="shared" ca="1" si="7"/>
        <v/>
      </c>
      <c r="H79" s="22" t="str">
        <f t="shared" ca="1" si="4"/>
        <v/>
      </c>
      <c r="I79" s="22" t="str">
        <f t="shared" ca="1" si="4"/>
        <v/>
      </c>
      <c r="J79" s="22" t="str">
        <f t="shared" ca="1" si="4"/>
        <v/>
      </c>
      <c r="K79" s="22" t="str">
        <f t="shared" ca="1" si="4"/>
        <v/>
      </c>
      <c r="L79" s="22" t="str">
        <f t="shared" ca="1" si="5"/>
        <v/>
      </c>
      <c r="M79" s="22" t="str">
        <f t="shared" ca="1" si="5"/>
        <v/>
      </c>
      <c r="N79" s="22" t="str">
        <f t="shared" ca="1" si="5"/>
        <v/>
      </c>
      <c r="O79" s="22" t="str">
        <f t="shared" ca="1" si="5"/>
        <v/>
      </c>
      <c r="P79" s="22" t="str">
        <f t="shared" ca="1" si="6"/>
        <v/>
      </c>
      <c r="Q79" s="22" t="str">
        <f t="shared" ca="1" si="6"/>
        <v/>
      </c>
      <c r="R79" s="22" t="str">
        <f t="shared" ca="1" si="9"/>
        <v/>
      </c>
    </row>
    <row r="80" spans="1:18">
      <c r="A80" s="18">
        <v>72</v>
      </c>
      <c r="B80" s="19" t="str">
        <f t="shared" ca="1" si="8"/>
        <v/>
      </c>
      <c r="C80" s="22" t="str">
        <f t="shared" ca="1" si="10"/>
        <v/>
      </c>
      <c r="D80" s="22" t="str">
        <f t="shared" ca="1" si="10"/>
        <v/>
      </c>
      <c r="E80" s="22" t="str">
        <f t="shared" ca="1" si="10"/>
        <v/>
      </c>
      <c r="F80" s="22" t="str">
        <f t="shared" ca="1" si="10"/>
        <v/>
      </c>
      <c r="G80" s="22" t="str">
        <f t="shared" ca="1" si="7"/>
        <v/>
      </c>
      <c r="H80" s="22" t="str">
        <f t="shared" ca="1" si="4"/>
        <v/>
      </c>
      <c r="I80" s="22" t="str">
        <f t="shared" ca="1" si="4"/>
        <v/>
      </c>
      <c r="J80" s="22" t="str">
        <f t="shared" ca="1" si="4"/>
        <v/>
      </c>
      <c r="K80" s="22" t="str">
        <f t="shared" ca="1" si="4"/>
        <v/>
      </c>
      <c r="L80" s="22" t="str">
        <f t="shared" ca="1" si="5"/>
        <v/>
      </c>
      <c r="M80" s="22" t="str">
        <f t="shared" ca="1" si="5"/>
        <v/>
      </c>
      <c r="N80" s="22" t="str">
        <f t="shared" ca="1" si="5"/>
        <v/>
      </c>
      <c r="O80" s="22" t="str">
        <f t="shared" ca="1" si="5"/>
        <v/>
      </c>
      <c r="P80" s="22" t="str">
        <f t="shared" ca="1" si="6"/>
        <v/>
      </c>
      <c r="Q80" s="22" t="str">
        <f t="shared" ca="1" si="6"/>
        <v/>
      </c>
      <c r="R80" s="22" t="str">
        <f t="shared" ca="1" si="9"/>
        <v/>
      </c>
    </row>
    <row r="81" spans="1:18">
      <c r="A81" s="18">
        <v>73</v>
      </c>
      <c r="B81" s="19" t="str">
        <f t="shared" ca="1" si="8"/>
        <v/>
      </c>
      <c r="C81" s="22" t="str">
        <f t="shared" ca="1" si="10"/>
        <v/>
      </c>
      <c r="D81" s="22" t="str">
        <f t="shared" ca="1" si="10"/>
        <v/>
      </c>
      <c r="E81" s="22" t="str">
        <f t="shared" ca="1" si="10"/>
        <v/>
      </c>
      <c r="F81" s="22" t="str">
        <f t="shared" ca="1" si="10"/>
        <v/>
      </c>
      <c r="G81" s="22" t="str">
        <f t="shared" ca="1" si="7"/>
        <v/>
      </c>
      <c r="H81" s="22" t="str">
        <f t="shared" ca="1" si="4"/>
        <v/>
      </c>
      <c r="I81" s="22" t="str">
        <f t="shared" ca="1" si="4"/>
        <v/>
      </c>
      <c r="J81" s="22" t="str">
        <f t="shared" ca="1" si="4"/>
        <v/>
      </c>
      <c r="K81" s="22" t="str">
        <f t="shared" ca="1" si="4"/>
        <v/>
      </c>
      <c r="L81" s="22" t="str">
        <f t="shared" ca="1" si="5"/>
        <v/>
      </c>
      <c r="M81" s="22" t="str">
        <f t="shared" ca="1" si="5"/>
        <v/>
      </c>
      <c r="N81" s="22" t="str">
        <f t="shared" ca="1" si="5"/>
        <v/>
      </c>
      <c r="O81" s="22" t="str">
        <f t="shared" ca="1" si="5"/>
        <v/>
      </c>
      <c r="P81" s="22" t="str">
        <f t="shared" ca="1" si="6"/>
        <v/>
      </c>
      <c r="Q81" s="22" t="str">
        <f t="shared" ca="1" si="6"/>
        <v/>
      </c>
      <c r="R81" s="22" t="str">
        <f t="shared" ca="1" si="9"/>
        <v/>
      </c>
    </row>
    <row r="82" spans="1:18">
      <c r="A82" s="18">
        <v>74</v>
      </c>
      <c r="B82" s="19" t="str">
        <f t="shared" ca="1" si="8"/>
        <v/>
      </c>
      <c r="C82" s="22" t="str">
        <f t="shared" ca="1" si="10"/>
        <v/>
      </c>
      <c r="D82" s="22" t="str">
        <f t="shared" ca="1" si="10"/>
        <v/>
      </c>
      <c r="E82" s="22" t="str">
        <f t="shared" ca="1" si="10"/>
        <v/>
      </c>
      <c r="F82" s="22" t="str">
        <f t="shared" ca="1" si="10"/>
        <v/>
      </c>
      <c r="G82" s="22" t="str">
        <f t="shared" ca="1" si="7"/>
        <v/>
      </c>
      <c r="H82" s="22" t="str">
        <f t="shared" ca="1" si="4"/>
        <v/>
      </c>
      <c r="I82" s="22" t="str">
        <f t="shared" ca="1" si="4"/>
        <v/>
      </c>
      <c r="J82" s="22" t="str">
        <f t="shared" ca="1" si="4"/>
        <v/>
      </c>
      <c r="K82" s="22" t="str">
        <f t="shared" ca="1" si="4"/>
        <v/>
      </c>
      <c r="L82" s="22" t="str">
        <f t="shared" ca="1" si="5"/>
        <v/>
      </c>
      <c r="M82" s="22" t="str">
        <f t="shared" ca="1" si="5"/>
        <v/>
      </c>
      <c r="N82" s="22" t="str">
        <f t="shared" ca="1" si="5"/>
        <v/>
      </c>
      <c r="O82" s="22" t="str">
        <f t="shared" ca="1" si="5"/>
        <v/>
      </c>
      <c r="P82" s="22" t="str">
        <f t="shared" ca="1" si="6"/>
        <v/>
      </c>
      <c r="Q82" s="22" t="str">
        <f t="shared" ca="1" si="6"/>
        <v/>
      </c>
      <c r="R82" s="22" t="str">
        <f t="shared" ca="1" si="9"/>
        <v/>
      </c>
    </row>
    <row r="83" spans="1:18">
      <c r="A83" s="18">
        <v>75</v>
      </c>
      <c r="B83" s="19" t="str">
        <f t="shared" ca="1" si="8"/>
        <v/>
      </c>
      <c r="C83" s="22" t="str">
        <f t="shared" ca="1" si="10"/>
        <v/>
      </c>
      <c r="D83" s="22" t="str">
        <f t="shared" ca="1" si="10"/>
        <v/>
      </c>
      <c r="E83" s="22" t="str">
        <f t="shared" ca="1" si="10"/>
        <v/>
      </c>
      <c r="F83" s="22" t="str">
        <f t="shared" ca="1" si="10"/>
        <v/>
      </c>
      <c r="G83" s="22" t="str">
        <f t="shared" ca="1" si="7"/>
        <v/>
      </c>
      <c r="H83" s="22" t="str">
        <f t="shared" ca="1" si="4"/>
        <v/>
      </c>
      <c r="I83" s="22" t="str">
        <f t="shared" ca="1" si="4"/>
        <v/>
      </c>
      <c r="J83" s="22" t="str">
        <f t="shared" ca="1" si="4"/>
        <v/>
      </c>
      <c r="K83" s="22" t="str">
        <f t="shared" ca="1" si="4"/>
        <v/>
      </c>
      <c r="L83" s="22" t="str">
        <f t="shared" ca="1" si="5"/>
        <v/>
      </c>
      <c r="M83" s="22" t="str">
        <f t="shared" ca="1" si="5"/>
        <v/>
      </c>
      <c r="N83" s="22" t="str">
        <f t="shared" ca="1" si="5"/>
        <v/>
      </c>
      <c r="O83" s="22" t="str">
        <f t="shared" ca="1" si="5"/>
        <v/>
      </c>
      <c r="P83" s="22" t="str">
        <f t="shared" ca="1" si="6"/>
        <v/>
      </c>
      <c r="Q83" s="22" t="str">
        <f t="shared" ca="1" si="6"/>
        <v/>
      </c>
      <c r="R83" s="22" t="str">
        <f t="shared" ca="1" si="9"/>
        <v/>
      </c>
    </row>
    <row r="84" spans="1:18">
      <c r="A84" s="18">
        <v>76</v>
      </c>
      <c r="B84" s="19" t="str">
        <f t="shared" ca="1" si="8"/>
        <v/>
      </c>
      <c r="C84" s="22" t="str">
        <f t="shared" ca="1" si="10"/>
        <v/>
      </c>
      <c r="D84" s="22" t="str">
        <f t="shared" ca="1" si="10"/>
        <v/>
      </c>
      <c r="E84" s="22" t="str">
        <f t="shared" ca="1" si="10"/>
        <v/>
      </c>
      <c r="F84" s="22" t="str">
        <f t="shared" ca="1" si="10"/>
        <v/>
      </c>
      <c r="G84" s="22" t="str">
        <f t="shared" ca="1" si="7"/>
        <v/>
      </c>
      <c r="H84" s="22" t="str">
        <f t="shared" ca="1" si="4"/>
        <v/>
      </c>
      <c r="I84" s="22" t="str">
        <f t="shared" ca="1" si="4"/>
        <v/>
      </c>
      <c r="J84" s="22" t="str">
        <f t="shared" ca="1" si="4"/>
        <v/>
      </c>
      <c r="K84" s="22" t="str">
        <f t="shared" ca="1" si="4"/>
        <v/>
      </c>
      <c r="L84" s="22" t="str">
        <f t="shared" ca="1" si="5"/>
        <v/>
      </c>
      <c r="M84" s="22" t="str">
        <f t="shared" ca="1" si="5"/>
        <v/>
      </c>
      <c r="N84" s="22" t="str">
        <f t="shared" ca="1" si="5"/>
        <v/>
      </c>
      <c r="O84" s="22" t="str">
        <f t="shared" ca="1" si="5"/>
        <v/>
      </c>
      <c r="P84" s="22" t="str">
        <f t="shared" ca="1" si="6"/>
        <v/>
      </c>
      <c r="Q84" s="22" t="str">
        <f t="shared" ca="1" si="6"/>
        <v/>
      </c>
      <c r="R84" s="22" t="str">
        <f t="shared" ca="1" si="9"/>
        <v/>
      </c>
    </row>
    <row r="85" spans="1:18">
      <c r="A85" s="18">
        <v>77</v>
      </c>
      <c r="B85" s="19" t="str">
        <f t="shared" ca="1" si="8"/>
        <v/>
      </c>
      <c r="C85" s="22" t="str">
        <f t="shared" ca="1" si="10"/>
        <v/>
      </c>
      <c r="D85" s="22" t="str">
        <f t="shared" ca="1" si="10"/>
        <v/>
      </c>
      <c r="E85" s="22" t="str">
        <f t="shared" ca="1" si="10"/>
        <v/>
      </c>
      <c r="F85" s="22" t="str">
        <f t="shared" ca="1" si="10"/>
        <v/>
      </c>
      <c r="G85" s="22" t="str">
        <f t="shared" ca="1" si="7"/>
        <v/>
      </c>
      <c r="H85" s="22" t="str">
        <f t="shared" ca="1" si="4"/>
        <v/>
      </c>
      <c r="I85" s="22" t="str">
        <f t="shared" ca="1" si="4"/>
        <v/>
      </c>
      <c r="J85" s="22" t="str">
        <f t="shared" ca="1" si="4"/>
        <v/>
      </c>
      <c r="K85" s="22" t="str">
        <f t="shared" ca="1" si="4"/>
        <v/>
      </c>
      <c r="L85" s="22" t="str">
        <f t="shared" ca="1" si="5"/>
        <v/>
      </c>
      <c r="M85" s="22" t="str">
        <f t="shared" ca="1" si="5"/>
        <v/>
      </c>
      <c r="N85" s="22" t="str">
        <f t="shared" ca="1" si="5"/>
        <v/>
      </c>
      <c r="O85" s="22" t="str">
        <f t="shared" ca="1" si="5"/>
        <v/>
      </c>
      <c r="P85" s="22" t="str">
        <f t="shared" ca="1" si="6"/>
        <v/>
      </c>
      <c r="Q85" s="22" t="str">
        <f t="shared" ca="1" si="6"/>
        <v/>
      </c>
      <c r="R85" s="22" t="str">
        <f t="shared" ca="1" si="9"/>
        <v/>
      </c>
    </row>
    <row r="86" spans="1:18">
      <c r="A86" s="18">
        <v>78</v>
      </c>
      <c r="B86" s="19" t="str">
        <f t="shared" ca="1" si="8"/>
        <v/>
      </c>
      <c r="C86" s="22" t="str">
        <f t="shared" ca="1" si="10"/>
        <v/>
      </c>
      <c r="D86" s="22" t="str">
        <f t="shared" ca="1" si="10"/>
        <v/>
      </c>
      <c r="E86" s="22" t="str">
        <f t="shared" ca="1" si="10"/>
        <v/>
      </c>
      <c r="F86" s="22" t="str">
        <f t="shared" ca="1" si="10"/>
        <v/>
      </c>
      <c r="G86" s="22" t="str">
        <f t="shared" ca="1" si="7"/>
        <v/>
      </c>
      <c r="H86" s="22" t="str">
        <f t="shared" ca="1" si="4"/>
        <v/>
      </c>
      <c r="I86" s="22" t="str">
        <f t="shared" ca="1" si="4"/>
        <v/>
      </c>
      <c r="J86" s="22" t="str">
        <f t="shared" ca="1" si="4"/>
        <v/>
      </c>
      <c r="K86" s="22" t="str">
        <f t="shared" ca="1" si="4"/>
        <v/>
      </c>
      <c r="L86" s="22" t="str">
        <f t="shared" ca="1" si="5"/>
        <v/>
      </c>
      <c r="M86" s="22" t="str">
        <f t="shared" ca="1" si="5"/>
        <v/>
      </c>
      <c r="N86" s="22" t="str">
        <f t="shared" ca="1" si="5"/>
        <v/>
      </c>
      <c r="O86" s="22" t="str">
        <f t="shared" ca="1" si="5"/>
        <v/>
      </c>
      <c r="P86" s="22" t="str">
        <f t="shared" ca="1" si="6"/>
        <v/>
      </c>
      <c r="Q86" s="22" t="str">
        <f t="shared" ca="1" si="6"/>
        <v/>
      </c>
      <c r="R86" s="22" t="str">
        <f t="shared" ca="1" si="9"/>
        <v/>
      </c>
    </row>
    <row r="87" spans="1:18">
      <c r="A87" s="18">
        <v>79</v>
      </c>
      <c r="B87" s="19" t="str">
        <f t="shared" ca="1" si="8"/>
        <v/>
      </c>
      <c r="C87" s="22" t="str">
        <f t="shared" ca="1" si="10"/>
        <v/>
      </c>
      <c r="D87" s="22" t="str">
        <f t="shared" ca="1" si="10"/>
        <v/>
      </c>
      <c r="E87" s="22" t="str">
        <f t="shared" ca="1" si="10"/>
        <v/>
      </c>
      <c r="F87" s="22" t="str">
        <f t="shared" ca="1" si="10"/>
        <v/>
      </c>
      <c r="G87" s="22" t="str">
        <f t="shared" ca="1" si="7"/>
        <v/>
      </c>
      <c r="H87" s="22" t="str">
        <f t="shared" ca="1" si="4"/>
        <v/>
      </c>
      <c r="I87" s="22" t="str">
        <f t="shared" ca="1" si="4"/>
        <v/>
      </c>
      <c r="J87" s="22" t="str">
        <f t="shared" ca="1" si="4"/>
        <v/>
      </c>
      <c r="K87" s="22" t="str">
        <f t="shared" ca="1" si="4"/>
        <v/>
      </c>
      <c r="L87" s="22" t="str">
        <f t="shared" ca="1" si="5"/>
        <v/>
      </c>
      <c r="M87" s="22" t="str">
        <f t="shared" ca="1" si="5"/>
        <v/>
      </c>
      <c r="N87" s="22" t="str">
        <f t="shared" ca="1" si="5"/>
        <v/>
      </c>
      <c r="O87" s="22" t="str">
        <f t="shared" ca="1" si="5"/>
        <v/>
      </c>
      <c r="P87" s="22" t="str">
        <f t="shared" ca="1" si="6"/>
        <v/>
      </c>
      <c r="Q87" s="22" t="str">
        <f t="shared" ca="1" si="6"/>
        <v/>
      </c>
      <c r="R87" s="22" t="str">
        <f t="shared" ca="1" si="9"/>
        <v/>
      </c>
    </row>
    <row r="88" spans="1:18">
      <c r="A88" s="18">
        <v>80</v>
      </c>
      <c r="B88" s="19" t="str">
        <f t="shared" ca="1" si="8"/>
        <v/>
      </c>
      <c r="C88" s="22" t="str">
        <f t="shared" ca="1" si="10"/>
        <v/>
      </c>
      <c r="D88" s="22" t="str">
        <f t="shared" ca="1" si="10"/>
        <v/>
      </c>
      <c r="E88" s="22" t="str">
        <f t="shared" ca="1" si="10"/>
        <v/>
      </c>
      <c r="F88" s="22" t="str">
        <f t="shared" ca="1" si="10"/>
        <v/>
      </c>
      <c r="G88" s="22" t="str">
        <f t="shared" ca="1" si="7"/>
        <v/>
      </c>
      <c r="H88" s="22" t="str">
        <f t="shared" ca="1" si="4"/>
        <v/>
      </c>
      <c r="I88" s="22" t="str">
        <f t="shared" ca="1" si="4"/>
        <v/>
      </c>
      <c r="J88" s="22" t="str">
        <f t="shared" ca="1" si="4"/>
        <v/>
      </c>
      <c r="K88" s="22" t="str">
        <f t="shared" ref="K88:N109" ca="1" si="11">IF(AND($B88=$S$4,K$5&lt;&gt;""),IF(VLOOKUP($A$1&amp;"-"&amp;$A88,INDIRECT($E$2),K$4+$B$4,0)="","","'"&amp;K$5&amp;"' =&gt; '"&amp;VLOOKUP($A$1&amp;"-"&amp;$A88,INDIRECT($E$2),K$4+$B$4,0)&amp;"', "),"")</f>
        <v/>
      </c>
      <c r="L88" s="22" t="str">
        <f t="shared" ca="1" si="5"/>
        <v/>
      </c>
      <c r="M88" s="22" t="str">
        <f t="shared" ca="1" si="5"/>
        <v/>
      </c>
      <c r="N88" s="22" t="str">
        <f t="shared" ca="1" si="5"/>
        <v/>
      </c>
      <c r="O88" s="22" t="str">
        <f t="shared" ref="O88:Q109" ca="1" si="12">IF(AND($B88=$S$4,O$5&lt;&gt;""),IF(VLOOKUP($A$1&amp;"-"&amp;$A88,INDIRECT($E$2),O$4+$B$4,0)="","","'"&amp;O$5&amp;"' =&gt; '"&amp;VLOOKUP($A$1&amp;"-"&amp;$A88,INDIRECT($E$2),O$4+$B$4,0)&amp;"', "),"")</f>
        <v/>
      </c>
      <c r="P88" s="22" t="str">
        <f t="shared" ca="1" si="6"/>
        <v/>
      </c>
      <c r="Q88" s="22" t="str">
        <f t="shared" ca="1" si="6"/>
        <v/>
      </c>
      <c r="R88" s="22" t="str">
        <f t="shared" ca="1" si="9"/>
        <v/>
      </c>
    </row>
    <row r="89" spans="1:18">
      <c r="A89" s="18">
        <v>81</v>
      </c>
      <c r="B89" s="19" t="str">
        <f t="shared" ca="1" si="8"/>
        <v/>
      </c>
      <c r="C89" s="22" t="str">
        <f t="shared" ca="1" si="10"/>
        <v/>
      </c>
      <c r="D89" s="22" t="str">
        <f t="shared" ca="1" si="10"/>
        <v/>
      </c>
      <c r="E89" s="22" t="str">
        <f t="shared" ca="1" si="10"/>
        <v/>
      </c>
      <c r="F89" s="22" t="str">
        <f t="shared" ca="1" si="10"/>
        <v/>
      </c>
      <c r="G89" s="22" t="str">
        <f t="shared" ca="1" si="7"/>
        <v/>
      </c>
      <c r="H89" s="22" t="str">
        <f t="shared" ca="1" si="7"/>
        <v/>
      </c>
      <c r="I89" s="22" t="str">
        <f t="shared" ca="1" si="7"/>
        <v/>
      </c>
      <c r="J89" s="22" t="str">
        <f t="shared" ca="1" si="7"/>
        <v/>
      </c>
      <c r="K89" s="22" t="str">
        <f t="shared" ca="1" si="11"/>
        <v/>
      </c>
      <c r="L89" s="22" t="str">
        <f t="shared" ca="1" si="11"/>
        <v/>
      </c>
      <c r="M89" s="22" t="str">
        <f t="shared" ca="1" si="11"/>
        <v/>
      </c>
      <c r="N89" s="22" t="str">
        <f t="shared" ca="1" si="11"/>
        <v/>
      </c>
      <c r="O89" s="22" t="str">
        <f t="shared" ca="1" si="12"/>
        <v/>
      </c>
      <c r="P89" s="22" t="str">
        <f t="shared" ca="1" si="12"/>
        <v/>
      </c>
      <c r="Q89" s="22" t="str">
        <f t="shared" ca="1" si="12"/>
        <v/>
      </c>
      <c r="R89" s="22" t="str">
        <f t="shared" ca="1" si="9"/>
        <v/>
      </c>
    </row>
    <row r="90" spans="1:18">
      <c r="A90" s="18">
        <v>82</v>
      </c>
      <c r="B90" s="19" t="str">
        <f t="shared" ca="1" si="8"/>
        <v/>
      </c>
      <c r="C90" s="22" t="str">
        <f t="shared" ca="1" si="10"/>
        <v/>
      </c>
      <c r="D90" s="22" t="str">
        <f t="shared" ca="1" si="10"/>
        <v/>
      </c>
      <c r="E90" s="22" t="str">
        <f t="shared" ca="1" si="10"/>
        <v/>
      </c>
      <c r="F90" s="22" t="str">
        <f t="shared" ca="1" si="10"/>
        <v/>
      </c>
      <c r="G90" s="22" t="str">
        <f t="shared" ca="1" si="7"/>
        <v/>
      </c>
      <c r="H90" s="22" t="str">
        <f t="shared" ca="1" si="7"/>
        <v/>
      </c>
      <c r="I90" s="22" t="str">
        <f t="shared" ca="1" si="7"/>
        <v/>
      </c>
      <c r="J90" s="22" t="str">
        <f t="shared" ca="1" si="7"/>
        <v/>
      </c>
      <c r="K90" s="22" t="str">
        <f t="shared" ca="1" si="11"/>
        <v/>
      </c>
      <c r="L90" s="22" t="str">
        <f t="shared" ca="1" si="11"/>
        <v/>
      </c>
      <c r="M90" s="22" t="str">
        <f t="shared" ca="1" si="11"/>
        <v/>
      </c>
      <c r="N90" s="22" t="str">
        <f t="shared" ca="1" si="11"/>
        <v/>
      </c>
      <c r="O90" s="22" t="str">
        <f t="shared" ca="1" si="12"/>
        <v/>
      </c>
      <c r="P90" s="22" t="str">
        <f t="shared" ca="1" si="12"/>
        <v/>
      </c>
      <c r="Q90" s="22" t="str">
        <f t="shared" ca="1" si="12"/>
        <v/>
      </c>
      <c r="R90" s="22" t="str">
        <f t="shared" ca="1" si="9"/>
        <v/>
      </c>
    </row>
    <row r="91" spans="1:18">
      <c r="A91" s="18">
        <v>83</v>
      </c>
      <c r="B91" s="19" t="str">
        <f t="shared" ca="1" si="8"/>
        <v/>
      </c>
      <c r="C91" s="22" t="str">
        <f t="shared" ca="1" si="10"/>
        <v/>
      </c>
      <c r="D91" s="22" t="str">
        <f t="shared" ca="1" si="10"/>
        <v/>
      </c>
      <c r="E91" s="22" t="str">
        <f t="shared" ca="1" si="10"/>
        <v/>
      </c>
      <c r="F91" s="22" t="str">
        <f t="shared" ca="1" si="10"/>
        <v/>
      </c>
      <c r="G91" s="22" t="str">
        <f t="shared" ca="1" si="7"/>
        <v/>
      </c>
      <c r="H91" s="22" t="str">
        <f t="shared" ca="1" si="7"/>
        <v/>
      </c>
      <c r="I91" s="22" t="str">
        <f t="shared" ca="1" si="7"/>
        <v/>
      </c>
      <c r="J91" s="22" t="str">
        <f t="shared" ca="1" si="7"/>
        <v/>
      </c>
      <c r="K91" s="22" t="str">
        <f t="shared" ca="1" si="11"/>
        <v/>
      </c>
      <c r="L91" s="22" t="str">
        <f t="shared" ca="1" si="11"/>
        <v/>
      </c>
      <c r="M91" s="22" t="str">
        <f t="shared" ca="1" si="11"/>
        <v/>
      </c>
      <c r="N91" s="22" t="str">
        <f t="shared" ca="1" si="11"/>
        <v/>
      </c>
      <c r="O91" s="22" t="str">
        <f t="shared" ca="1" si="12"/>
        <v/>
      </c>
      <c r="P91" s="22" t="str">
        <f t="shared" ca="1" si="12"/>
        <v/>
      </c>
      <c r="Q91" s="22" t="str">
        <f t="shared" ca="1" si="12"/>
        <v/>
      </c>
      <c r="R91" s="22" t="str">
        <f t="shared" ca="1" si="9"/>
        <v/>
      </c>
    </row>
    <row r="92" spans="1:18">
      <c r="A92" s="18">
        <v>84</v>
      </c>
      <c r="B92" s="19" t="str">
        <f t="shared" ca="1" si="8"/>
        <v/>
      </c>
      <c r="C92" s="22" t="str">
        <f t="shared" ca="1" si="10"/>
        <v/>
      </c>
      <c r="D92" s="22" t="str">
        <f t="shared" ca="1" si="10"/>
        <v/>
      </c>
      <c r="E92" s="22" t="str">
        <f t="shared" ca="1" si="10"/>
        <v/>
      </c>
      <c r="F92" s="22" t="str">
        <f t="shared" ca="1" si="10"/>
        <v/>
      </c>
      <c r="G92" s="22" t="str">
        <f t="shared" ca="1" si="7"/>
        <v/>
      </c>
      <c r="H92" s="22" t="str">
        <f t="shared" ca="1" si="7"/>
        <v/>
      </c>
      <c r="I92" s="22" t="str">
        <f t="shared" ca="1" si="7"/>
        <v/>
      </c>
      <c r="J92" s="22" t="str">
        <f t="shared" ca="1" si="7"/>
        <v/>
      </c>
      <c r="K92" s="22" t="str">
        <f t="shared" ca="1" si="11"/>
        <v/>
      </c>
      <c r="L92" s="22" t="str">
        <f t="shared" ca="1" si="11"/>
        <v/>
      </c>
      <c r="M92" s="22" t="str">
        <f t="shared" ca="1" si="11"/>
        <v/>
      </c>
      <c r="N92" s="22" t="str">
        <f t="shared" ca="1" si="11"/>
        <v/>
      </c>
      <c r="O92" s="22" t="str">
        <f t="shared" ca="1" si="12"/>
        <v/>
      </c>
      <c r="P92" s="22" t="str">
        <f t="shared" ca="1" si="12"/>
        <v/>
      </c>
      <c r="Q92" s="22" t="str">
        <f t="shared" ca="1" si="12"/>
        <v/>
      </c>
      <c r="R92" s="22" t="str">
        <f t="shared" ca="1" si="9"/>
        <v/>
      </c>
    </row>
    <row r="93" spans="1:18">
      <c r="A93" s="18">
        <v>85</v>
      </c>
      <c r="B93" s="19" t="str">
        <f t="shared" ca="1" si="8"/>
        <v/>
      </c>
      <c r="C93" s="22" t="str">
        <f t="shared" ca="1" si="10"/>
        <v/>
      </c>
      <c r="D93" s="22" t="str">
        <f t="shared" ca="1" si="10"/>
        <v/>
      </c>
      <c r="E93" s="22" t="str">
        <f t="shared" ca="1" si="10"/>
        <v/>
      </c>
      <c r="F93" s="22" t="str">
        <f t="shared" ca="1" si="10"/>
        <v/>
      </c>
      <c r="G93" s="22" t="str">
        <f t="shared" ca="1" si="7"/>
        <v/>
      </c>
      <c r="H93" s="22" t="str">
        <f t="shared" ca="1" si="7"/>
        <v/>
      </c>
      <c r="I93" s="22" t="str">
        <f t="shared" ca="1" si="7"/>
        <v/>
      </c>
      <c r="J93" s="22" t="str">
        <f t="shared" ca="1" si="7"/>
        <v/>
      </c>
      <c r="K93" s="22" t="str">
        <f t="shared" ca="1" si="11"/>
        <v/>
      </c>
      <c r="L93" s="22" t="str">
        <f t="shared" ca="1" si="11"/>
        <v/>
      </c>
      <c r="M93" s="22" t="str">
        <f t="shared" ca="1" si="11"/>
        <v/>
      </c>
      <c r="N93" s="22" t="str">
        <f t="shared" ca="1" si="11"/>
        <v/>
      </c>
      <c r="O93" s="22" t="str">
        <f t="shared" ca="1" si="12"/>
        <v/>
      </c>
      <c r="P93" s="22" t="str">
        <f t="shared" ca="1" si="12"/>
        <v/>
      </c>
      <c r="Q93" s="22" t="str">
        <f t="shared" ca="1" si="12"/>
        <v/>
      </c>
      <c r="R93" s="22" t="str">
        <f t="shared" ca="1" si="9"/>
        <v/>
      </c>
    </row>
    <row r="94" spans="1:18">
      <c r="A94" s="18">
        <v>86</v>
      </c>
      <c r="B94" s="19" t="str">
        <f t="shared" ca="1" si="8"/>
        <v/>
      </c>
      <c r="C94" s="22" t="str">
        <f t="shared" ca="1" si="10"/>
        <v/>
      </c>
      <c r="D94" s="22" t="str">
        <f t="shared" ca="1" si="10"/>
        <v/>
      </c>
      <c r="E94" s="22" t="str">
        <f t="shared" ca="1" si="10"/>
        <v/>
      </c>
      <c r="F94" s="22" t="str">
        <f t="shared" ca="1" si="10"/>
        <v/>
      </c>
      <c r="G94" s="22" t="str">
        <f t="shared" ca="1" si="7"/>
        <v/>
      </c>
      <c r="H94" s="22" t="str">
        <f t="shared" ca="1" si="7"/>
        <v/>
      </c>
      <c r="I94" s="22" t="str">
        <f t="shared" ca="1" si="7"/>
        <v/>
      </c>
      <c r="J94" s="22" t="str">
        <f t="shared" ca="1" si="7"/>
        <v/>
      </c>
      <c r="K94" s="22" t="str">
        <f t="shared" ca="1" si="11"/>
        <v/>
      </c>
      <c r="L94" s="22" t="str">
        <f t="shared" ca="1" si="11"/>
        <v/>
      </c>
      <c r="M94" s="22" t="str">
        <f t="shared" ca="1" si="11"/>
        <v/>
      </c>
      <c r="N94" s="22" t="str">
        <f t="shared" ca="1" si="11"/>
        <v/>
      </c>
      <c r="O94" s="22" t="str">
        <f t="shared" ca="1" si="12"/>
        <v/>
      </c>
      <c r="P94" s="22" t="str">
        <f t="shared" ca="1" si="12"/>
        <v/>
      </c>
      <c r="Q94" s="22" t="str">
        <f t="shared" ca="1" si="12"/>
        <v/>
      </c>
      <c r="R94" s="22" t="str">
        <f t="shared" ca="1" si="9"/>
        <v/>
      </c>
    </row>
    <row r="95" spans="1:18">
      <c r="A95" s="18">
        <v>87</v>
      </c>
      <c r="B95" s="19" t="str">
        <f t="shared" ca="1" si="8"/>
        <v/>
      </c>
      <c r="C95" s="22" t="str">
        <f t="shared" ca="1" si="10"/>
        <v/>
      </c>
      <c r="D95" s="22" t="str">
        <f t="shared" ca="1" si="10"/>
        <v/>
      </c>
      <c r="E95" s="22" t="str">
        <f t="shared" ca="1" si="10"/>
        <v/>
      </c>
      <c r="F95" s="22" t="str">
        <f t="shared" ca="1" si="10"/>
        <v/>
      </c>
      <c r="G95" s="22" t="str">
        <f t="shared" ca="1" si="7"/>
        <v/>
      </c>
      <c r="H95" s="22" t="str">
        <f t="shared" ca="1" si="7"/>
        <v/>
      </c>
      <c r="I95" s="22" t="str">
        <f t="shared" ca="1" si="7"/>
        <v/>
      </c>
      <c r="J95" s="22" t="str">
        <f t="shared" ca="1" si="7"/>
        <v/>
      </c>
      <c r="K95" s="22" t="str">
        <f t="shared" ca="1" si="11"/>
        <v/>
      </c>
      <c r="L95" s="22" t="str">
        <f t="shared" ca="1" si="11"/>
        <v/>
      </c>
      <c r="M95" s="22" t="str">
        <f t="shared" ca="1" si="11"/>
        <v/>
      </c>
      <c r="N95" s="22" t="str">
        <f t="shared" ca="1" si="11"/>
        <v/>
      </c>
      <c r="O95" s="22" t="str">
        <f t="shared" ca="1" si="12"/>
        <v/>
      </c>
      <c r="P95" s="22" t="str">
        <f t="shared" ca="1" si="12"/>
        <v/>
      </c>
      <c r="Q95" s="22" t="str">
        <f t="shared" ca="1" si="12"/>
        <v/>
      </c>
      <c r="R95" s="22" t="str">
        <f t="shared" ca="1" si="9"/>
        <v/>
      </c>
    </row>
    <row r="96" spans="1:18">
      <c r="A96" s="18">
        <v>88</v>
      </c>
      <c r="B96" s="19" t="str">
        <f t="shared" ca="1" si="8"/>
        <v/>
      </c>
      <c r="C96" s="22" t="str">
        <f t="shared" ca="1" si="10"/>
        <v/>
      </c>
      <c r="D96" s="22" t="str">
        <f t="shared" ca="1" si="10"/>
        <v/>
      </c>
      <c r="E96" s="22" t="str">
        <f t="shared" ca="1" si="10"/>
        <v/>
      </c>
      <c r="F96" s="22" t="str">
        <f t="shared" ca="1" si="10"/>
        <v/>
      </c>
      <c r="G96" s="22" t="str">
        <f t="shared" ca="1" si="7"/>
        <v/>
      </c>
      <c r="H96" s="22" t="str">
        <f t="shared" ca="1" si="7"/>
        <v/>
      </c>
      <c r="I96" s="22" t="str">
        <f t="shared" ca="1" si="7"/>
        <v/>
      </c>
      <c r="J96" s="22" t="str">
        <f t="shared" ca="1" si="7"/>
        <v/>
      </c>
      <c r="K96" s="22" t="str">
        <f t="shared" ca="1" si="11"/>
        <v/>
      </c>
      <c r="L96" s="22" t="str">
        <f t="shared" ca="1" si="11"/>
        <v/>
      </c>
      <c r="M96" s="22" t="str">
        <f t="shared" ca="1" si="11"/>
        <v/>
      </c>
      <c r="N96" s="22" t="str">
        <f t="shared" ca="1" si="11"/>
        <v/>
      </c>
      <c r="O96" s="22" t="str">
        <f t="shared" ca="1" si="12"/>
        <v/>
      </c>
      <c r="P96" s="22" t="str">
        <f t="shared" ca="1" si="12"/>
        <v/>
      </c>
      <c r="Q96" s="22" t="str">
        <f t="shared" ca="1" si="12"/>
        <v/>
      </c>
      <c r="R96" s="22" t="str">
        <f t="shared" ca="1" si="9"/>
        <v/>
      </c>
    </row>
    <row r="97" spans="1:18">
      <c r="A97" s="18">
        <v>89</v>
      </c>
      <c r="B97" s="19" t="str">
        <f t="shared" ca="1" si="8"/>
        <v/>
      </c>
      <c r="C97" s="22" t="str">
        <f t="shared" ca="1" si="10"/>
        <v/>
      </c>
      <c r="D97" s="22" t="str">
        <f t="shared" ca="1" si="10"/>
        <v/>
      </c>
      <c r="E97" s="22" t="str">
        <f t="shared" ca="1" si="10"/>
        <v/>
      </c>
      <c r="F97" s="22" t="str">
        <f t="shared" ca="1" si="10"/>
        <v/>
      </c>
      <c r="G97" s="22" t="str">
        <f t="shared" ca="1" si="7"/>
        <v/>
      </c>
      <c r="H97" s="22" t="str">
        <f t="shared" ca="1" si="7"/>
        <v/>
      </c>
      <c r="I97" s="22" t="str">
        <f t="shared" ca="1" si="7"/>
        <v/>
      </c>
      <c r="J97" s="22" t="str">
        <f t="shared" ca="1" si="7"/>
        <v/>
      </c>
      <c r="K97" s="22" t="str">
        <f t="shared" ca="1" si="11"/>
        <v/>
      </c>
      <c r="L97" s="22" t="str">
        <f t="shared" ca="1" si="11"/>
        <v/>
      </c>
      <c r="M97" s="22" t="str">
        <f t="shared" ca="1" si="11"/>
        <v/>
      </c>
      <c r="N97" s="22" t="str">
        <f t="shared" ca="1" si="11"/>
        <v/>
      </c>
      <c r="O97" s="22" t="str">
        <f t="shared" ca="1" si="12"/>
        <v/>
      </c>
      <c r="P97" s="22" t="str">
        <f t="shared" ca="1" si="12"/>
        <v/>
      </c>
      <c r="Q97" s="22" t="str">
        <f t="shared" ca="1" si="12"/>
        <v/>
      </c>
      <c r="R97" s="22" t="str">
        <f t="shared" ca="1" si="9"/>
        <v/>
      </c>
    </row>
    <row r="98" spans="1:18">
      <c r="A98" s="18">
        <v>90</v>
      </c>
      <c r="B98" s="19" t="str">
        <f t="shared" ca="1" si="8"/>
        <v/>
      </c>
      <c r="C98" s="22" t="str">
        <f t="shared" ca="1" si="10"/>
        <v/>
      </c>
      <c r="D98" s="22" t="str">
        <f t="shared" ca="1" si="10"/>
        <v/>
      </c>
      <c r="E98" s="22" t="str">
        <f t="shared" ca="1" si="10"/>
        <v/>
      </c>
      <c r="F98" s="22" t="str">
        <f t="shared" ca="1" si="10"/>
        <v/>
      </c>
      <c r="G98" s="22" t="str">
        <f t="shared" ca="1" si="7"/>
        <v/>
      </c>
      <c r="H98" s="22" t="str">
        <f t="shared" ca="1" si="7"/>
        <v/>
      </c>
      <c r="I98" s="22" t="str">
        <f t="shared" ca="1" si="7"/>
        <v/>
      </c>
      <c r="J98" s="22" t="str">
        <f t="shared" ca="1" si="7"/>
        <v/>
      </c>
      <c r="K98" s="22" t="str">
        <f t="shared" ca="1" si="11"/>
        <v/>
      </c>
      <c r="L98" s="22" t="str">
        <f t="shared" ca="1" si="11"/>
        <v/>
      </c>
      <c r="M98" s="22" t="str">
        <f t="shared" ca="1" si="11"/>
        <v/>
      </c>
      <c r="N98" s="22" t="str">
        <f t="shared" ca="1" si="11"/>
        <v/>
      </c>
      <c r="O98" s="22" t="str">
        <f t="shared" ca="1" si="12"/>
        <v/>
      </c>
      <c r="P98" s="22" t="str">
        <f t="shared" ca="1" si="12"/>
        <v/>
      </c>
      <c r="Q98" s="22" t="str">
        <f t="shared" ca="1" si="12"/>
        <v/>
      </c>
      <c r="R98" s="22" t="str">
        <f t="shared" ca="1" si="9"/>
        <v/>
      </c>
    </row>
    <row r="99" spans="1:18">
      <c r="A99" s="18">
        <v>91</v>
      </c>
      <c r="B99" s="19" t="str">
        <f t="shared" ca="1" si="8"/>
        <v/>
      </c>
      <c r="C99" s="22" t="str">
        <f t="shared" ca="1" si="10"/>
        <v/>
      </c>
      <c r="D99" s="22" t="str">
        <f t="shared" ca="1" si="10"/>
        <v/>
      </c>
      <c r="E99" s="22" t="str">
        <f t="shared" ca="1" si="10"/>
        <v/>
      </c>
      <c r="F99" s="22" t="str">
        <f t="shared" ca="1" si="10"/>
        <v/>
      </c>
      <c r="G99" s="22" t="str">
        <f t="shared" ca="1" si="7"/>
        <v/>
      </c>
      <c r="H99" s="22" t="str">
        <f t="shared" ca="1" si="7"/>
        <v/>
      </c>
      <c r="I99" s="22" t="str">
        <f t="shared" ca="1" si="7"/>
        <v/>
      </c>
      <c r="J99" s="22" t="str">
        <f t="shared" ca="1" si="7"/>
        <v/>
      </c>
      <c r="K99" s="22" t="str">
        <f t="shared" ca="1" si="11"/>
        <v/>
      </c>
      <c r="L99" s="22" t="str">
        <f t="shared" ca="1" si="11"/>
        <v/>
      </c>
      <c r="M99" s="22" t="str">
        <f t="shared" ca="1" si="11"/>
        <v/>
      </c>
      <c r="N99" s="22" t="str">
        <f t="shared" ca="1" si="11"/>
        <v/>
      </c>
      <c r="O99" s="22" t="str">
        <f t="shared" ca="1" si="12"/>
        <v/>
      </c>
      <c r="P99" s="22" t="str">
        <f t="shared" ca="1" si="12"/>
        <v/>
      </c>
      <c r="Q99" s="22" t="str">
        <f t="shared" ca="1" si="12"/>
        <v/>
      </c>
      <c r="R99" s="22" t="str">
        <f t="shared" ca="1" si="9"/>
        <v/>
      </c>
    </row>
    <row r="100" spans="1:18">
      <c r="A100" s="18">
        <v>92</v>
      </c>
      <c r="B100" s="19" t="str">
        <f t="shared" ca="1" si="8"/>
        <v/>
      </c>
      <c r="C100" s="22" t="str">
        <f t="shared" ca="1" si="10"/>
        <v/>
      </c>
      <c r="D100" s="22" t="str">
        <f t="shared" ca="1" si="10"/>
        <v/>
      </c>
      <c r="E100" s="22" t="str">
        <f t="shared" ca="1" si="10"/>
        <v/>
      </c>
      <c r="F100" s="22" t="str">
        <f t="shared" ca="1" si="10"/>
        <v/>
      </c>
      <c r="G100" s="22" t="str">
        <f t="shared" ca="1" si="7"/>
        <v/>
      </c>
      <c r="H100" s="22" t="str">
        <f t="shared" ca="1" si="7"/>
        <v/>
      </c>
      <c r="I100" s="22" t="str">
        <f t="shared" ca="1" si="7"/>
        <v/>
      </c>
      <c r="J100" s="22" t="str">
        <f t="shared" ca="1" si="7"/>
        <v/>
      </c>
      <c r="K100" s="22" t="str">
        <f t="shared" ca="1" si="11"/>
        <v/>
      </c>
      <c r="L100" s="22" t="str">
        <f t="shared" ca="1" si="11"/>
        <v/>
      </c>
      <c r="M100" s="22" t="str">
        <f t="shared" ca="1" si="11"/>
        <v/>
      </c>
      <c r="N100" s="22" t="str">
        <f t="shared" ca="1" si="11"/>
        <v/>
      </c>
      <c r="O100" s="22" t="str">
        <f t="shared" ca="1" si="12"/>
        <v/>
      </c>
      <c r="P100" s="22" t="str">
        <f t="shared" ca="1" si="12"/>
        <v/>
      </c>
      <c r="Q100" s="22" t="str">
        <f t="shared" ca="1" si="12"/>
        <v/>
      </c>
      <c r="R100" s="22" t="str">
        <f t="shared" ca="1" si="9"/>
        <v/>
      </c>
    </row>
    <row r="101" spans="1:18">
      <c r="A101" s="18">
        <v>93</v>
      </c>
      <c r="B101" s="19" t="str">
        <f t="shared" ca="1" si="8"/>
        <v/>
      </c>
      <c r="C101" s="22" t="str">
        <f t="shared" ca="1" si="10"/>
        <v/>
      </c>
      <c r="D101" s="22" t="str">
        <f t="shared" ca="1" si="10"/>
        <v/>
      </c>
      <c r="E101" s="22" t="str">
        <f t="shared" ca="1" si="10"/>
        <v/>
      </c>
      <c r="F101" s="22" t="str">
        <f t="shared" ca="1" si="10"/>
        <v/>
      </c>
      <c r="G101" s="22" t="str">
        <f t="shared" ca="1" si="7"/>
        <v/>
      </c>
      <c r="H101" s="22" t="str">
        <f t="shared" ca="1" si="7"/>
        <v/>
      </c>
      <c r="I101" s="22" t="str">
        <f t="shared" ca="1" si="7"/>
        <v/>
      </c>
      <c r="J101" s="22" t="str">
        <f t="shared" ca="1" si="7"/>
        <v/>
      </c>
      <c r="K101" s="22" t="str">
        <f t="shared" ca="1" si="11"/>
        <v/>
      </c>
      <c r="L101" s="22" t="str">
        <f t="shared" ca="1" si="11"/>
        <v/>
      </c>
      <c r="M101" s="22" t="str">
        <f t="shared" ca="1" si="11"/>
        <v/>
      </c>
      <c r="N101" s="22" t="str">
        <f t="shared" ca="1" si="11"/>
        <v/>
      </c>
      <c r="O101" s="22" t="str">
        <f t="shared" ca="1" si="12"/>
        <v/>
      </c>
      <c r="P101" s="22" t="str">
        <f t="shared" ca="1" si="12"/>
        <v/>
      </c>
      <c r="Q101" s="22" t="str">
        <f t="shared" ca="1" si="12"/>
        <v/>
      </c>
      <c r="R101" s="22" t="str">
        <f t="shared" ca="1" si="9"/>
        <v/>
      </c>
    </row>
    <row r="102" spans="1:18">
      <c r="A102" s="18">
        <v>94</v>
      </c>
      <c r="B102" s="19" t="str">
        <f t="shared" ca="1" si="8"/>
        <v/>
      </c>
      <c r="C102" s="22" t="str">
        <f t="shared" ca="1" si="10"/>
        <v/>
      </c>
      <c r="D102" s="22" t="str">
        <f t="shared" ca="1" si="10"/>
        <v/>
      </c>
      <c r="E102" s="22" t="str">
        <f t="shared" ca="1" si="10"/>
        <v/>
      </c>
      <c r="F102" s="22" t="str">
        <f t="shared" ca="1" si="10"/>
        <v/>
      </c>
      <c r="G102" s="22" t="str">
        <f t="shared" ca="1" si="7"/>
        <v/>
      </c>
      <c r="H102" s="22" t="str">
        <f t="shared" ca="1" si="7"/>
        <v/>
      </c>
      <c r="I102" s="22" t="str">
        <f t="shared" ca="1" si="7"/>
        <v/>
      </c>
      <c r="J102" s="22" t="str">
        <f t="shared" ca="1" si="7"/>
        <v/>
      </c>
      <c r="K102" s="22" t="str">
        <f t="shared" ca="1" si="11"/>
        <v/>
      </c>
      <c r="L102" s="22" t="str">
        <f t="shared" ca="1" si="11"/>
        <v/>
      </c>
      <c r="M102" s="22" t="str">
        <f t="shared" ca="1" si="11"/>
        <v/>
      </c>
      <c r="N102" s="22" t="str">
        <f t="shared" ca="1" si="11"/>
        <v/>
      </c>
      <c r="O102" s="22" t="str">
        <f t="shared" ca="1" si="12"/>
        <v/>
      </c>
      <c r="P102" s="22" t="str">
        <f t="shared" ca="1" si="12"/>
        <v/>
      </c>
      <c r="Q102" s="22" t="str">
        <f t="shared" ca="1" si="12"/>
        <v/>
      </c>
      <c r="R102" s="22" t="str">
        <f t="shared" ca="1" si="9"/>
        <v/>
      </c>
    </row>
    <row r="103" spans="1:18">
      <c r="A103" s="18">
        <v>95</v>
      </c>
      <c r="B103" s="19" t="str">
        <f t="shared" ca="1" si="8"/>
        <v/>
      </c>
      <c r="C103" s="22" t="str">
        <f t="shared" ca="1" si="10"/>
        <v/>
      </c>
      <c r="D103" s="22" t="str">
        <f t="shared" ca="1" si="10"/>
        <v/>
      </c>
      <c r="E103" s="22" t="str">
        <f t="shared" ca="1" si="10"/>
        <v/>
      </c>
      <c r="F103" s="22" t="str">
        <f t="shared" ca="1" si="10"/>
        <v/>
      </c>
      <c r="G103" s="22" t="str">
        <f t="shared" ca="1" si="7"/>
        <v/>
      </c>
      <c r="H103" s="22" t="str">
        <f t="shared" ca="1" si="7"/>
        <v/>
      </c>
      <c r="I103" s="22" t="str">
        <f t="shared" ca="1" si="7"/>
        <v/>
      </c>
      <c r="J103" s="22" t="str">
        <f t="shared" ca="1" si="7"/>
        <v/>
      </c>
      <c r="K103" s="22" t="str">
        <f t="shared" ca="1" si="11"/>
        <v/>
      </c>
      <c r="L103" s="22" t="str">
        <f t="shared" ca="1" si="11"/>
        <v/>
      </c>
      <c r="M103" s="22" t="str">
        <f t="shared" ca="1" si="11"/>
        <v/>
      </c>
      <c r="N103" s="22" t="str">
        <f t="shared" ca="1" si="11"/>
        <v/>
      </c>
      <c r="O103" s="22" t="str">
        <f t="shared" ca="1" si="12"/>
        <v/>
      </c>
      <c r="P103" s="22" t="str">
        <f t="shared" ca="1" si="12"/>
        <v/>
      </c>
      <c r="Q103" s="22" t="str">
        <f t="shared" ca="1" si="12"/>
        <v/>
      </c>
      <c r="R103" s="22" t="str">
        <f t="shared" ca="1" si="9"/>
        <v/>
      </c>
    </row>
    <row r="104" spans="1:18">
      <c r="A104" s="18">
        <v>96</v>
      </c>
      <c r="B104" s="19" t="str">
        <f t="shared" ca="1" si="8"/>
        <v/>
      </c>
      <c r="C104" s="22" t="str">
        <f t="shared" ca="1" si="10"/>
        <v/>
      </c>
      <c r="D104" s="22" t="str">
        <f t="shared" ca="1" si="10"/>
        <v/>
      </c>
      <c r="E104" s="22" t="str">
        <f t="shared" ca="1" si="10"/>
        <v/>
      </c>
      <c r="F104" s="22" t="str">
        <f t="shared" ca="1" si="10"/>
        <v/>
      </c>
      <c r="G104" s="22" t="str">
        <f t="shared" ca="1" si="7"/>
        <v/>
      </c>
      <c r="H104" s="22" t="str">
        <f t="shared" ca="1" si="7"/>
        <v/>
      </c>
      <c r="I104" s="22" t="str">
        <f t="shared" ca="1" si="7"/>
        <v/>
      </c>
      <c r="J104" s="22" t="str">
        <f t="shared" ca="1" si="7"/>
        <v/>
      </c>
      <c r="K104" s="22" t="str">
        <f t="shared" ca="1" si="11"/>
        <v/>
      </c>
      <c r="L104" s="22" t="str">
        <f t="shared" ca="1" si="11"/>
        <v/>
      </c>
      <c r="M104" s="22" t="str">
        <f t="shared" ca="1" si="11"/>
        <v/>
      </c>
      <c r="N104" s="22" t="str">
        <f t="shared" ca="1" si="11"/>
        <v/>
      </c>
      <c r="O104" s="22" t="str">
        <f t="shared" ca="1" si="12"/>
        <v/>
      </c>
      <c r="P104" s="22" t="str">
        <f t="shared" ca="1" si="12"/>
        <v/>
      </c>
      <c r="Q104" s="22" t="str">
        <f t="shared" ca="1" si="12"/>
        <v/>
      </c>
      <c r="R104" s="22" t="str">
        <f t="shared" ca="1" si="9"/>
        <v/>
      </c>
    </row>
    <row r="105" spans="1:18">
      <c r="A105" s="18">
        <v>97</v>
      </c>
      <c r="B105" s="19" t="str">
        <f t="shared" ca="1" si="8"/>
        <v/>
      </c>
      <c r="C105" s="22" t="str">
        <f t="shared" ca="1" si="10"/>
        <v/>
      </c>
      <c r="D105" s="22" t="str">
        <f t="shared" ca="1" si="10"/>
        <v/>
      </c>
      <c r="E105" s="22" t="str">
        <f t="shared" ca="1" si="10"/>
        <v/>
      </c>
      <c r="F105" s="22" t="str">
        <f t="shared" ca="1" si="10"/>
        <v/>
      </c>
      <c r="G105" s="22" t="str">
        <f t="shared" ca="1" si="7"/>
        <v/>
      </c>
      <c r="H105" s="22" t="str">
        <f t="shared" ca="1" si="7"/>
        <v/>
      </c>
      <c r="I105" s="22" t="str">
        <f t="shared" ca="1" si="7"/>
        <v/>
      </c>
      <c r="J105" s="22" t="str">
        <f t="shared" ca="1" si="7"/>
        <v/>
      </c>
      <c r="K105" s="22" t="str">
        <f t="shared" ca="1" si="11"/>
        <v/>
      </c>
      <c r="L105" s="22" t="str">
        <f t="shared" ca="1" si="11"/>
        <v/>
      </c>
      <c r="M105" s="22" t="str">
        <f t="shared" ca="1" si="11"/>
        <v/>
      </c>
      <c r="N105" s="22" t="str">
        <f t="shared" ca="1" si="11"/>
        <v/>
      </c>
      <c r="O105" s="22" t="str">
        <f t="shared" ca="1" si="12"/>
        <v/>
      </c>
      <c r="P105" s="22" t="str">
        <f t="shared" ca="1" si="12"/>
        <v/>
      </c>
      <c r="Q105" s="22" t="str">
        <f t="shared" ca="1" si="12"/>
        <v/>
      </c>
      <c r="R105" s="22" t="str">
        <f t="shared" ca="1" si="9"/>
        <v/>
      </c>
    </row>
    <row r="106" spans="1:18">
      <c r="A106" s="18">
        <v>98</v>
      </c>
      <c r="B106" s="19" t="str">
        <f t="shared" ca="1" si="8"/>
        <v/>
      </c>
      <c r="C106" s="22" t="str">
        <f t="shared" ca="1" si="10"/>
        <v/>
      </c>
      <c r="D106" s="22" t="str">
        <f t="shared" ca="1" si="10"/>
        <v/>
      </c>
      <c r="E106" s="22" t="str">
        <f t="shared" ca="1" si="10"/>
        <v/>
      </c>
      <c r="F106" s="22" t="str">
        <f t="shared" ca="1" si="10"/>
        <v/>
      </c>
      <c r="G106" s="22" t="str">
        <f t="shared" ca="1" si="7"/>
        <v/>
      </c>
      <c r="H106" s="22" t="str">
        <f t="shared" ca="1" si="7"/>
        <v/>
      </c>
      <c r="I106" s="22" t="str">
        <f t="shared" ca="1" si="7"/>
        <v/>
      </c>
      <c r="J106" s="22" t="str">
        <f t="shared" ca="1" si="7"/>
        <v/>
      </c>
      <c r="K106" s="22" t="str">
        <f t="shared" ca="1" si="11"/>
        <v/>
      </c>
      <c r="L106" s="22" t="str">
        <f t="shared" ca="1" si="11"/>
        <v/>
      </c>
      <c r="M106" s="22" t="str">
        <f t="shared" ca="1" si="11"/>
        <v/>
      </c>
      <c r="N106" s="22" t="str">
        <f t="shared" ca="1" si="11"/>
        <v/>
      </c>
      <c r="O106" s="22" t="str">
        <f t="shared" ca="1" si="12"/>
        <v/>
      </c>
      <c r="P106" s="22" t="str">
        <f t="shared" ca="1" si="12"/>
        <v/>
      </c>
      <c r="Q106" s="22" t="str">
        <f t="shared" ca="1" si="12"/>
        <v/>
      </c>
      <c r="R106" s="22" t="str">
        <f t="shared" ca="1" si="9"/>
        <v/>
      </c>
    </row>
    <row r="107" spans="1:18">
      <c r="A107" s="18">
        <v>99</v>
      </c>
      <c r="B107" s="19" t="str">
        <f t="shared" ca="1" si="8"/>
        <v/>
      </c>
      <c r="C107" s="22" t="str">
        <f t="shared" ca="1" si="10"/>
        <v/>
      </c>
      <c r="D107" s="22" t="str">
        <f t="shared" ca="1" si="10"/>
        <v/>
      </c>
      <c r="E107" s="22" t="str">
        <f t="shared" ca="1" si="10"/>
        <v/>
      </c>
      <c r="F107" s="22" t="str">
        <f t="shared" ca="1" si="10"/>
        <v/>
      </c>
      <c r="G107" s="22" t="str">
        <f t="shared" ca="1" si="7"/>
        <v/>
      </c>
      <c r="H107" s="22" t="str">
        <f t="shared" ca="1" si="7"/>
        <v/>
      </c>
      <c r="I107" s="22" t="str">
        <f t="shared" ca="1" si="7"/>
        <v/>
      </c>
      <c r="J107" s="22" t="str">
        <f t="shared" ca="1" si="7"/>
        <v/>
      </c>
      <c r="K107" s="22" t="str">
        <f t="shared" ca="1" si="11"/>
        <v/>
      </c>
      <c r="L107" s="22" t="str">
        <f t="shared" ca="1" si="11"/>
        <v/>
      </c>
      <c r="M107" s="22" t="str">
        <f t="shared" ca="1" si="11"/>
        <v/>
      </c>
      <c r="N107" s="22" t="str">
        <f t="shared" ca="1" si="11"/>
        <v/>
      </c>
      <c r="O107" s="22" t="str">
        <f t="shared" ca="1" si="12"/>
        <v/>
      </c>
      <c r="P107" s="22" t="str">
        <f t="shared" ca="1" si="12"/>
        <v/>
      </c>
      <c r="Q107" s="22" t="str">
        <f t="shared" ca="1" si="12"/>
        <v/>
      </c>
      <c r="R107" s="22" t="str">
        <f t="shared" ca="1" si="9"/>
        <v/>
      </c>
    </row>
    <row r="108" spans="1:18">
      <c r="A108" s="18">
        <v>100</v>
      </c>
      <c r="B108" s="19" t="str">
        <f t="shared" ca="1" si="8"/>
        <v/>
      </c>
      <c r="C108" s="22" t="str">
        <f t="shared" ca="1" si="10"/>
        <v/>
      </c>
      <c r="D108" s="22" t="str">
        <f t="shared" ca="1" si="10"/>
        <v/>
      </c>
      <c r="E108" s="22" t="str">
        <f t="shared" ca="1" si="10"/>
        <v/>
      </c>
      <c r="F108" s="22" t="str">
        <f t="shared" ca="1" si="10"/>
        <v/>
      </c>
      <c r="G108" s="22" t="str">
        <f t="shared" ca="1" si="7"/>
        <v/>
      </c>
      <c r="H108" s="22" t="str">
        <f t="shared" ca="1" si="7"/>
        <v/>
      </c>
      <c r="I108" s="22" t="str">
        <f t="shared" ca="1" si="7"/>
        <v/>
      </c>
      <c r="J108" s="22" t="str">
        <f t="shared" ca="1" si="7"/>
        <v/>
      </c>
      <c r="K108" s="22" t="str">
        <f t="shared" ca="1" si="11"/>
        <v/>
      </c>
      <c r="L108" s="22" t="str">
        <f t="shared" ca="1" si="11"/>
        <v/>
      </c>
      <c r="M108" s="22" t="str">
        <f t="shared" ca="1" si="11"/>
        <v/>
      </c>
      <c r="N108" s="22" t="str">
        <f t="shared" ca="1" si="11"/>
        <v/>
      </c>
      <c r="O108" s="22" t="str">
        <f t="shared" ca="1" si="12"/>
        <v/>
      </c>
      <c r="P108" s="22" t="str">
        <f t="shared" ca="1" si="12"/>
        <v/>
      </c>
      <c r="Q108" s="22" t="str">
        <f t="shared" ca="1" si="12"/>
        <v/>
      </c>
      <c r="R108" s="22" t="str">
        <f t="shared" ca="1" si="9"/>
        <v/>
      </c>
    </row>
    <row r="109" spans="1:18">
      <c r="A109" s="18">
        <v>101</v>
      </c>
      <c r="B109" s="19" t="str">
        <f t="shared" ca="1" si="8"/>
        <v/>
      </c>
      <c r="C109" s="28" t="str">
        <f t="shared" ca="1" si="10"/>
        <v/>
      </c>
      <c r="D109" s="28" t="str">
        <f t="shared" ca="1" si="10"/>
        <v/>
      </c>
      <c r="E109" s="28" t="str">
        <f t="shared" ca="1" si="10"/>
        <v/>
      </c>
      <c r="F109" s="28" t="str">
        <f t="shared" ca="1" si="10"/>
        <v/>
      </c>
      <c r="G109" s="28" t="str">
        <f t="shared" ca="1" si="7"/>
        <v/>
      </c>
      <c r="H109" s="28" t="str">
        <f t="shared" ca="1" si="7"/>
        <v/>
      </c>
      <c r="I109" s="28" t="str">
        <f t="shared" ca="1" si="7"/>
        <v/>
      </c>
      <c r="J109" s="28" t="str">
        <f t="shared" ca="1" si="7"/>
        <v/>
      </c>
      <c r="K109" s="28" t="str">
        <f t="shared" ca="1" si="11"/>
        <v/>
      </c>
      <c r="L109" s="28" t="str">
        <f t="shared" ca="1" si="11"/>
        <v/>
      </c>
      <c r="M109" s="28" t="str">
        <f t="shared" ca="1" si="11"/>
        <v/>
      </c>
      <c r="N109" s="28" t="str">
        <f t="shared" ca="1" si="11"/>
        <v/>
      </c>
      <c r="O109" s="28" t="str">
        <f t="shared" ca="1" si="12"/>
        <v/>
      </c>
      <c r="P109" s="28" t="str">
        <f t="shared" ca="1" si="12"/>
        <v/>
      </c>
      <c r="Q109" s="28" t="str">
        <f t="shared" ca="1" si="12"/>
        <v/>
      </c>
      <c r="R109" s="28" t="str">
        <f t="shared" ref="R109:R112" ca="1" si="13">IF(B109=$S$4,$T$4,"")</f>
        <v/>
      </c>
    </row>
    <row r="110" spans="1:18">
      <c r="A110" s="18">
        <v>102</v>
      </c>
      <c r="B110" s="19" t="str">
        <f t="shared" ca="1" si="8"/>
        <v/>
      </c>
      <c r="C110" s="28" t="str">
        <f t="shared" ref="C110:Q125" ca="1" si="14">IF(AND($B110=$S$4,C$5&lt;&gt;""),IF(VLOOKUP($A$1&amp;"-"&amp;$A110,INDIRECT($E$2),C$4+$B$4,0)="","","'"&amp;C$5&amp;"' =&gt; '"&amp;VLOOKUP($A$1&amp;"-"&amp;$A110,INDIRECT($E$2),C$4+$B$4,0)&amp;"', "),"")</f>
        <v/>
      </c>
      <c r="D110" s="28" t="str">
        <f t="shared" ca="1" si="14"/>
        <v/>
      </c>
      <c r="E110" s="28" t="str">
        <f t="shared" ca="1" si="14"/>
        <v/>
      </c>
      <c r="F110" s="28" t="str">
        <f t="shared" ca="1" si="14"/>
        <v/>
      </c>
      <c r="G110" s="28" t="str">
        <f t="shared" ca="1" si="14"/>
        <v/>
      </c>
      <c r="H110" s="28" t="str">
        <f t="shared" ca="1" si="14"/>
        <v/>
      </c>
      <c r="I110" s="28" t="str">
        <f t="shared" ca="1" si="14"/>
        <v/>
      </c>
      <c r="J110" s="28" t="str">
        <f t="shared" ca="1" si="14"/>
        <v/>
      </c>
      <c r="K110" s="28" t="str">
        <f t="shared" ca="1" si="14"/>
        <v/>
      </c>
      <c r="L110" s="28" t="str">
        <f t="shared" ca="1" si="14"/>
        <v/>
      </c>
      <c r="M110" s="28" t="str">
        <f t="shared" ca="1" si="14"/>
        <v/>
      </c>
      <c r="N110" s="28" t="str">
        <f t="shared" ca="1" si="14"/>
        <v/>
      </c>
      <c r="O110" s="28" t="str">
        <f t="shared" ca="1" si="14"/>
        <v/>
      </c>
      <c r="P110" s="28" t="str">
        <f t="shared" ca="1" si="14"/>
        <v/>
      </c>
      <c r="Q110" s="28" t="str">
        <f t="shared" ca="1" si="14"/>
        <v/>
      </c>
      <c r="R110" s="28" t="str">
        <f t="shared" ca="1" si="13"/>
        <v/>
      </c>
    </row>
    <row r="111" spans="1:18">
      <c r="A111" s="18">
        <v>103</v>
      </c>
      <c r="B111" s="19" t="str">
        <f t="shared" ca="1" si="8"/>
        <v/>
      </c>
      <c r="C111" s="28" t="str">
        <f t="shared" ca="1" si="14"/>
        <v/>
      </c>
      <c r="D111" s="28" t="str">
        <f t="shared" ca="1" si="14"/>
        <v/>
      </c>
      <c r="E111" s="28" t="str">
        <f t="shared" ca="1" si="14"/>
        <v/>
      </c>
      <c r="F111" s="28" t="str">
        <f t="shared" ca="1" si="14"/>
        <v/>
      </c>
      <c r="G111" s="28" t="str">
        <f t="shared" ca="1" si="14"/>
        <v/>
      </c>
      <c r="H111" s="28" t="str">
        <f t="shared" ca="1" si="14"/>
        <v/>
      </c>
      <c r="I111" s="28" t="str">
        <f t="shared" ca="1" si="14"/>
        <v/>
      </c>
      <c r="J111" s="28" t="str">
        <f t="shared" ca="1" si="14"/>
        <v/>
      </c>
      <c r="K111" s="28" t="str">
        <f t="shared" ca="1" si="14"/>
        <v/>
      </c>
      <c r="L111" s="28" t="str">
        <f t="shared" ca="1" si="14"/>
        <v/>
      </c>
      <c r="M111" s="28" t="str">
        <f t="shared" ca="1" si="14"/>
        <v/>
      </c>
      <c r="N111" s="28" t="str">
        <f t="shared" ca="1" si="14"/>
        <v/>
      </c>
      <c r="O111" s="28" t="str">
        <f t="shared" ca="1" si="14"/>
        <v/>
      </c>
      <c r="P111" s="28" t="str">
        <f t="shared" ca="1" si="14"/>
        <v/>
      </c>
      <c r="Q111" s="28" t="str">
        <f t="shared" ca="1" si="14"/>
        <v/>
      </c>
      <c r="R111" s="28" t="str">
        <f t="shared" ca="1" si="13"/>
        <v/>
      </c>
    </row>
    <row r="112" spans="1:18">
      <c r="A112" s="18">
        <v>104</v>
      </c>
      <c r="B112" s="19" t="str">
        <f t="shared" ca="1" si="8"/>
        <v/>
      </c>
      <c r="C112" s="28" t="str">
        <f t="shared" ca="1" si="14"/>
        <v/>
      </c>
      <c r="D112" s="28" t="str">
        <f t="shared" ca="1" si="14"/>
        <v/>
      </c>
      <c r="E112" s="28" t="str">
        <f t="shared" ca="1" si="14"/>
        <v/>
      </c>
      <c r="F112" s="28" t="str">
        <f t="shared" ca="1" si="14"/>
        <v/>
      </c>
      <c r="G112" s="28" t="str">
        <f t="shared" ca="1" si="14"/>
        <v/>
      </c>
      <c r="H112" s="28" t="str">
        <f t="shared" ca="1" si="14"/>
        <v/>
      </c>
      <c r="I112" s="28" t="str">
        <f t="shared" ca="1" si="14"/>
        <v/>
      </c>
      <c r="J112" s="28" t="str">
        <f t="shared" ca="1" si="14"/>
        <v/>
      </c>
      <c r="K112" s="28" t="str">
        <f t="shared" ca="1" si="14"/>
        <v/>
      </c>
      <c r="L112" s="28" t="str">
        <f t="shared" ca="1" si="14"/>
        <v/>
      </c>
      <c r="M112" s="28" t="str">
        <f t="shared" ca="1" si="14"/>
        <v/>
      </c>
      <c r="N112" s="28" t="str">
        <f t="shared" ca="1" si="14"/>
        <v/>
      </c>
      <c r="O112" s="28" t="str">
        <f t="shared" ca="1" si="14"/>
        <v/>
      </c>
      <c r="P112" s="28" t="str">
        <f t="shared" ca="1" si="14"/>
        <v/>
      </c>
      <c r="Q112" s="28" t="str">
        <f t="shared" ca="1" si="14"/>
        <v/>
      </c>
      <c r="R112" s="28" t="str">
        <f t="shared" ca="1" si="13"/>
        <v/>
      </c>
    </row>
    <row r="113" spans="1:18">
      <c r="A113" s="18">
        <v>105</v>
      </c>
      <c r="B113" s="19" t="str">
        <f t="shared" ca="1" si="8"/>
        <v/>
      </c>
      <c r="C113" s="28" t="str">
        <f t="shared" ca="1" si="14"/>
        <v/>
      </c>
      <c r="D113" s="28" t="str">
        <f t="shared" ca="1" si="14"/>
        <v/>
      </c>
      <c r="E113" s="28" t="str">
        <f t="shared" ca="1" si="14"/>
        <v/>
      </c>
      <c r="F113" s="28" t="str">
        <f t="shared" ca="1" si="14"/>
        <v/>
      </c>
      <c r="G113" s="28" t="str">
        <f t="shared" ca="1" si="14"/>
        <v/>
      </c>
      <c r="H113" s="28" t="str">
        <f t="shared" ca="1" si="14"/>
        <v/>
      </c>
      <c r="I113" s="28" t="str">
        <f t="shared" ca="1" si="14"/>
        <v/>
      </c>
      <c r="J113" s="28" t="str">
        <f t="shared" ca="1" si="14"/>
        <v/>
      </c>
      <c r="K113" s="28" t="str">
        <f t="shared" ca="1" si="14"/>
        <v/>
      </c>
      <c r="L113" s="28" t="str">
        <f t="shared" ca="1" si="14"/>
        <v/>
      </c>
      <c r="M113" s="28" t="str">
        <f t="shared" ca="1" si="14"/>
        <v/>
      </c>
      <c r="N113" s="28" t="str">
        <f t="shared" ca="1" si="14"/>
        <v/>
      </c>
      <c r="O113" s="28" t="str">
        <f t="shared" ca="1" si="14"/>
        <v/>
      </c>
      <c r="P113" s="28" t="str">
        <f t="shared" ca="1" si="14"/>
        <v/>
      </c>
      <c r="Q113" s="28" t="str">
        <f t="shared" ca="1" si="14"/>
        <v/>
      </c>
      <c r="R113" s="28" t="str">
        <f t="shared" ref="R113:R134" ca="1" si="15">IF(B113=$S$4,$T$4,"")</f>
        <v/>
      </c>
    </row>
    <row r="114" spans="1:18">
      <c r="A114" s="18">
        <v>106</v>
      </c>
      <c r="B114" s="19" t="str">
        <f t="shared" ca="1" si="8"/>
        <v/>
      </c>
      <c r="C114" s="28" t="str">
        <f t="shared" ca="1" si="14"/>
        <v/>
      </c>
      <c r="D114" s="28" t="str">
        <f t="shared" ca="1" si="14"/>
        <v/>
      </c>
      <c r="E114" s="28" t="str">
        <f t="shared" ca="1" si="14"/>
        <v/>
      </c>
      <c r="F114" s="28" t="str">
        <f t="shared" ca="1" si="14"/>
        <v/>
      </c>
      <c r="G114" s="28" t="str">
        <f t="shared" ca="1" si="14"/>
        <v/>
      </c>
      <c r="H114" s="28" t="str">
        <f t="shared" ca="1" si="14"/>
        <v/>
      </c>
      <c r="I114" s="28" t="str">
        <f t="shared" ca="1" si="14"/>
        <v/>
      </c>
      <c r="J114" s="28" t="str">
        <f t="shared" ca="1" si="14"/>
        <v/>
      </c>
      <c r="K114" s="28" t="str">
        <f t="shared" ca="1" si="14"/>
        <v/>
      </c>
      <c r="L114" s="28" t="str">
        <f t="shared" ca="1" si="14"/>
        <v/>
      </c>
      <c r="M114" s="28" t="str">
        <f t="shared" ca="1" si="14"/>
        <v/>
      </c>
      <c r="N114" s="28" t="str">
        <f t="shared" ca="1" si="14"/>
        <v/>
      </c>
      <c r="O114" s="28" t="str">
        <f t="shared" ca="1" si="14"/>
        <v/>
      </c>
      <c r="P114" s="28" t="str">
        <f t="shared" ca="1" si="14"/>
        <v/>
      </c>
      <c r="Q114" s="28" t="str">
        <f t="shared" ca="1" si="14"/>
        <v/>
      </c>
      <c r="R114" s="28" t="str">
        <f t="shared" ca="1" si="15"/>
        <v/>
      </c>
    </row>
    <row r="115" spans="1:18">
      <c r="A115" s="18">
        <v>107</v>
      </c>
      <c r="B115" s="19" t="str">
        <f t="shared" ca="1" si="8"/>
        <v/>
      </c>
      <c r="C115" s="28" t="str">
        <f t="shared" ca="1" si="14"/>
        <v/>
      </c>
      <c r="D115" s="28" t="str">
        <f t="shared" ca="1" si="14"/>
        <v/>
      </c>
      <c r="E115" s="28" t="str">
        <f t="shared" ca="1" si="14"/>
        <v/>
      </c>
      <c r="F115" s="28" t="str">
        <f t="shared" ca="1" si="14"/>
        <v/>
      </c>
      <c r="G115" s="28" t="str">
        <f t="shared" ca="1" si="14"/>
        <v/>
      </c>
      <c r="H115" s="28" t="str">
        <f t="shared" ca="1" si="14"/>
        <v/>
      </c>
      <c r="I115" s="28" t="str">
        <f t="shared" ca="1" si="14"/>
        <v/>
      </c>
      <c r="J115" s="28" t="str">
        <f t="shared" ca="1" si="14"/>
        <v/>
      </c>
      <c r="K115" s="28" t="str">
        <f t="shared" ca="1" si="14"/>
        <v/>
      </c>
      <c r="L115" s="28" t="str">
        <f t="shared" ca="1" si="14"/>
        <v/>
      </c>
      <c r="M115" s="28" t="str">
        <f t="shared" ca="1" si="14"/>
        <v/>
      </c>
      <c r="N115" s="28" t="str">
        <f t="shared" ca="1" si="14"/>
        <v/>
      </c>
      <c r="O115" s="28" t="str">
        <f t="shared" ca="1" si="14"/>
        <v/>
      </c>
      <c r="P115" s="28" t="str">
        <f t="shared" ca="1" si="14"/>
        <v/>
      </c>
      <c r="Q115" s="28" t="str">
        <f t="shared" ca="1" si="14"/>
        <v/>
      </c>
      <c r="R115" s="28" t="str">
        <f t="shared" ca="1" si="15"/>
        <v/>
      </c>
    </row>
    <row r="116" spans="1:18">
      <c r="A116" s="18">
        <v>108</v>
      </c>
      <c r="B116" s="19" t="str">
        <f t="shared" ca="1" si="8"/>
        <v/>
      </c>
      <c r="C116" s="28" t="str">
        <f t="shared" ca="1" si="14"/>
        <v/>
      </c>
      <c r="D116" s="28" t="str">
        <f t="shared" ca="1" si="14"/>
        <v/>
      </c>
      <c r="E116" s="28" t="str">
        <f t="shared" ca="1" si="14"/>
        <v/>
      </c>
      <c r="F116" s="28" t="str">
        <f t="shared" ca="1" si="14"/>
        <v/>
      </c>
      <c r="G116" s="28" t="str">
        <f t="shared" ca="1" si="14"/>
        <v/>
      </c>
      <c r="H116" s="28" t="str">
        <f t="shared" ca="1" si="14"/>
        <v/>
      </c>
      <c r="I116" s="28" t="str">
        <f t="shared" ca="1" si="14"/>
        <v/>
      </c>
      <c r="J116" s="28" t="str">
        <f t="shared" ca="1" si="14"/>
        <v/>
      </c>
      <c r="K116" s="28" t="str">
        <f t="shared" ca="1" si="14"/>
        <v/>
      </c>
      <c r="L116" s="28" t="str">
        <f t="shared" ca="1" si="14"/>
        <v/>
      </c>
      <c r="M116" s="28" t="str">
        <f t="shared" ca="1" si="14"/>
        <v/>
      </c>
      <c r="N116" s="28" t="str">
        <f t="shared" ca="1" si="14"/>
        <v/>
      </c>
      <c r="O116" s="28" t="str">
        <f t="shared" ca="1" si="14"/>
        <v/>
      </c>
      <c r="P116" s="28" t="str">
        <f t="shared" ca="1" si="14"/>
        <v/>
      </c>
      <c r="Q116" s="28" t="str">
        <f t="shared" ca="1" si="14"/>
        <v/>
      </c>
      <c r="R116" s="28" t="str">
        <f t="shared" ca="1" si="15"/>
        <v/>
      </c>
    </row>
    <row r="117" spans="1:18">
      <c r="A117" s="18">
        <v>109</v>
      </c>
      <c r="B117" s="19" t="str">
        <f t="shared" ca="1" si="8"/>
        <v/>
      </c>
      <c r="C117" s="28" t="str">
        <f t="shared" ca="1" si="14"/>
        <v/>
      </c>
      <c r="D117" s="28" t="str">
        <f t="shared" ca="1" si="14"/>
        <v/>
      </c>
      <c r="E117" s="28" t="str">
        <f t="shared" ca="1" si="14"/>
        <v/>
      </c>
      <c r="F117" s="28" t="str">
        <f t="shared" ca="1" si="14"/>
        <v/>
      </c>
      <c r="G117" s="28" t="str">
        <f t="shared" ca="1" si="14"/>
        <v/>
      </c>
      <c r="H117" s="28" t="str">
        <f t="shared" ca="1" si="14"/>
        <v/>
      </c>
      <c r="I117" s="28" t="str">
        <f t="shared" ca="1" si="14"/>
        <v/>
      </c>
      <c r="J117" s="28" t="str">
        <f t="shared" ca="1" si="14"/>
        <v/>
      </c>
      <c r="K117" s="28" t="str">
        <f t="shared" ca="1" si="14"/>
        <v/>
      </c>
      <c r="L117" s="28" t="str">
        <f t="shared" ca="1" si="14"/>
        <v/>
      </c>
      <c r="M117" s="28" t="str">
        <f t="shared" ca="1" si="14"/>
        <v/>
      </c>
      <c r="N117" s="28" t="str">
        <f t="shared" ca="1" si="14"/>
        <v/>
      </c>
      <c r="O117" s="28" t="str">
        <f t="shared" ca="1" si="14"/>
        <v/>
      </c>
      <c r="P117" s="28" t="str">
        <f t="shared" ca="1" si="14"/>
        <v/>
      </c>
      <c r="Q117" s="28" t="str">
        <f t="shared" ca="1" si="14"/>
        <v/>
      </c>
      <c r="R117" s="28" t="str">
        <f t="shared" ca="1" si="15"/>
        <v/>
      </c>
    </row>
    <row r="118" spans="1:18">
      <c r="A118" s="18">
        <v>110</v>
      </c>
      <c r="B118" s="19" t="str">
        <f t="shared" ca="1" si="8"/>
        <v/>
      </c>
      <c r="C118" s="28" t="str">
        <f t="shared" ca="1" si="14"/>
        <v/>
      </c>
      <c r="D118" s="28" t="str">
        <f t="shared" ca="1" si="14"/>
        <v/>
      </c>
      <c r="E118" s="28" t="str">
        <f t="shared" ca="1" si="14"/>
        <v/>
      </c>
      <c r="F118" s="28" t="str">
        <f t="shared" ca="1" si="14"/>
        <v/>
      </c>
      <c r="G118" s="28" t="str">
        <f t="shared" ca="1" si="14"/>
        <v/>
      </c>
      <c r="H118" s="28" t="str">
        <f t="shared" ca="1" si="14"/>
        <v/>
      </c>
      <c r="I118" s="28" t="str">
        <f t="shared" ca="1" si="14"/>
        <v/>
      </c>
      <c r="J118" s="28" t="str">
        <f t="shared" ca="1" si="14"/>
        <v/>
      </c>
      <c r="K118" s="28" t="str">
        <f t="shared" ca="1" si="14"/>
        <v/>
      </c>
      <c r="L118" s="28" t="str">
        <f t="shared" ca="1" si="14"/>
        <v/>
      </c>
      <c r="M118" s="28" t="str">
        <f t="shared" ca="1" si="14"/>
        <v/>
      </c>
      <c r="N118" s="28" t="str">
        <f t="shared" ca="1" si="14"/>
        <v/>
      </c>
      <c r="O118" s="28" t="str">
        <f t="shared" ca="1" si="14"/>
        <v/>
      </c>
      <c r="P118" s="28" t="str">
        <f t="shared" ca="1" si="14"/>
        <v/>
      </c>
      <c r="Q118" s="28" t="str">
        <f t="shared" ca="1" si="14"/>
        <v/>
      </c>
      <c r="R118" s="28" t="str">
        <f t="shared" ca="1" si="15"/>
        <v/>
      </c>
    </row>
    <row r="119" spans="1:18">
      <c r="A119" s="18">
        <v>111</v>
      </c>
      <c r="B119" s="19" t="str">
        <f t="shared" ca="1" si="8"/>
        <v/>
      </c>
      <c r="C119" s="28" t="str">
        <f t="shared" ca="1" si="14"/>
        <v/>
      </c>
      <c r="D119" s="28" t="str">
        <f t="shared" ca="1" si="14"/>
        <v/>
      </c>
      <c r="E119" s="28" t="str">
        <f t="shared" ca="1" si="14"/>
        <v/>
      </c>
      <c r="F119" s="28" t="str">
        <f t="shared" ca="1" si="14"/>
        <v/>
      </c>
      <c r="G119" s="28" t="str">
        <f t="shared" ca="1" si="14"/>
        <v/>
      </c>
      <c r="H119" s="28" t="str">
        <f t="shared" ca="1" si="14"/>
        <v/>
      </c>
      <c r="I119" s="28" t="str">
        <f t="shared" ca="1" si="14"/>
        <v/>
      </c>
      <c r="J119" s="28" t="str">
        <f t="shared" ca="1" si="14"/>
        <v/>
      </c>
      <c r="K119" s="28" t="str">
        <f t="shared" ca="1" si="14"/>
        <v/>
      </c>
      <c r="L119" s="28" t="str">
        <f t="shared" ca="1" si="14"/>
        <v/>
      </c>
      <c r="M119" s="28" t="str">
        <f t="shared" ca="1" si="14"/>
        <v/>
      </c>
      <c r="N119" s="28" t="str">
        <f t="shared" ca="1" si="14"/>
        <v/>
      </c>
      <c r="O119" s="28" t="str">
        <f t="shared" ca="1" si="14"/>
        <v/>
      </c>
      <c r="P119" s="28" t="str">
        <f t="shared" ca="1" si="14"/>
        <v/>
      </c>
      <c r="Q119" s="28" t="str">
        <f t="shared" ca="1" si="14"/>
        <v/>
      </c>
      <c r="R119" s="28" t="str">
        <f t="shared" ca="1" si="15"/>
        <v/>
      </c>
    </row>
    <row r="120" spans="1:18">
      <c r="A120" s="18">
        <v>112</v>
      </c>
      <c r="B120" s="19" t="str">
        <f t="shared" ca="1" si="8"/>
        <v/>
      </c>
      <c r="C120" s="28" t="str">
        <f t="shared" ca="1" si="14"/>
        <v/>
      </c>
      <c r="D120" s="28" t="str">
        <f t="shared" ca="1" si="14"/>
        <v/>
      </c>
      <c r="E120" s="28" t="str">
        <f t="shared" ca="1" si="14"/>
        <v/>
      </c>
      <c r="F120" s="28" t="str">
        <f t="shared" ca="1" si="14"/>
        <v/>
      </c>
      <c r="G120" s="28" t="str">
        <f t="shared" ca="1" si="14"/>
        <v/>
      </c>
      <c r="H120" s="28" t="str">
        <f t="shared" ca="1" si="14"/>
        <v/>
      </c>
      <c r="I120" s="28" t="str">
        <f t="shared" ca="1" si="14"/>
        <v/>
      </c>
      <c r="J120" s="28" t="str">
        <f t="shared" ca="1" si="14"/>
        <v/>
      </c>
      <c r="K120" s="28" t="str">
        <f t="shared" ca="1" si="14"/>
        <v/>
      </c>
      <c r="L120" s="28" t="str">
        <f t="shared" ca="1" si="14"/>
        <v/>
      </c>
      <c r="M120" s="28" t="str">
        <f t="shared" ca="1" si="14"/>
        <v/>
      </c>
      <c r="N120" s="28" t="str">
        <f t="shared" ca="1" si="14"/>
        <v/>
      </c>
      <c r="O120" s="28" t="str">
        <f t="shared" ca="1" si="14"/>
        <v/>
      </c>
      <c r="P120" s="28" t="str">
        <f t="shared" ca="1" si="14"/>
        <v/>
      </c>
      <c r="Q120" s="28" t="str">
        <f t="shared" ca="1" si="14"/>
        <v/>
      </c>
      <c r="R120" s="28" t="str">
        <f t="shared" ca="1" si="15"/>
        <v/>
      </c>
    </row>
    <row r="121" spans="1:18">
      <c r="A121" s="18">
        <v>113</v>
      </c>
      <c r="B121" s="19" t="str">
        <f t="shared" ca="1" si="8"/>
        <v/>
      </c>
      <c r="C121" s="28" t="str">
        <f t="shared" ca="1" si="14"/>
        <v/>
      </c>
      <c r="D121" s="28" t="str">
        <f t="shared" ca="1" si="14"/>
        <v/>
      </c>
      <c r="E121" s="28" t="str">
        <f t="shared" ca="1" si="14"/>
        <v/>
      </c>
      <c r="F121" s="28" t="str">
        <f t="shared" ca="1" si="14"/>
        <v/>
      </c>
      <c r="G121" s="28" t="str">
        <f t="shared" ca="1" si="14"/>
        <v/>
      </c>
      <c r="H121" s="28" t="str">
        <f t="shared" ca="1" si="14"/>
        <v/>
      </c>
      <c r="I121" s="28" t="str">
        <f t="shared" ca="1" si="14"/>
        <v/>
      </c>
      <c r="J121" s="28" t="str">
        <f t="shared" ca="1" si="14"/>
        <v/>
      </c>
      <c r="K121" s="28" t="str">
        <f t="shared" ca="1" si="14"/>
        <v/>
      </c>
      <c r="L121" s="28" t="str">
        <f t="shared" ca="1" si="14"/>
        <v/>
      </c>
      <c r="M121" s="28" t="str">
        <f t="shared" ca="1" si="14"/>
        <v/>
      </c>
      <c r="N121" s="28" t="str">
        <f t="shared" ca="1" si="14"/>
        <v/>
      </c>
      <c r="O121" s="28" t="str">
        <f t="shared" ca="1" si="14"/>
        <v/>
      </c>
      <c r="P121" s="28" t="str">
        <f t="shared" ca="1" si="14"/>
        <v/>
      </c>
      <c r="Q121" s="28" t="str">
        <f t="shared" ca="1" si="14"/>
        <v/>
      </c>
      <c r="R121" s="28" t="str">
        <f t="shared" ca="1" si="15"/>
        <v/>
      </c>
    </row>
    <row r="122" spans="1:18">
      <c r="A122" s="18">
        <v>114</v>
      </c>
      <c r="B122" s="19" t="str">
        <f t="shared" ca="1" si="8"/>
        <v/>
      </c>
      <c r="C122" s="28" t="str">
        <f t="shared" ca="1" si="14"/>
        <v/>
      </c>
      <c r="D122" s="28" t="str">
        <f t="shared" ca="1" si="14"/>
        <v/>
      </c>
      <c r="E122" s="28" t="str">
        <f t="shared" ca="1" si="14"/>
        <v/>
      </c>
      <c r="F122" s="28" t="str">
        <f t="shared" ca="1" si="14"/>
        <v/>
      </c>
      <c r="G122" s="28" t="str">
        <f t="shared" ca="1" si="14"/>
        <v/>
      </c>
      <c r="H122" s="28" t="str">
        <f t="shared" ca="1" si="14"/>
        <v/>
      </c>
      <c r="I122" s="28" t="str">
        <f t="shared" ca="1" si="14"/>
        <v/>
      </c>
      <c r="J122" s="28" t="str">
        <f t="shared" ca="1" si="14"/>
        <v/>
      </c>
      <c r="K122" s="28" t="str">
        <f t="shared" ca="1" si="14"/>
        <v/>
      </c>
      <c r="L122" s="28" t="str">
        <f t="shared" ca="1" si="14"/>
        <v/>
      </c>
      <c r="M122" s="28" t="str">
        <f t="shared" ca="1" si="14"/>
        <v/>
      </c>
      <c r="N122" s="28" t="str">
        <f t="shared" ca="1" si="14"/>
        <v/>
      </c>
      <c r="O122" s="28" t="str">
        <f t="shared" ca="1" si="14"/>
        <v/>
      </c>
      <c r="P122" s="28" t="str">
        <f t="shared" ca="1" si="14"/>
        <v/>
      </c>
      <c r="Q122" s="28" t="str">
        <f t="shared" ca="1" si="14"/>
        <v/>
      </c>
      <c r="R122" s="28" t="str">
        <f t="shared" ca="1" si="15"/>
        <v/>
      </c>
    </row>
    <row r="123" spans="1:18">
      <c r="A123" s="18">
        <v>115</v>
      </c>
      <c r="B123" s="19" t="str">
        <f t="shared" ca="1" si="8"/>
        <v/>
      </c>
      <c r="C123" s="28" t="str">
        <f t="shared" ca="1" si="14"/>
        <v/>
      </c>
      <c r="D123" s="28" t="str">
        <f t="shared" ca="1" si="14"/>
        <v/>
      </c>
      <c r="E123" s="28" t="str">
        <f t="shared" ca="1" si="14"/>
        <v/>
      </c>
      <c r="F123" s="28" t="str">
        <f t="shared" ca="1" si="14"/>
        <v/>
      </c>
      <c r="G123" s="28" t="str">
        <f t="shared" ca="1" si="14"/>
        <v/>
      </c>
      <c r="H123" s="28" t="str">
        <f t="shared" ca="1" si="14"/>
        <v/>
      </c>
      <c r="I123" s="28" t="str">
        <f t="shared" ca="1" si="14"/>
        <v/>
      </c>
      <c r="J123" s="28" t="str">
        <f t="shared" ca="1" si="14"/>
        <v/>
      </c>
      <c r="K123" s="28" t="str">
        <f t="shared" ca="1" si="14"/>
        <v/>
      </c>
      <c r="L123" s="28" t="str">
        <f t="shared" ca="1" si="14"/>
        <v/>
      </c>
      <c r="M123" s="28" t="str">
        <f t="shared" ca="1" si="14"/>
        <v/>
      </c>
      <c r="N123" s="28" t="str">
        <f t="shared" ca="1" si="14"/>
        <v/>
      </c>
      <c r="O123" s="28" t="str">
        <f t="shared" ca="1" si="14"/>
        <v/>
      </c>
      <c r="P123" s="28" t="str">
        <f t="shared" ca="1" si="14"/>
        <v/>
      </c>
      <c r="Q123" s="28" t="str">
        <f t="shared" ca="1" si="14"/>
        <v/>
      </c>
      <c r="R123" s="28" t="str">
        <f t="shared" ca="1" si="15"/>
        <v/>
      </c>
    </row>
    <row r="124" spans="1:18">
      <c r="A124" s="18">
        <v>116</v>
      </c>
      <c r="B124" s="19" t="str">
        <f t="shared" ca="1" si="8"/>
        <v/>
      </c>
      <c r="C124" s="28" t="str">
        <f t="shared" ca="1" si="14"/>
        <v/>
      </c>
      <c r="D124" s="28" t="str">
        <f t="shared" ca="1" si="14"/>
        <v/>
      </c>
      <c r="E124" s="28" t="str">
        <f t="shared" ca="1" si="14"/>
        <v/>
      </c>
      <c r="F124" s="28" t="str">
        <f t="shared" ca="1" si="14"/>
        <v/>
      </c>
      <c r="G124" s="28" t="str">
        <f t="shared" ca="1" si="14"/>
        <v/>
      </c>
      <c r="H124" s="28" t="str">
        <f t="shared" ca="1" si="14"/>
        <v/>
      </c>
      <c r="I124" s="28" t="str">
        <f t="shared" ca="1" si="14"/>
        <v/>
      </c>
      <c r="J124" s="28" t="str">
        <f t="shared" ca="1" si="14"/>
        <v/>
      </c>
      <c r="K124" s="28" t="str">
        <f t="shared" ca="1" si="14"/>
        <v/>
      </c>
      <c r="L124" s="28" t="str">
        <f t="shared" ca="1" si="14"/>
        <v/>
      </c>
      <c r="M124" s="28" t="str">
        <f t="shared" ca="1" si="14"/>
        <v/>
      </c>
      <c r="N124" s="28" t="str">
        <f t="shared" ca="1" si="14"/>
        <v/>
      </c>
      <c r="O124" s="28" t="str">
        <f t="shared" ca="1" si="14"/>
        <v/>
      </c>
      <c r="P124" s="28" t="str">
        <f t="shared" ca="1" si="14"/>
        <v/>
      </c>
      <c r="Q124" s="28" t="str">
        <f t="shared" ca="1" si="14"/>
        <v/>
      </c>
      <c r="R124" s="28" t="str">
        <f t="shared" ca="1" si="15"/>
        <v/>
      </c>
    </row>
    <row r="125" spans="1:18">
      <c r="A125" s="18">
        <v>117</v>
      </c>
      <c r="B125" s="19" t="str">
        <f t="shared" ca="1" si="8"/>
        <v/>
      </c>
      <c r="C125" s="28" t="str">
        <f t="shared" ca="1" si="14"/>
        <v/>
      </c>
      <c r="D125" s="28" t="str">
        <f t="shared" ca="1" si="14"/>
        <v/>
      </c>
      <c r="E125" s="28" t="str">
        <f t="shared" ca="1" si="14"/>
        <v/>
      </c>
      <c r="F125" s="28" t="str">
        <f t="shared" ca="1" si="14"/>
        <v/>
      </c>
      <c r="G125" s="28" t="str">
        <f t="shared" ca="1" si="14"/>
        <v/>
      </c>
      <c r="H125" s="28" t="str">
        <f t="shared" ca="1" si="14"/>
        <v/>
      </c>
      <c r="I125" s="28" t="str">
        <f t="shared" ca="1" si="14"/>
        <v/>
      </c>
      <c r="J125" s="28" t="str">
        <f t="shared" ca="1" si="14"/>
        <v/>
      </c>
      <c r="K125" s="28" t="str">
        <f t="shared" ca="1" si="14"/>
        <v/>
      </c>
      <c r="L125" s="28" t="str">
        <f t="shared" ca="1" si="14"/>
        <v/>
      </c>
      <c r="M125" s="28" t="str">
        <f t="shared" ca="1" si="14"/>
        <v/>
      </c>
      <c r="N125" s="28" t="str">
        <f t="shared" ca="1" si="14"/>
        <v/>
      </c>
      <c r="O125" s="28" t="str">
        <f t="shared" ca="1" si="14"/>
        <v/>
      </c>
      <c r="P125" s="28" t="str">
        <f t="shared" ca="1" si="14"/>
        <v/>
      </c>
      <c r="Q125" s="28" t="str">
        <f t="shared" ca="1" si="14"/>
        <v/>
      </c>
      <c r="R125" s="28" t="str">
        <f t="shared" ca="1" si="15"/>
        <v/>
      </c>
    </row>
    <row r="126" spans="1:18">
      <c r="A126" s="18">
        <v>118</v>
      </c>
      <c r="B126" s="19" t="str">
        <f t="shared" ca="1" si="8"/>
        <v/>
      </c>
      <c r="C126" s="28" t="str">
        <f t="shared" ref="C126:Q141" ca="1" si="16">IF(AND($B126=$S$4,C$5&lt;&gt;""),IF(VLOOKUP($A$1&amp;"-"&amp;$A126,INDIRECT($E$2),C$4+$B$4,0)="","","'"&amp;C$5&amp;"' =&gt; '"&amp;VLOOKUP($A$1&amp;"-"&amp;$A126,INDIRECT($E$2),C$4+$B$4,0)&amp;"', "),"")</f>
        <v/>
      </c>
      <c r="D126" s="28" t="str">
        <f t="shared" ca="1" si="16"/>
        <v/>
      </c>
      <c r="E126" s="28" t="str">
        <f t="shared" ca="1" si="16"/>
        <v/>
      </c>
      <c r="F126" s="28" t="str">
        <f t="shared" ca="1" si="16"/>
        <v/>
      </c>
      <c r="G126" s="28" t="str">
        <f t="shared" ca="1" si="16"/>
        <v/>
      </c>
      <c r="H126" s="28" t="str">
        <f t="shared" ca="1" si="16"/>
        <v/>
      </c>
      <c r="I126" s="28" t="str">
        <f t="shared" ca="1" si="16"/>
        <v/>
      </c>
      <c r="J126" s="28" t="str">
        <f t="shared" ca="1" si="16"/>
        <v/>
      </c>
      <c r="K126" s="28" t="str">
        <f t="shared" ca="1" si="16"/>
        <v/>
      </c>
      <c r="L126" s="28" t="str">
        <f t="shared" ca="1" si="16"/>
        <v/>
      </c>
      <c r="M126" s="28" t="str">
        <f t="shared" ca="1" si="16"/>
        <v/>
      </c>
      <c r="N126" s="28" t="str">
        <f t="shared" ca="1" si="16"/>
        <v/>
      </c>
      <c r="O126" s="28" t="str">
        <f t="shared" ca="1" si="16"/>
        <v/>
      </c>
      <c r="P126" s="28" t="str">
        <f t="shared" ca="1" si="16"/>
        <v/>
      </c>
      <c r="Q126" s="28" t="str">
        <f t="shared" ca="1" si="16"/>
        <v/>
      </c>
      <c r="R126" s="28" t="str">
        <f t="shared" ca="1" si="15"/>
        <v/>
      </c>
    </row>
    <row r="127" spans="1:18">
      <c r="A127" s="18">
        <v>119</v>
      </c>
      <c r="B127" s="19" t="str">
        <f t="shared" ca="1" si="8"/>
        <v/>
      </c>
      <c r="C127" s="28" t="str">
        <f t="shared" ca="1" si="16"/>
        <v/>
      </c>
      <c r="D127" s="28" t="str">
        <f t="shared" ca="1" si="16"/>
        <v/>
      </c>
      <c r="E127" s="28" t="str">
        <f t="shared" ca="1" si="16"/>
        <v/>
      </c>
      <c r="F127" s="28" t="str">
        <f t="shared" ca="1" si="16"/>
        <v/>
      </c>
      <c r="G127" s="28" t="str">
        <f t="shared" ca="1" si="16"/>
        <v/>
      </c>
      <c r="H127" s="28" t="str">
        <f t="shared" ca="1" si="16"/>
        <v/>
      </c>
      <c r="I127" s="28" t="str">
        <f t="shared" ca="1" si="16"/>
        <v/>
      </c>
      <c r="J127" s="28" t="str">
        <f t="shared" ca="1" si="16"/>
        <v/>
      </c>
      <c r="K127" s="28" t="str">
        <f t="shared" ca="1" si="16"/>
        <v/>
      </c>
      <c r="L127" s="28" t="str">
        <f t="shared" ca="1" si="16"/>
        <v/>
      </c>
      <c r="M127" s="28" t="str">
        <f t="shared" ca="1" si="16"/>
        <v/>
      </c>
      <c r="N127" s="28" t="str">
        <f t="shared" ca="1" si="16"/>
        <v/>
      </c>
      <c r="O127" s="28" t="str">
        <f t="shared" ca="1" si="16"/>
        <v/>
      </c>
      <c r="P127" s="28" t="str">
        <f t="shared" ca="1" si="16"/>
        <v/>
      </c>
      <c r="Q127" s="28" t="str">
        <f t="shared" ca="1" si="16"/>
        <v/>
      </c>
      <c r="R127" s="28" t="str">
        <f t="shared" ca="1" si="15"/>
        <v/>
      </c>
    </row>
    <row r="128" spans="1:18">
      <c r="A128" s="18">
        <v>120</v>
      </c>
      <c r="B128" s="19" t="str">
        <f t="shared" ca="1" si="8"/>
        <v/>
      </c>
      <c r="C128" s="28" t="str">
        <f t="shared" ca="1" si="16"/>
        <v/>
      </c>
      <c r="D128" s="28" t="str">
        <f t="shared" ca="1" si="16"/>
        <v/>
      </c>
      <c r="E128" s="28" t="str">
        <f t="shared" ca="1" si="16"/>
        <v/>
      </c>
      <c r="F128" s="28" t="str">
        <f t="shared" ca="1" si="16"/>
        <v/>
      </c>
      <c r="G128" s="28" t="str">
        <f t="shared" ca="1" si="16"/>
        <v/>
      </c>
      <c r="H128" s="28" t="str">
        <f t="shared" ca="1" si="16"/>
        <v/>
      </c>
      <c r="I128" s="28" t="str">
        <f t="shared" ca="1" si="16"/>
        <v/>
      </c>
      <c r="J128" s="28" t="str">
        <f t="shared" ca="1" si="16"/>
        <v/>
      </c>
      <c r="K128" s="28" t="str">
        <f t="shared" ca="1" si="16"/>
        <v/>
      </c>
      <c r="L128" s="28" t="str">
        <f t="shared" ca="1" si="16"/>
        <v/>
      </c>
      <c r="M128" s="28" t="str">
        <f t="shared" ca="1" si="16"/>
        <v/>
      </c>
      <c r="N128" s="28" t="str">
        <f t="shared" ca="1" si="16"/>
        <v/>
      </c>
      <c r="O128" s="28" t="str">
        <f t="shared" ca="1" si="16"/>
        <v/>
      </c>
      <c r="P128" s="28" t="str">
        <f t="shared" ca="1" si="16"/>
        <v/>
      </c>
      <c r="Q128" s="28" t="str">
        <f t="shared" ca="1" si="16"/>
        <v/>
      </c>
      <c r="R128" s="28" t="str">
        <f t="shared" ca="1" si="15"/>
        <v/>
      </c>
    </row>
    <row r="129" spans="1:18">
      <c r="A129" s="18">
        <v>121</v>
      </c>
      <c r="B129" s="19" t="str">
        <f t="shared" ca="1" si="8"/>
        <v/>
      </c>
      <c r="C129" s="28" t="str">
        <f t="shared" ca="1" si="16"/>
        <v/>
      </c>
      <c r="D129" s="28" t="str">
        <f t="shared" ca="1" si="16"/>
        <v/>
      </c>
      <c r="E129" s="28" t="str">
        <f t="shared" ca="1" si="16"/>
        <v/>
      </c>
      <c r="F129" s="28" t="str">
        <f t="shared" ca="1" si="16"/>
        <v/>
      </c>
      <c r="G129" s="28" t="str">
        <f t="shared" ca="1" si="16"/>
        <v/>
      </c>
      <c r="H129" s="28" t="str">
        <f t="shared" ca="1" si="16"/>
        <v/>
      </c>
      <c r="I129" s="28" t="str">
        <f t="shared" ca="1" si="16"/>
        <v/>
      </c>
      <c r="J129" s="28" t="str">
        <f t="shared" ca="1" si="16"/>
        <v/>
      </c>
      <c r="K129" s="28" t="str">
        <f t="shared" ca="1" si="16"/>
        <v/>
      </c>
      <c r="L129" s="28" t="str">
        <f t="shared" ca="1" si="16"/>
        <v/>
      </c>
      <c r="M129" s="28" t="str">
        <f t="shared" ca="1" si="16"/>
        <v/>
      </c>
      <c r="N129" s="28" t="str">
        <f t="shared" ca="1" si="16"/>
        <v/>
      </c>
      <c r="O129" s="28" t="str">
        <f t="shared" ca="1" si="16"/>
        <v/>
      </c>
      <c r="P129" s="28" t="str">
        <f t="shared" ca="1" si="16"/>
        <v/>
      </c>
      <c r="Q129" s="28" t="str">
        <f t="shared" ca="1" si="16"/>
        <v/>
      </c>
      <c r="R129" s="28" t="str">
        <f t="shared" ca="1" si="15"/>
        <v/>
      </c>
    </row>
    <row r="130" spans="1:18">
      <c r="A130" s="18">
        <v>122</v>
      </c>
      <c r="B130" s="19" t="str">
        <f t="shared" ca="1" si="8"/>
        <v/>
      </c>
      <c r="C130" s="28" t="str">
        <f t="shared" ca="1" si="16"/>
        <v/>
      </c>
      <c r="D130" s="28" t="str">
        <f t="shared" ca="1" si="16"/>
        <v/>
      </c>
      <c r="E130" s="28" t="str">
        <f t="shared" ca="1" si="16"/>
        <v/>
      </c>
      <c r="F130" s="28" t="str">
        <f t="shared" ca="1" si="16"/>
        <v/>
      </c>
      <c r="G130" s="28" t="str">
        <f t="shared" ca="1" si="16"/>
        <v/>
      </c>
      <c r="H130" s="28" t="str">
        <f t="shared" ca="1" si="16"/>
        <v/>
      </c>
      <c r="I130" s="28" t="str">
        <f t="shared" ca="1" si="16"/>
        <v/>
      </c>
      <c r="J130" s="28" t="str">
        <f t="shared" ca="1" si="16"/>
        <v/>
      </c>
      <c r="K130" s="28" t="str">
        <f t="shared" ca="1" si="16"/>
        <v/>
      </c>
      <c r="L130" s="28" t="str">
        <f t="shared" ca="1" si="16"/>
        <v/>
      </c>
      <c r="M130" s="28" t="str">
        <f t="shared" ca="1" si="16"/>
        <v/>
      </c>
      <c r="N130" s="28" t="str">
        <f t="shared" ca="1" si="16"/>
        <v/>
      </c>
      <c r="O130" s="28" t="str">
        <f t="shared" ca="1" si="16"/>
        <v/>
      </c>
      <c r="P130" s="28" t="str">
        <f t="shared" ca="1" si="16"/>
        <v/>
      </c>
      <c r="Q130" s="28" t="str">
        <f t="shared" ca="1" si="16"/>
        <v/>
      </c>
      <c r="R130" s="28" t="str">
        <f t="shared" ca="1" si="15"/>
        <v/>
      </c>
    </row>
    <row r="131" spans="1:18">
      <c r="A131" s="18">
        <v>123</v>
      </c>
      <c r="B131" s="19" t="str">
        <f t="shared" ca="1" si="8"/>
        <v/>
      </c>
      <c r="C131" s="28" t="str">
        <f t="shared" ca="1" si="16"/>
        <v/>
      </c>
      <c r="D131" s="28" t="str">
        <f t="shared" ca="1" si="16"/>
        <v/>
      </c>
      <c r="E131" s="28" t="str">
        <f t="shared" ca="1" si="16"/>
        <v/>
      </c>
      <c r="F131" s="28" t="str">
        <f t="shared" ca="1" si="16"/>
        <v/>
      </c>
      <c r="G131" s="28" t="str">
        <f t="shared" ca="1" si="16"/>
        <v/>
      </c>
      <c r="H131" s="28" t="str">
        <f t="shared" ca="1" si="16"/>
        <v/>
      </c>
      <c r="I131" s="28" t="str">
        <f t="shared" ca="1" si="16"/>
        <v/>
      </c>
      <c r="J131" s="28" t="str">
        <f t="shared" ca="1" si="16"/>
        <v/>
      </c>
      <c r="K131" s="28" t="str">
        <f t="shared" ca="1" si="16"/>
        <v/>
      </c>
      <c r="L131" s="28" t="str">
        <f t="shared" ca="1" si="16"/>
        <v/>
      </c>
      <c r="M131" s="28" t="str">
        <f t="shared" ca="1" si="16"/>
        <v/>
      </c>
      <c r="N131" s="28" t="str">
        <f t="shared" ca="1" si="16"/>
        <v/>
      </c>
      <c r="O131" s="28" t="str">
        <f t="shared" ca="1" si="16"/>
        <v/>
      </c>
      <c r="P131" s="28" t="str">
        <f t="shared" ca="1" si="16"/>
        <v/>
      </c>
      <c r="Q131" s="28" t="str">
        <f t="shared" ca="1" si="16"/>
        <v/>
      </c>
      <c r="R131" s="28" t="str">
        <f t="shared" ca="1" si="15"/>
        <v/>
      </c>
    </row>
    <row r="132" spans="1:18">
      <c r="A132" s="18">
        <v>124</v>
      </c>
      <c r="B132" s="19" t="str">
        <f t="shared" ca="1" si="8"/>
        <v/>
      </c>
      <c r="C132" s="28" t="str">
        <f t="shared" ca="1" si="16"/>
        <v/>
      </c>
      <c r="D132" s="28" t="str">
        <f t="shared" ca="1" si="16"/>
        <v/>
      </c>
      <c r="E132" s="28" t="str">
        <f t="shared" ca="1" si="16"/>
        <v/>
      </c>
      <c r="F132" s="28" t="str">
        <f t="shared" ca="1" si="16"/>
        <v/>
      </c>
      <c r="G132" s="28" t="str">
        <f t="shared" ca="1" si="16"/>
        <v/>
      </c>
      <c r="H132" s="28" t="str">
        <f t="shared" ca="1" si="16"/>
        <v/>
      </c>
      <c r="I132" s="28" t="str">
        <f t="shared" ca="1" si="16"/>
        <v/>
      </c>
      <c r="J132" s="28" t="str">
        <f t="shared" ca="1" si="16"/>
        <v/>
      </c>
      <c r="K132" s="28" t="str">
        <f t="shared" ca="1" si="16"/>
        <v/>
      </c>
      <c r="L132" s="28" t="str">
        <f t="shared" ca="1" si="16"/>
        <v/>
      </c>
      <c r="M132" s="28" t="str">
        <f t="shared" ca="1" si="16"/>
        <v/>
      </c>
      <c r="N132" s="28" t="str">
        <f t="shared" ca="1" si="16"/>
        <v/>
      </c>
      <c r="O132" s="28" t="str">
        <f t="shared" ca="1" si="16"/>
        <v/>
      </c>
      <c r="P132" s="28" t="str">
        <f t="shared" ca="1" si="16"/>
        <v/>
      </c>
      <c r="Q132" s="28" t="str">
        <f t="shared" ca="1" si="16"/>
        <v/>
      </c>
      <c r="R132" s="28" t="str">
        <f t="shared" ca="1" si="15"/>
        <v/>
      </c>
    </row>
    <row r="133" spans="1:18">
      <c r="A133" s="18">
        <v>125</v>
      </c>
      <c r="B133" s="19" t="str">
        <f t="shared" ca="1" si="8"/>
        <v/>
      </c>
      <c r="C133" s="28" t="str">
        <f t="shared" ca="1" si="16"/>
        <v/>
      </c>
      <c r="D133" s="28" t="str">
        <f t="shared" ca="1" si="16"/>
        <v/>
      </c>
      <c r="E133" s="28" t="str">
        <f t="shared" ca="1" si="16"/>
        <v/>
      </c>
      <c r="F133" s="28" t="str">
        <f t="shared" ca="1" si="16"/>
        <v/>
      </c>
      <c r="G133" s="28" t="str">
        <f t="shared" ca="1" si="16"/>
        <v/>
      </c>
      <c r="H133" s="28" t="str">
        <f t="shared" ca="1" si="16"/>
        <v/>
      </c>
      <c r="I133" s="28" t="str">
        <f t="shared" ca="1" si="16"/>
        <v/>
      </c>
      <c r="J133" s="28" t="str">
        <f t="shared" ca="1" si="16"/>
        <v/>
      </c>
      <c r="K133" s="28" t="str">
        <f t="shared" ca="1" si="16"/>
        <v/>
      </c>
      <c r="L133" s="28" t="str">
        <f t="shared" ca="1" si="16"/>
        <v/>
      </c>
      <c r="M133" s="28" t="str">
        <f t="shared" ca="1" si="16"/>
        <v/>
      </c>
      <c r="N133" s="28" t="str">
        <f t="shared" ca="1" si="16"/>
        <v/>
      </c>
      <c r="O133" s="28" t="str">
        <f t="shared" ca="1" si="16"/>
        <v/>
      </c>
      <c r="P133" s="28" t="str">
        <f t="shared" ca="1" si="16"/>
        <v/>
      </c>
      <c r="Q133" s="28" t="str">
        <f t="shared" ca="1" si="16"/>
        <v/>
      </c>
      <c r="R133" s="28" t="str">
        <f t="shared" ca="1" si="15"/>
        <v/>
      </c>
    </row>
    <row r="134" spans="1:18">
      <c r="A134" s="18">
        <v>126</v>
      </c>
      <c r="B134" s="19" t="str">
        <f t="shared" ca="1" si="8"/>
        <v/>
      </c>
      <c r="C134" s="28" t="str">
        <f t="shared" ca="1" si="16"/>
        <v/>
      </c>
      <c r="D134" s="28" t="str">
        <f t="shared" ca="1" si="16"/>
        <v/>
      </c>
      <c r="E134" s="28" t="str">
        <f t="shared" ca="1" si="16"/>
        <v/>
      </c>
      <c r="F134" s="28" t="str">
        <f t="shared" ca="1" si="16"/>
        <v/>
      </c>
      <c r="G134" s="28" t="str">
        <f t="shared" ca="1" si="16"/>
        <v/>
      </c>
      <c r="H134" s="28" t="str">
        <f t="shared" ca="1" si="16"/>
        <v/>
      </c>
      <c r="I134" s="28" t="str">
        <f t="shared" ca="1" si="16"/>
        <v/>
      </c>
      <c r="J134" s="28" t="str">
        <f t="shared" ca="1" si="16"/>
        <v/>
      </c>
      <c r="K134" s="28" t="str">
        <f t="shared" ca="1" si="16"/>
        <v/>
      </c>
      <c r="L134" s="28" t="str">
        <f t="shared" ca="1" si="16"/>
        <v/>
      </c>
      <c r="M134" s="28" t="str">
        <f t="shared" ca="1" si="16"/>
        <v/>
      </c>
      <c r="N134" s="28" t="str">
        <f t="shared" ca="1" si="16"/>
        <v/>
      </c>
      <c r="O134" s="28" t="str">
        <f t="shared" ca="1" si="16"/>
        <v/>
      </c>
      <c r="P134" s="28" t="str">
        <f t="shared" ca="1" si="16"/>
        <v/>
      </c>
      <c r="Q134" s="28" t="str">
        <f t="shared" ca="1" si="16"/>
        <v/>
      </c>
      <c r="R134" s="28" t="str">
        <f t="shared" ca="1" si="15"/>
        <v/>
      </c>
    </row>
    <row r="135" spans="1:18">
      <c r="A135" s="18">
        <v>127</v>
      </c>
      <c r="B135" s="19" t="str">
        <f t="shared" ca="1" si="8"/>
        <v/>
      </c>
      <c r="C135" s="28" t="str">
        <f t="shared" ca="1" si="16"/>
        <v/>
      </c>
      <c r="D135" s="28" t="str">
        <f t="shared" ca="1" si="16"/>
        <v/>
      </c>
      <c r="E135" s="28" t="str">
        <f t="shared" ca="1" si="16"/>
        <v/>
      </c>
      <c r="F135" s="28" t="str">
        <f t="shared" ca="1" si="16"/>
        <v/>
      </c>
      <c r="G135" s="28" t="str">
        <f t="shared" ca="1" si="16"/>
        <v/>
      </c>
      <c r="H135" s="28" t="str">
        <f t="shared" ca="1" si="16"/>
        <v/>
      </c>
      <c r="I135" s="28" t="str">
        <f t="shared" ca="1" si="16"/>
        <v/>
      </c>
      <c r="J135" s="28" t="str">
        <f t="shared" ca="1" si="16"/>
        <v/>
      </c>
      <c r="K135" s="28" t="str">
        <f t="shared" ca="1" si="16"/>
        <v/>
      </c>
      <c r="L135" s="28" t="str">
        <f t="shared" ca="1" si="16"/>
        <v/>
      </c>
      <c r="M135" s="28" t="str">
        <f t="shared" ca="1" si="16"/>
        <v/>
      </c>
      <c r="N135" s="28" t="str">
        <f t="shared" ca="1" si="16"/>
        <v/>
      </c>
      <c r="O135" s="28" t="str">
        <f t="shared" ca="1" si="16"/>
        <v/>
      </c>
      <c r="P135" s="28" t="str">
        <f t="shared" ca="1" si="16"/>
        <v/>
      </c>
      <c r="Q135" s="28" t="str">
        <f t="shared" ca="1" si="16"/>
        <v/>
      </c>
      <c r="R135" s="28" t="str">
        <f t="shared" ref="R135:R198" ca="1" si="17">IF(B135=$S$4,$T$4,"")</f>
        <v/>
      </c>
    </row>
    <row r="136" spans="1:18">
      <c r="A136" s="18">
        <v>128</v>
      </c>
      <c r="B136" s="19" t="str">
        <f t="shared" ca="1" si="8"/>
        <v/>
      </c>
      <c r="C136" s="28" t="str">
        <f t="shared" ca="1" si="16"/>
        <v/>
      </c>
      <c r="D136" s="28" t="str">
        <f t="shared" ca="1" si="16"/>
        <v/>
      </c>
      <c r="E136" s="28" t="str">
        <f t="shared" ca="1" si="16"/>
        <v/>
      </c>
      <c r="F136" s="28" t="str">
        <f t="shared" ca="1" si="16"/>
        <v/>
      </c>
      <c r="G136" s="28" t="str">
        <f t="shared" ca="1" si="16"/>
        <v/>
      </c>
      <c r="H136" s="28" t="str">
        <f t="shared" ca="1" si="16"/>
        <v/>
      </c>
      <c r="I136" s="28" t="str">
        <f t="shared" ca="1" si="16"/>
        <v/>
      </c>
      <c r="J136" s="28" t="str">
        <f t="shared" ca="1" si="16"/>
        <v/>
      </c>
      <c r="K136" s="28" t="str">
        <f t="shared" ca="1" si="16"/>
        <v/>
      </c>
      <c r="L136" s="28" t="str">
        <f t="shared" ca="1" si="16"/>
        <v/>
      </c>
      <c r="M136" s="28" t="str">
        <f t="shared" ca="1" si="16"/>
        <v/>
      </c>
      <c r="N136" s="28" t="str">
        <f t="shared" ca="1" si="16"/>
        <v/>
      </c>
      <c r="O136" s="28" t="str">
        <f t="shared" ca="1" si="16"/>
        <v/>
      </c>
      <c r="P136" s="28" t="str">
        <f t="shared" ca="1" si="16"/>
        <v/>
      </c>
      <c r="Q136" s="28" t="str">
        <f t="shared" ca="1" si="16"/>
        <v/>
      </c>
      <c r="R136" s="28" t="str">
        <f t="shared" ca="1" si="17"/>
        <v/>
      </c>
    </row>
    <row r="137" spans="1:18">
      <c r="A137" s="18">
        <v>129</v>
      </c>
      <c r="B137" s="19" t="str">
        <f t="shared" ca="1" si="8"/>
        <v/>
      </c>
      <c r="C137" s="28" t="str">
        <f t="shared" ca="1" si="16"/>
        <v/>
      </c>
      <c r="D137" s="28" t="str">
        <f t="shared" ca="1" si="16"/>
        <v/>
      </c>
      <c r="E137" s="28" t="str">
        <f t="shared" ca="1" si="16"/>
        <v/>
      </c>
      <c r="F137" s="28" t="str">
        <f t="shared" ca="1" si="16"/>
        <v/>
      </c>
      <c r="G137" s="28" t="str">
        <f t="shared" ca="1" si="16"/>
        <v/>
      </c>
      <c r="H137" s="28" t="str">
        <f t="shared" ca="1" si="16"/>
        <v/>
      </c>
      <c r="I137" s="28" t="str">
        <f t="shared" ca="1" si="16"/>
        <v/>
      </c>
      <c r="J137" s="28" t="str">
        <f t="shared" ca="1" si="16"/>
        <v/>
      </c>
      <c r="K137" s="28" t="str">
        <f t="shared" ca="1" si="16"/>
        <v/>
      </c>
      <c r="L137" s="28" t="str">
        <f t="shared" ca="1" si="16"/>
        <v/>
      </c>
      <c r="M137" s="28" t="str">
        <f t="shared" ca="1" si="16"/>
        <v/>
      </c>
      <c r="N137" s="28" t="str">
        <f t="shared" ca="1" si="16"/>
        <v/>
      </c>
      <c r="O137" s="28" t="str">
        <f t="shared" ca="1" si="16"/>
        <v/>
      </c>
      <c r="P137" s="28" t="str">
        <f t="shared" ca="1" si="16"/>
        <v/>
      </c>
      <c r="Q137" s="28" t="str">
        <f t="shared" ca="1" si="16"/>
        <v/>
      </c>
      <c r="R137" s="28" t="str">
        <f t="shared" ca="1" si="17"/>
        <v/>
      </c>
    </row>
    <row r="138" spans="1:18">
      <c r="A138" s="18">
        <v>130</v>
      </c>
      <c r="B138" s="19" t="str">
        <f t="shared" ref="B138:B201" ca="1" si="18">IF($B137="","",IF($B137=";",$I$3,IF($B137=$I$3,"",IF(ISNA(VLOOKUP($A$1&amp;"-"&amp;$A138,INDIRECT($E$2),1,0)),";",$S$4))))</f>
        <v/>
      </c>
      <c r="C138" s="28" t="str">
        <f t="shared" ca="1" si="16"/>
        <v/>
      </c>
      <c r="D138" s="28" t="str">
        <f t="shared" ca="1" si="16"/>
        <v/>
      </c>
      <c r="E138" s="28" t="str">
        <f t="shared" ca="1" si="16"/>
        <v/>
      </c>
      <c r="F138" s="28" t="str">
        <f t="shared" ca="1" si="16"/>
        <v/>
      </c>
      <c r="G138" s="28" t="str">
        <f t="shared" ca="1" si="16"/>
        <v/>
      </c>
      <c r="H138" s="28" t="str">
        <f t="shared" ca="1" si="16"/>
        <v/>
      </c>
      <c r="I138" s="28" t="str">
        <f t="shared" ca="1" si="16"/>
        <v/>
      </c>
      <c r="J138" s="28" t="str">
        <f t="shared" ca="1" si="16"/>
        <v/>
      </c>
      <c r="K138" s="28" t="str">
        <f t="shared" ca="1" si="16"/>
        <v/>
      </c>
      <c r="L138" s="28" t="str">
        <f t="shared" ca="1" si="16"/>
        <v/>
      </c>
      <c r="M138" s="28" t="str">
        <f t="shared" ca="1" si="16"/>
        <v/>
      </c>
      <c r="N138" s="28" t="str">
        <f t="shared" ca="1" si="16"/>
        <v/>
      </c>
      <c r="O138" s="28" t="str">
        <f t="shared" ca="1" si="16"/>
        <v/>
      </c>
      <c r="P138" s="28" t="str">
        <f t="shared" ca="1" si="16"/>
        <v/>
      </c>
      <c r="Q138" s="28" t="str">
        <f t="shared" ca="1" si="16"/>
        <v/>
      </c>
      <c r="R138" s="28" t="str">
        <f t="shared" ca="1" si="17"/>
        <v/>
      </c>
    </row>
    <row r="139" spans="1:18">
      <c r="A139" s="18">
        <v>131</v>
      </c>
      <c r="B139" s="19" t="str">
        <f t="shared" ca="1" si="18"/>
        <v/>
      </c>
      <c r="C139" s="28" t="str">
        <f t="shared" ca="1" si="16"/>
        <v/>
      </c>
      <c r="D139" s="28" t="str">
        <f t="shared" ca="1" si="16"/>
        <v/>
      </c>
      <c r="E139" s="28" t="str">
        <f t="shared" ca="1" si="16"/>
        <v/>
      </c>
      <c r="F139" s="28" t="str">
        <f t="shared" ca="1" si="16"/>
        <v/>
      </c>
      <c r="G139" s="28" t="str">
        <f t="shared" ca="1" si="16"/>
        <v/>
      </c>
      <c r="H139" s="28" t="str">
        <f t="shared" ca="1" si="16"/>
        <v/>
      </c>
      <c r="I139" s="28" t="str">
        <f t="shared" ca="1" si="16"/>
        <v/>
      </c>
      <c r="J139" s="28" t="str">
        <f t="shared" ca="1" si="16"/>
        <v/>
      </c>
      <c r="K139" s="28" t="str">
        <f t="shared" ca="1" si="16"/>
        <v/>
      </c>
      <c r="L139" s="28" t="str">
        <f t="shared" ca="1" si="16"/>
        <v/>
      </c>
      <c r="M139" s="28" t="str">
        <f t="shared" ca="1" si="16"/>
        <v/>
      </c>
      <c r="N139" s="28" t="str">
        <f t="shared" ca="1" si="16"/>
        <v/>
      </c>
      <c r="O139" s="28" t="str">
        <f t="shared" ca="1" si="16"/>
        <v/>
      </c>
      <c r="P139" s="28" t="str">
        <f t="shared" ca="1" si="16"/>
        <v/>
      </c>
      <c r="Q139" s="28" t="str">
        <f t="shared" ca="1" si="16"/>
        <v/>
      </c>
      <c r="R139" s="28" t="str">
        <f t="shared" ca="1" si="17"/>
        <v/>
      </c>
    </row>
    <row r="140" spans="1:18">
      <c r="A140" s="18">
        <v>132</v>
      </c>
      <c r="B140" s="19" t="str">
        <f t="shared" ca="1" si="18"/>
        <v/>
      </c>
      <c r="C140" s="28" t="str">
        <f t="shared" ca="1" si="16"/>
        <v/>
      </c>
      <c r="D140" s="28" t="str">
        <f t="shared" ca="1" si="16"/>
        <v/>
      </c>
      <c r="E140" s="28" t="str">
        <f t="shared" ca="1" si="16"/>
        <v/>
      </c>
      <c r="F140" s="28" t="str">
        <f t="shared" ca="1" si="16"/>
        <v/>
      </c>
      <c r="G140" s="28" t="str">
        <f t="shared" ca="1" si="16"/>
        <v/>
      </c>
      <c r="H140" s="28" t="str">
        <f t="shared" ca="1" si="16"/>
        <v/>
      </c>
      <c r="I140" s="28" t="str">
        <f t="shared" ca="1" si="16"/>
        <v/>
      </c>
      <c r="J140" s="28" t="str">
        <f t="shared" ca="1" si="16"/>
        <v/>
      </c>
      <c r="K140" s="28" t="str">
        <f t="shared" ca="1" si="16"/>
        <v/>
      </c>
      <c r="L140" s="28" t="str">
        <f t="shared" ca="1" si="16"/>
        <v/>
      </c>
      <c r="M140" s="28" t="str">
        <f t="shared" ca="1" si="16"/>
        <v/>
      </c>
      <c r="N140" s="28" t="str">
        <f t="shared" ca="1" si="16"/>
        <v/>
      </c>
      <c r="O140" s="28" t="str">
        <f t="shared" ca="1" si="16"/>
        <v/>
      </c>
      <c r="P140" s="28" t="str">
        <f t="shared" ca="1" si="16"/>
        <v/>
      </c>
      <c r="Q140" s="28" t="str">
        <f t="shared" ca="1" si="16"/>
        <v/>
      </c>
      <c r="R140" s="28" t="str">
        <f t="shared" ca="1" si="17"/>
        <v/>
      </c>
    </row>
    <row r="141" spans="1:18">
      <c r="A141" s="18">
        <v>133</v>
      </c>
      <c r="B141" s="19" t="str">
        <f t="shared" ca="1" si="18"/>
        <v/>
      </c>
      <c r="C141" s="28" t="str">
        <f t="shared" ca="1" si="16"/>
        <v/>
      </c>
      <c r="D141" s="28" t="str">
        <f t="shared" ca="1" si="16"/>
        <v/>
      </c>
      <c r="E141" s="28" t="str">
        <f t="shared" ca="1" si="16"/>
        <v/>
      </c>
      <c r="F141" s="28" t="str">
        <f t="shared" ca="1" si="16"/>
        <v/>
      </c>
      <c r="G141" s="28" t="str">
        <f t="shared" ca="1" si="16"/>
        <v/>
      </c>
      <c r="H141" s="28" t="str">
        <f t="shared" ca="1" si="16"/>
        <v/>
      </c>
      <c r="I141" s="28" t="str">
        <f t="shared" ca="1" si="16"/>
        <v/>
      </c>
      <c r="J141" s="28" t="str">
        <f t="shared" ca="1" si="16"/>
        <v/>
      </c>
      <c r="K141" s="28" t="str">
        <f t="shared" ca="1" si="16"/>
        <v/>
      </c>
      <c r="L141" s="28" t="str">
        <f t="shared" ca="1" si="16"/>
        <v/>
      </c>
      <c r="M141" s="28" t="str">
        <f t="shared" ca="1" si="16"/>
        <v/>
      </c>
      <c r="N141" s="28" t="str">
        <f t="shared" ca="1" si="16"/>
        <v/>
      </c>
      <c r="O141" s="28" t="str">
        <f t="shared" ca="1" si="16"/>
        <v/>
      </c>
      <c r="P141" s="28" t="str">
        <f t="shared" ca="1" si="16"/>
        <v/>
      </c>
      <c r="Q141" s="28" t="str">
        <f t="shared" ca="1" si="16"/>
        <v/>
      </c>
      <c r="R141" s="28" t="str">
        <f t="shared" ca="1" si="17"/>
        <v/>
      </c>
    </row>
    <row r="142" spans="1:18">
      <c r="A142" s="18">
        <v>134</v>
      </c>
      <c r="B142" s="19" t="str">
        <f t="shared" ca="1" si="18"/>
        <v/>
      </c>
      <c r="C142" s="28" t="str">
        <f t="shared" ref="C142:Q157" ca="1" si="19">IF(AND($B142=$S$4,C$5&lt;&gt;""),IF(VLOOKUP($A$1&amp;"-"&amp;$A142,INDIRECT($E$2),C$4+$B$4,0)="","","'"&amp;C$5&amp;"' =&gt; '"&amp;VLOOKUP($A$1&amp;"-"&amp;$A142,INDIRECT($E$2),C$4+$B$4,0)&amp;"', "),"")</f>
        <v/>
      </c>
      <c r="D142" s="28" t="str">
        <f t="shared" ca="1" si="19"/>
        <v/>
      </c>
      <c r="E142" s="28" t="str">
        <f t="shared" ca="1" si="19"/>
        <v/>
      </c>
      <c r="F142" s="28" t="str">
        <f t="shared" ca="1" si="19"/>
        <v/>
      </c>
      <c r="G142" s="28" t="str">
        <f t="shared" ca="1" si="19"/>
        <v/>
      </c>
      <c r="H142" s="28" t="str">
        <f t="shared" ca="1" si="19"/>
        <v/>
      </c>
      <c r="I142" s="28" t="str">
        <f t="shared" ca="1" si="19"/>
        <v/>
      </c>
      <c r="J142" s="28" t="str">
        <f t="shared" ca="1" si="19"/>
        <v/>
      </c>
      <c r="K142" s="28" t="str">
        <f t="shared" ca="1" si="19"/>
        <v/>
      </c>
      <c r="L142" s="28" t="str">
        <f t="shared" ca="1" si="19"/>
        <v/>
      </c>
      <c r="M142" s="28" t="str">
        <f t="shared" ca="1" si="19"/>
        <v/>
      </c>
      <c r="N142" s="28" t="str">
        <f t="shared" ca="1" si="19"/>
        <v/>
      </c>
      <c r="O142" s="28" t="str">
        <f t="shared" ca="1" si="19"/>
        <v/>
      </c>
      <c r="P142" s="28" t="str">
        <f t="shared" ca="1" si="19"/>
        <v/>
      </c>
      <c r="Q142" s="28" t="str">
        <f t="shared" ca="1" si="19"/>
        <v/>
      </c>
      <c r="R142" s="28" t="str">
        <f t="shared" ca="1" si="17"/>
        <v/>
      </c>
    </row>
    <row r="143" spans="1:18">
      <c r="A143" s="18">
        <v>135</v>
      </c>
      <c r="B143" s="19" t="str">
        <f t="shared" ca="1" si="18"/>
        <v/>
      </c>
      <c r="C143" s="28" t="str">
        <f t="shared" ca="1" si="19"/>
        <v/>
      </c>
      <c r="D143" s="28" t="str">
        <f t="shared" ca="1" si="19"/>
        <v/>
      </c>
      <c r="E143" s="28" t="str">
        <f t="shared" ca="1" si="19"/>
        <v/>
      </c>
      <c r="F143" s="28" t="str">
        <f t="shared" ca="1" si="19"/>
        <v/>
      </c>
      <c r="G143" s="28" t="str">
        <f t="shared" ca="1" si="19"/>
        <v/>
      </c>
      <c r="H143" s="28" t="str">
        <f t="shared" ca="1" si="19"/>
        <v/>
      </c>
      <c r="I143" s="28" t="str">
        <f t="shared" ca="1" si="19"/>
        <v/>
      </c>
      <c r="J143" s="28" t="str">
        <f t="shared" ca="1" si="19"/>
        <v/>
      </c>
      <c r="K143" s="28" t="str">
        <f t="shared" ca="1" si="19"/>
        <v/>
      </c>
      <c r="L143" s="28" t="str">
        <f t="shared" ca="1" si="19"/>
        <v/>
      </c>
      <c r="M143" s="28" t="str">
        <f t="shared" ca="1" si="19"/>
        <v/>
      </c>
      <c r="N143" s="28" t="str">
        <f t="shared" ca="1" si="19"/>
        <v/>
      </c>
      <c r="O143" s="28" t="str">
        <f t="shared" ca="1" si="19"/>
        <v/>
      </c>
      <c r="P143" s="28" t="str">
        <f t="shared" ca="1" si="19"/>
        <v/>
      </c>
      <c r="Q143" s="28" t="str">
        <f t="shared" ca="1" si="19"/>
        <v/>
      </c>
      <c r="R143" s="28" t="str">
        <f t="shared" ca="1" si="17"/>
        <v/>
      </c>
    </row>
    <row r="144" spans="1:18">
      <c r="A144" s="18">
        <v>136</v>
      </c>
      <c r="B144" s="19" t="str">
        <f t="shared" ca="1" si="18"/>
        <v/>
      </c>
      <c r="C144" s="28" t="str">
        <f t="shared" ca="1" si="19"/>
        <v/>
      </c>
      <c r="D144" s="28" t="str">
        <f t="shared" ca="1" si="19"/>
        <v/>
      </c>
      <c r="E144" s="28" t="str">
        <f t="shared" ca="1" si="19"/>
        <v/>
      </c>
      <c r="F144" s="28" t="str">
        <f t="shared" ca="1" si="19"/>
        <v/>
      </c>
      <c r="G144" s="28" t="str">
        <f t="shared" ca="1" si="19"/>
        <v/>
      </c>
      <c r="H144" s="28" t="str">
        <f t="shared" ca="1" si="19"/>
        <v/>
      </c>
      <c r="I144" s="28" t="str">
        <f t="shared" ca="1" si="19"/>
        <v/>
      </c>
      <c r="J144" s="28" t="str">
        <f t="shared" ca="1" si="19"/>
        <v/>
      </c>
      <c r="K144" s="28" t="str">
        <f t="shared" ca="1" si="19"/>
        <v/>
      </c>
      <c r="L144" s="28" t="str">
        <f t="shared" ca="1" si="19"/>
        <v/>
      </c>
      <c r="M144" s="28" t="str">
        <f t="shared" ca="1" si="19"/>
        <v/>
      </c>
      <c r="N144" s="28" t="str">
        <f t="shared" ca="1" si="19"/>
        <v/>
      </c>
      <c r="O144" s="28" t="str">
        <f t="shared" ca="1" si="19"/>
        <v/>
      </c>
      <c r="P144" s="28" t="str">
        <f t="shared" ca="1" si="19"/>
        <v/>
      </c>
      <c r="Q144" s="28" t="str">
        <f t="shared" ca="1" si="19"/>
        <v/>
      </c>
      <c r="R144" s="28" t="str">
        <f t="shared" ca="1" si="17"/>
        <v/>
      </c>
    </row>
    <row r="145" spans="1:18">
      <c r="A145" s="18">
        <v>137</v>
      </c>
      <c r="B145" s="19" t="str">
        <f t="shared" ca="1" si="18"/>
        <v/>
      </c>
      <c r="C145" s="28" t="str">
        <f t="shared" ca="1" si="19"/>
        <v/>
      </c>
      <c r="D145" s="28" t="str">
        <f t="shared" ca="1" si="19"/>
        <v/>
      </c>
      <c r="E145" s="28" t="str">
        <f t="shared" ca="1" si="19"/>
        <v/>
      </c>
      <c r="F145" s="28" t="str">
        <f t="shared" ca="1" si="19"/>
        <v/>
      </c>
      <c r="G145" s="28" t="str">
        <f t="shared" ca="1" si="19"/>
        <v/>
      </c>
      <c r="H145" s="28" t="str">
        <f t="shared" ca="1" si="19"/>
        <v/>
      </c>
      <c r="I145" s="28" t="str">
        <f t="shared" ca="1" si="19"/>
        <v/>
      </c>
      <c r="J145" s="28" t="str">
        <f t="shared" ca="1" si="19"/>
        <v/>
      </c>
      <c r="K145" s="28" t="str">
        <f t="shared" ca="1" si="19"/>
        <v/>
      </c>
      <c r="L145" s="28" t="str">
        <f t="shared" ca="1" si="19"/>
        <v/>
      </c>
      <c r="M145" s="28" t="str">
        <f t="shared" ca="1" si="19"/>
        <v/>
      </c>
      <c r="N145" s="28" t="str">
        <f t="shared" ca="1" si="19"/>
        <v/>
      </c>
      <c r="O145" s="28" t="str">
        <f t="shared" ca="1" si="19"/>
        <v/>
      </c>
      <c r="P145" s="28" t="str">
        <f t="shared" ca="1" si="19"/>
        <v/>
      </c>
      <c r="Q145" s="28" t="str">
        <f t="shared" ca="1" si="19"/>
        <v/>
      </c>
      <c r="R145" s="28" t="str">
        <f t="shared" ca="1" si="17"/>
        <v/>
      </c>
    </row>
    <row r="146" spans="1:18">
      <c r="A146" s="18">
        <v>138</v>
      </c>
      <c r="B146" s="19" t="str">
        <f t="shared" ca="1" si="18"/>
        <v/>
      </c>
      <c r="C146" s="28" t="str">
        <f t="shared" ca="1" si="19"/>
        <v/>
      </c>
      <c r="D146" s="28" t="str">
        <f t="shared" ca="1" si="19"/>
        <v/>
      </c>
      <c r="E146" s="28" t="str">
        <f t="shared" ca="1" si="19"/>
        <v/>
      </c>
      <c r="F146" s="28" t="str">
        <f t="shared" ca="1" si="19"/>
        <v/>
      </c>
      <c r="G146" s="28" t="str">
        <f t="shared" ca="1" si="19"/>
        <v/>
      </c>
      <c r="H146" s="28" t="str">
        <f t="shared" ca="1" si="19"/>
        <v/>
      </c>
      <c r="I146" s="28" t="str">
        <f t="shared" ca="1" si="19"/>
        <v/>
      </c>
      <c r="J146" s="28" t="str">
        <f t="shared" ca="1" si="19"/>
        <v/>
      </c>
      <c r="K146" s="28" t="str">
        <f t="shared" ca="1" si="19"/>
        <v/>
      </c>
      <c r="L146" s="28" t="str">
        <f t="shared" ca="1" si="19"/>
        <v/>
      </c>
      <c r="M146" s="28" t="str">
        <f t="shared" ca="1" si="19"/>
        <v/>
      </c>
      <c r="N146" s="28" t="str">
        <f t="shared" ca="1" si="19"/>
        <v/>
      </c>
      <c r="O146" s="28" t="str">
        <f t="shared" ca="1" si="19"/>
        <v/>
      </c>
      <c r="P146" s="28" t="str">
        <f t="shared" ca="1" si="19"/>
        <v/>
      </c>
      <c r="Q146" s="28" t="str">
        <f t="shared" ca="1" si="19"/>
        <v/>
      </c>
      <c r="R146" s="28" t="str">
        <f t="shared" ca="1" si="17"/>
        <v/>
      </c>
    </row>
    <row r="147" spans="1:18">
      <c r="A147" s="18">
        <v>139</v>
      </c>
      <c r="B147" s="19" t="str">
        <f t="shared" ca="1" si="18"/>
        <v/>
      </c>
      <c r="C147" s="28" t="str">
        <f t="shared" ca="1" si="19"/>
        <v/>
      </c>
      <c r="D147" s="28" t="str">
        <f t="shared" ca="1" si="19"/>
        <v/>
      </c>
      <c r="E147" s="28" t="str">
        <f t="shared" ca="1" si="19"/>
        <v/>
      </c>
      <c r="F147" s="28" t="str">
        <f t="shared" ca="1" si="19"/>
        <v/>
      </c>
      <c r="G147" s="28" t="str">
        <f t="shared" ca="1" si="19"/>
        <v/>
      </c>
      <c r="H147" s="28" t="str">
        <f t="shared" ca="1" si="19"/>
        <v/>
      </c>
      <c r="I147" s="28" t="str">
        <f t="shared" ca="1" si="19"/>
        <v/>
      </c>
      <c r="J147" s="28" t="str">
        <f t="shared" ca="1" si="19"/>
        <v/>
      </c>
      <c r="K147" s="28" t="str">
        <f t="shared" ca="1" si="19"/>
        <v/>
      </c>
      <c r="L147" s="28" t="str">
        <f t="shared" ca="1" si="19"/>
        <v/>
      </c>
      <c r="M147" s="28" t="str">
        <f t="shared" ca="1" si="19"/>
        <v/>
      </c>
      <c r="N147" s="28" t="str">
        <f t="shared" ca="1" si="19"/>
        <v/>
      </c>
      <c r="O147" s="28" t="str">
        <f t="shared" ca="1" si="19"/>
        <v/>
      </c>
      <c r="P147" s="28" t="str">
        <f t="shared" ca="1" si="19"/>
        <v/>
      </c>
      <c r="Q147" s="28" t="str">
        <f t="shared" ca="1" si="19"/>
        <v/>
      </c>
      <c r="R147" s="28" t="str">
        <f t="shared" ca="1" si="17"/>
        <v/>
      </c>
    </row>
    <row r="148" spans="1:18">
      <c r="A148" s="18">
        <v>140</v>
      </c>
      <c r="B148" s="19" t="str">
        <f t="shared" ca="1" si="18"/>
        <v/>
      </c>
      <c r="C148" s="28" t="str">
        <f t="shared" ca="1" si="19"/>
        <v/>
      </c>
      <c r="D148" s="28" t="str">
        <f t="shared" ca="1" si="19"/>
        <v/>
      </c>
      <c r="E148" s="28" t="str">
        <f t="shared" ca="1" si="19"/>
        <v/>
      </c>
      <c r="F148" s="28" t="str">
        <f t="shared" ca="1" si="19"/>
        <v/>
      </c>
      <c r="G148" s="28" t="str">
        <f t="shared" ca="1" si="19"/>
        <v/>
      </c>
      <c r="H148" s="28" t="str">
        <f t="shared" ca="1" si="19"/>
        <v/>
      </c>
      <c r="I148" s="28" t="str">
        <f t="shared" ca="1" si="19"/>
        <v/>
      </c>
      <c r="J148" s="28" t="str">
        <f t="shared" ca="1" si="19"/>
        <v/>
      </c>
      <c r="K148" s="28" t="str">
        <f t="shared" ca="1" si="19"/>
        <v/>
      </c>
      <c r="L148" s="28" t="str">
        <f t="shared" ca="1" si="19"/>
        <v/>
      </c>
      <c r="M148" s="28" t="str">
        <f t="shared" ca="1" si="19"/>
        <v/>
      </c>
      <c r="N148" s="28" t="str">
        <f t="shared" ca="1" si="19"/>
        <v/>
      </c>
      <c r="O148" s="28" t="str">
        <f t="shared" ca="1" si="19"/>
        <v/>
      </c>
      <c r="P148" s="28" t="str">
        <f t="shared" ca="1" si="19"/>
        <v/>
      </c>
      <c r="Q148" s="28" t="str">
        <f t="shared" ca="1" si="19"/>
        <v/>
      </c>
      <c r="R148" s="28" t="str">
        <f t="shared" ca="1" si="17"/>
        <v/>
      </c>
    </row>
    <row r="149" spans="1:18">
      <c r="A149" s="18">
        <v>141</v>
      </c>
      <c r="B149" s="19" t="str">
        <f t="shared" ca="1" si="18"/>
        <v/>
      </c>
      <c r="C149" s="28" t="str">
        <f t="shared" ca="1" si="19"/>
        <v/>
      </c>
      <c r="D149" s="28" t="str">
        <f t="shared" ca="1" si="19"/>
        <v/>
      </c>
      <c r="E149" s="28" t="str">
        <f t="shared" ca="1" si="19"/>
        <v/>
      </c>
      <c r="F149" s="28" t="str">
        <f t="shared" ca="1" si="19"/>
        <v/>
      </c>
      <c r="G149" s="28" t="str">
        <f t="shared" ca="1" si="19"/>
        <v/>
      </c>
      <c r="H149" s="28" t="str">
        <f t="shared" ca="1" si="19"/>
        <v/>
      </c>
      <c r="I149" s="28" t="str">
        <f t="shared" ca="1" si="19"/>
        <v/>
      </c>
      <c r="J149" s="28" t="str">
        <f t="shared" ca="1" si="19"/>
        <v/>
      </c>
      <c r="K149" s="28" t="str">
        <f t="shared" ca="1" si="19"/>
        <v/>
      </c>
      <c r="L149" s="28" t="str">
        <f t="shared" ca="1" si="19"/>
        <v/>
      </c>
      <c r="M149" s="28" t="str">
        <f t="shared" ca="1" si="19"/>
        <v/>
      </c>
      <c r="N149" s="28" t="str">
        <f t="shared" ca="1" si="19"/>
        <v/>
      </c>
      <c r="O149" s="28" t="str">
        <f t="shared" ca="1" si="19"/>
        <v/>
      </c>
      <c r="P149" s="28" t="str">
        <f t="shared" ca="1" si="19"/>
        <v/>
      </c>
      <c r="Q149" s="28" t="str">
        <f t="shared" ca="1" si="19"/>
        <v/>
      </c>
      <c r="R149" s="28" t="str">
        <f t="shared" ca="1" si="17"/>
        <v/>
      </c>
    </row>
    <row r="150" spans="1:18">
      <c r="A150" s="18">
        <v>142</v>
      </c>
      <c r="B150" s="19" t="str">
        <f t="shared" ca="1" si="18"/>
        <v/>
      </c>
      <c r="C150" s="28" t="str">
        <f t="shared" ca="1" si="19"/>
        <v/>
      </c>
      <c r="D150" s="28" t="str">
        <f t="shared" ca="1" si="19"/>
        <v/>
      </c>
      <c r="E150" s="28" t="str">
        <f t="shared" ca="1" si="19"/>
        <v/>
      </c>
      <c r="F150" s="28" t="str">
        <f t="shared" ca="1" si="19"/>
        <v/>
      </c>
      <c r="G150" s="28" t="str">
        <f t="shared" ca="1" si="19"/>
        <v/>
      </c>
      <c r="H150" s="28" t="str">
        <f t="shared" ca="1" si="19"/>
        <v/>
      </c>
      <c r="I150" s="28" t="str">
        <f t="shared" ca="1" si="19"/>
        <v/>
      </c>
      <c r="J150" s="28" t="str">
        <f t="shared" ca="1" si="19"/>
        <v/>
      </c>
      <c r="K150" s="28" t="str">
        <f t="shared" ca="1" si="19"/>
        <v/>
      </c>
      <c r="L150" s="28" t="str">
        <f t="shared" ca="1" si="19"/>
        <v/>
      </c>
      <c r="M150" s="28" t="str">
        <f t="shared" ca="1" si="19"/>
        <v/>
      </c>
      <c r="N150" s="28" t="str">
        <f t="shared" ca="1" si="19"/>
        <v/>
      </c>
      <c r="O150" s="28" t="str">
        <f t="shared" ca="1" si="19"/>
        <v/>
      </c>
      <c r="P150" s="28" t="str">
        <f t="shared" ca="1" si="19"/>
        <v/>
      </c>
      <c r="Q150" s="28" t="str">
        <f t="shared" ca="1" si="19"/>
        <v/>
      </c>
      <c r="R150" s="28" t="str">
        <f t="shared" ca="1" si="17"/>
        <v/>
      </c>
    </row>
    <row r="151" spans="1:18">
      <c r="A151" s="18">
        <v>143</v>
      </c>
      <c r="B151" s="19" t="str">
        <f t="shared" ca="1" si="18"/>
        <v/>
      </c>
      <c r="C151" s="28" t="str">
        <f t="shared" ca="1" si="19"/>
        <v/>
      </c>
      <c r="D151" s="28" t="str">
        <f t="shared" ca="1" si="19"/>
        <v/>
      </c>
      <c r="E151" s="28" t="str">
        <f t="shared" ca="1" si="19"/>
        <v/>
      </c>
      <c r="F151" s="28" t="str">
        <f t="shared" ca="1" si="19"/>
        <v/>
      </c>
      <c r="G151" s="28" t="str">
        <f t="shared" ca="1" si="19"/>
        <v/>
      </c>
      <c r="H151" s="28" t="str">
        <f t="shared" ca="1" si="19"/>
        <v/>
      </c>
      <c r="I151" s="28" t="str">
        <f t="shared" ca="1" si="19"/>
        <v/>
      </c>
      <c r="J151" s="28" t="str">
        <f t="shared" ca="1" si="19"/>
        <v/>
      </c>
      <c r="K151" s="28" t="str">
        <f t="shared" ca="1" si="19"/>
        <v/>
      </c>
      <c r="L151" s="28" t="str">
        <f t="shared" ca="1" si="19"/>
        <v/>
      </c>
      <c r="M151" s="28" t="str">
        <f t="shared" ca="1" si="19"/>
        <v/>
      </c>
      <c r="N151" s="28" t="str">
        <f t="shared" ca="1" si="19"/>
        <v/>
      </c>
      <c r="O151" s="28" t="str">
        <f t="shared" ca="1" si="19"/>
        <v/>
      </c>
      <c r="P151" s="28" t="str">
        <f t="shared" ca="1" si="19"/>
        <v/>
      </c>
      <c r="Q151" s="28" t="str">
        <f t="shared" ca="1" si="19"/>
        <v/>
      </c>
      <c r="R151" s="28" t="str">
        <f t="shared" ca="1" si="17"/>
        <v/>
      </c>
    </row>
    <row r="152" spans="1:18">
      <c r="A152" s="18">
        <v>144</v>
      </c>
      <c r="B152" s="19" t="str">
        <f t="shared" ca="1" si="18"/>
        <v/>
      </c>
      <c r="C152" s="28" t="str">
        <f t="shared" ca="1" si="19"/>
        <v/>
      </c>
      <c r="D152" s="28" t="str">
        <f t="shared" ca="1" si="19"/>
        <v/>
      </c>
      <c r="E152" s="28" t="str">
        <f t="shared" ca="1" si="19"/>
        <v/>
      </c>
      <c r="F152" s="28" t="str">
        <f t="shared" ca="1" si="19"/>
        <v/>
      </c>
      <c r="G152" s="28" t="str">
        <f t="shared" ca="1" si="19"/>
        <v/>
      </c>
      <c r="H152" s="28" t="str">
        <f t="shared" ca="1" si="19"/>
        <v/>
      </c>
      <c r="I152" s="28" t="str">
        <f t="shared" ca="1" si="19"/>
        <v/>
      </c>
      <c r="J152" s="28" t="str">
        <f t="shared" ca="1" si="19"/>
        <v/>
      </c>
      <c r="K152" s="28" t="str">
        <f t="shared" ca="1" si="19"/>
        <v/>
      </c>
      <c r="L152" s="28" t="str">
        <f t="shared" ca="1" si="19"/>
        <v/>
      </c>
      <c r="M152" s="28" t="str">
        <f t="shared" ca="1" si="19"/>
        <v/>
      </c>
      <c r="N152" s="28" t="str">
        <f t="shared" ca="1" si="19"/>
        <v/>
      </c>
      <c r="O152" s="28" t="str">
        <f t="shared" ca="1" si="19"/>
        <v/>
      </c>
      <c r="P152" s="28" t="str">
        <f t="shared" ca="1" si="19"/>
        <v/>
      </c>
      <c r="Q152" s="28" t="str">
        <f t="shared" ca="1" si="19"/>
        <v/>
      </c>
      <c r="R152" s="28" t="str">
        <f t="shared" ca="1" si="17"/>
        <v/>
      </c>
    </row>
    <row r="153" spans="1:18">
      <c r="A153" s="18">
        <v>145</v>
      </c>
      <c r="B153" s="19" t="str">
        <f t="shared" ca="1" si="18"/>
        <v/>
      </c>
      <c r="C153" s="28" t="str">
        <f t="shared" ca="1" si="19"/>
        <v/>
      </c>
      <c r="D153" s="28" t="str">
        <f t="shared" ca="1" si="19"/>
        <v/>
      </c>
      <c r="E153" s="28" t="str">
        <f t="shared" ca="1" si="19"/>
        <v/>
      </c>
      <c r="F153" s="28" t="str">
        <f t="shared" ca="1" si="19"/>
        <v/>
      </c>
      <c r="G153" s="28" t="str">
        <f t="shared" ca="1" si="19"/>
        <v/>
      </c>
      <c r="H153" s="28" t="str">
        <f t="shared" ca="1" si="19"/>
        <v/>
      </c>
      <c r="I153" s="28" t="str">
        <f t="shared" ca="1" si="19"/>
        <v/>
      </c>
      <c r="J153" s="28" t="str">
        <f t="shared" ca="1" si="19"/>
        <v/>
      </c>
      <c r="K153" s="28" t="str">
        <f t="shared" ca="1" si="19"/>
        <v/>
      </c>
      <c r="L153" s="28" t="str">
        <f t="shared" ca="1" si="19"/>
        <v/>
      </c>
      <c r="M153" s="28" t="str">
        <f t="shared" ca="1" si="19"/>
        <v/>
      </c>
      <c r="N153" s="28" t="str">
        <f t="shared" ca="1" si="19"/>
        <v/>
      </c>
      <c r="O153" s="28" t="str">
        <f t="shared" ca="1" si="19"/>
        <v/>
      </c>
      <c r="P153" s="28" t="str">
        <f t="shared" ca="1" si="19"/>
        <v/>
      </c>
      <c r="Q153" s="28" t="str">
        <f t="shared" ca="1" si="19"/>
        <v/>
      </c>
      <c r="R153" s="28" t="str">
        <f t="shared" ca="1" si="17"/>
        <v/>
      </c>
    </row>
    <row r="154" spans="1:18">
      <c r="A154" s="18">
        <v>146</v>
      </c>
      <c r="B154" s="19" t="str">
        <f t="shared" ca="1" si="18"/>
        <v/>
      </c>
      <c r="C154" s="28" t="str">
        <f t="shared" ca="1" si="19"/>
        <v/>
      </c>
      <c r="D154" s="28" t="str">
        <f t="shared" ca="1" si="19"/>
        <v/>
      </c>
      <c r="E154" s="28" t="str">
        <f t="shared" ca="1" si="19"/>
        <v/>
      </c>
      <c r="F154" s="28" t="str">
        <f t="shared" ca="1" si="19"/>
        <v/>
      </c>
      <c r="G154" s="28" t="str">
        <f t="shared" ca="1" si="19"/>
        <v/>
      </c>
      <c r="H154" s="28" t="str">
        <f t="shared" ca="1" si="19"/>
        <v/>
      </c>
      <c r="I154" s="28" t="str">
        <f t="shared" ca="1" si="19"/>
        <v/>
      </c>
      <c r="J154" s="28" t="str">
        <f t="shared" ca="1" si="19"/>
        <v/>
      </c>
      <c r="K154" s="28" t="str">
        <f t="shared" ca="1" si="19"/>
        <v/>
      </c>
      <c r="L154" s="28" t="str">
        <f t="shared" ca="1" si="19"/>
        <v/>
      </c>
      <c r="M154" s="28" t="str">
        <f t="shared" ca="1" si="19"/>
        <v/>
      </c>
      <c r="N154" s="28" t="str">
        <f t="shared" ca="1" si="19"/>
        <v/>
      </c>
      <c r="O154" s="28" t="str">
        <f t="shared" ca="1" si="19"/>
        <v/>
      </c>
      <c r="P154" s="28" t="str">
        <f t="shared" ca="1" si="19"/>
        <v/>
      </c>
      <c r="Q154" s="28" t="str">
        <f t="shared" ca="1" si="19"/>
        <v/>
      </c>
      <c r="R154" s="28" t="str">
        <f t="shared" ca="1" si="17"/>
        <v/>
      </c>
    </row>
    <row r="155" spans="1:18">
      <c r="A155" s="18">
        <v>147</v>
      </c>
      <c r="B155" s="19" t="str">
        <f t="shared" ca="1" si="18"/>
        <v/>
      </c>
      <c r="C155" s="28" t="str">
        <f t="shared" ca="1" si="19"/>
        <v/>
      </c>
      <c r="D155" s="28" t="str">
        <f t="shared" ca="1" si="19"/>
        <v/>
      </c>
      <c r="E155" s="28" t="str">
        <f t="shared" ca="1" si="19"/>
        <v/>
      </c>
      <c r="F155" s="28" t="str">
        <f t="shared" ca="1" si="19"/>
        <v/>
      </c>
      <c r="G155" s="28" t="str">
        <f t="shared" ca="1" si="19"/>
        <v/>
      </c>
      <c r="H155" s="28" t="str">
        <f t="shared" ca="1" si="19"/>
        <v/>
      </c>
      <c r="I155" s="28" t="str">
        <f t="shared" ca="1" si="19"/>
        <v/>
      </c>
      <c r="J155" s="28" t="str">
        <f t="shared" ca="1" si="19"/>
        <v/>
      </c>
      <c r="K155" s="28" t="str">
        <f t="shared" ca="1" si="19"/>
        <v/>
      </c>
      <c r="L155" s="28" t="str">
        <f t="shared" ca="1" si="19"/>
        <v/>
      </c>
      <c r="M155" s="28" t="str">
        <f t="shared" ca="1" si="19"/>
        <v/>
      </c>
      <c r="N155" s="28" t="str">
        <f t="shared" ca="1" si="19"/>
        <v/>
      </c>
      <c r="O155" s="28" t="str">
        <f t="shared" ca="1" si="19"/>
        <v/>
      </c>
      <c r="P155" s="28" t="str">
        <f t="shared" ca="1" si="19"/>
        <v/>
      </c>
      <c r="Q155" s="28" t="str">
        <f t="shared" ca="1" si="19"/>
        <v/>
      </c>
      <c r="R155" s="28" t="str">
        <f t="shared" ca="1" si="17"/>
        <v/>
      </c>
    </row>
    <row r="156" spans="1:18">
      <c r="A156" s="18">
        <v>148</v>
      </c>
      <c r="B156" s="19" t="str">
        <f t="shared" ca="1" si="18"/>
        <v/>
      </c>
      <c r="C156" s="28" t="str">
        <f t="shared" ca="1" si="19"/>
        <v/>
      </c>
      <c r="D156" s="28" t="str">
        <f t="shared" ca="1" si="19"/>
        <v/>
      </c>
      <c r="E156" s="28" t="str">
        <f t="shared" ca="1" si="19"/>
        <v/>
      </c>
      <c r="F156" s="28" t="str">
        <f t="shared" ca="1" si="19"/>
        <v/>
      </c>
      <c r="G156" s="28" t="str">
        <f t="shared" ca="1" si="19"/>
        <v/>
      </c>
      <c r="H156" s="28" t="str">
        <f t="shared" ca="1" si="19"/>
        <v/>
      </c>
      <c r="I156" s="28" t="str">
        <f t="shared" ca="1" si="19"/>
        <v/>
      </c>
      <c r="J156" s="28" t="str">
        <f t="shared" ca="1" si="19"/>
        <v/>
      </c>
      <c r="K156" s="28" t="str">
        <f t="shared" ca="1" si="19"/>
        <v/>
      </c>
      <c r="L156" s="28" t="str">
        <f t="shared" ca="1" si="19"/>
        <v/>
      </c>
      <c r="M156" s="28" t="str">
        <f t="shared" ca="1" si="19"/>
        <v/>
      </c>
      <c r="N156" s="28" t="str">
        <f t="shared" ca="1" si="19"/>
        <v/>
      </c>
      <c r="O156" s="28" t="str">
        <f t="shared" ca="1" si="19"/>
        <v/>
      </c>
      <c r="P156" s="28" t="str">
        <f t="shared" ca="1" si="19"/>
        <v/>
      </c>
      <c r="Q156" s="28" t="str">
        <f t="shared" ca="1" si="19"/>
        <v/>
      </c>
      <c r="R156" s="28" t="str">
        <f t="shared" ca="1" si="17"/>
        <v/>
      </c>
    </row>
    <row r="157" spans="1:18">
      <c r="A157" s="18">
        <v>149</v>
      </c>
      <c r="B157" s="19" t="str">
        <f t="shared" ca="1" si="18"/>
        <v/>
      </c>
      <c r="C157" s="28" t="str">
        <f t="shared" ca="1" si="19"/>
        <v/>
      </c>
      <c r="D157" s="28" t="str">
        <f t="shared" ca="1" si="19"/>
        <v/>
      </c>
      <c r="E157" s="28" t="str">
        <f t="shared" ca="1" si="19"/>
        <v/>
      </c>
      <c r="F157" s="28" t="str">
        <f t="shared" ca="1" si="19"/>
        <v/>
      </c>
      <c r="G157" s="28" t="str">
        <f t="shared" ca="1" si="19"/>
        <v/>
      </c>
      <c r="H157" s="28" t="str">
        <f t="shared" ca="1" si="19"/>
        <v/>
      </c>
      <c r="I157" s="28" t="str">
        <f t="shared" ca="1" si="19"/>
        <v/>
      </c>
      <c r="J157" s="28" t="str">
        <f t="shared" ca="1" si="19"/>
        <v/>
      </c>
      <c r="K157" s="28" t="str">
        <f t="shared" ca="1" si="19"/>
        <v/>
      </c>
      <c r="L157" s="28" t="str">
        <f t="shared" ca="1" si="19"/>
        <v/>
      </c>
      <c r="M157" s="28" t="str">
        <f t="shared" ca="1" si="19"/>
        <v/>
      </c>
      <c r="N157" s="28" t="str">
        <f t="shared" ca="1" si="19"/>
        <v/>
      </c>
      <c r="O157" s="28" t="str">
        <f t="shared" ca="1" si="19"/>
        <v/>
      </c>
      <c r="P157" s="28" t="str">
        <f t="shared" ca="1" si="19"/>
        <v/>
      </c>
      <c r="Q157" s="28" t="str">
        <f t="shared" ca="1" si="19"/>
        <v/>
      </c>
      <c r="R157" s="28" t="str">
        <f t="shared" ca="1" si="17"/>
        <v/>
      </c>
    </row>
    <row r="158" spans="1:18">
      <c r="A158" s="18">
        <v>150</v>
      </c>
      <c r="B158" s="19" t="str">
        <f t="shared" ca="1" si="18"/>
        <v/>
      </c>
      <c r="C158" s="28" t="str">
        <f t="shared" ref="C158:Q173" ca="1" si="20">IF(AND($B158=$S$4,C$5&lt;&gt;""),IF(VLOOKUP($A$1&amp;"-"&amp;$A158,INDIRECT($E$2),C$4+$B$4,0)="","","'"&amp;C$5&amp;"' =&gt; '"&amp;VLOOKUP($A$1&amp;"-"&amp;$A158,INDIRECT($E$2),C$4+$B$4,0)&amp;"', "),"")</f>
        <v/>
      </c>
      <c r="D158" s="28" t="str">
        <f t="shared" ca="1" si="20"/>
        <v/>
      </c>
      <c r="E158" s="28" t="str">
        <f t="shared" ca="1" si="20"/>
        <v/>
      </c>
      <c r="F158" s="28" t="str">
        <f t="shared" ca="1" si="20"/>
        <v/>
      </c>
      <c r="G158" s="28" t="str">
        <f t="shared" ca="1" si="20"/>
        <v/>
      </c>
      <c r="H158" s="28" t="str">
        <f t="shared" ca="1" si="20"/>
        <v/>
      </c>
      <c r="I158" s="28" t="str">
        <f t="shared" ca="1" si="20"/>
        <v/>
      </c>
      <c r="J158" s="28" t="str">
        <f t="shared" ca="1" si="20"/>
        <v/>
      </c>
      <c r="K158" s="28" t="str">
        <f t="shared" ca="1" si="20"/>
        <v/>
      </c>
      <c r="L158" s="28" t="str">
        <f t="shared" ca="1" si="20"/>
        <v/>
      </c>
      <c r="M158" s="28" t="str">
        <f t="shared" ca="1" si="20"/>
        <v/>
      </c>
      <c r="N158" s="28" t="str">
        <f t="shared" ca="1" si="20"/>
        <v/>
      </c>
      <c r="O158" s="28" t="str">
        <f t="shared" ca="1" si="20"/>
        <v/>
      </c>
      <c r="P158" s="28" t="str">
        <f t="shared" ca="1" si="20"/>
        <v/>
      </c>
      <c r="Q158" s="28" t="str">
        <f t="shared" ca="1" si="20"/>
        <v/>
      </c>
      <c r="R158" s="28" t="str">
        <f t="shared" ca="1" si="17"/>
        <v/>
      </c>
    </row>
    <row r="159" spans="1:18">
      <c r="A159" s="18">
        <v>151</v>
      </c>
      <c r="B159" s="19" t="str">
        <f t="shared" ca="1" si="18"/>
        <v/>
      </c>
      <c r="C159" s="28" t="str">
        <f t="shared" ca="1" si="20"/>
        <v/>
      </c>
      <c r="D159" s="28" t="str">
        <f t="shared" ca="1" si="20"/>
        <v/>
      </c>
      <c r="E159" s="28" t="str">
        <f t="shared" ca="1" si="20"/>
        <v/>
      </c>
      <c r="F159" s="28" t="str">
        <f t="shared" ca="1" si="20"/>
        <v/>
      </c>
      <c r="G159" s="28" t="str">
        <f t="shared" ca="1" si="20"/>
        <v/>
      </c>
      <c r="H159" s="28" t="str">
        <f t="shared" ca="1" si="20"/>
        <v/>
      </c>
      <c r="I159" s="28" t="str">
        <f t="shared" ca="1" si="20"/>
        <v/>
      </c>
      <c r="J159" s="28" t="str">
        <f t="shared" ca="1" si="20"/>
        <v/>
      </c>
      <c r="K159" s="28" t="str">
        <f t="shared" ca="1" si="20"/>
        <v/>
      </c>
      <c r="L159" s="28" t="str">
        <f t="shared" ca="1" si="20"/>
        <v/>
      </c>
      <c r="M159" s="28" t="str">
        <f t="shared" ca="1" si="20"/>
        <v/>
      </c>
      <c r="N159" s="28" t="str">
        <f t="shared" ca="1" si="20"/>
        <v/>
      </c>
      <c r="O159" s="28" t="str">
        <f t="shared" ca="1" si="20"/>
        <v/>
      </c>
      <c r="P159" s="28" t="str">
        <f t="shared" ca="1" si="20"/>
        <v/>
      </c>
      <c r="Q159" s="28" t="str">
        <f t="shared" ca="1" si="20"/>
        <v/>
      </c>
      <c r="R159" s="28" t="str">
        <f t="shared" ca="1" si="17"/>
        <v/>
      </c>
    </row>
    <row r="160" spans="1:18">
      <c r="A160" s="18">
        <v>152</v>
      </c>
      <c r="B160" s="19" t="str">
        <f t="shared" ca="1" si="18"/>
        <v/>
      </c>
      <c r="C160" s="28" t="str">
        <f t="shared" ca="1" si="20"/>
        <v/>
      </c>
      <c r="D160" s="28" t="str">
        <f t="shared" ca="1" si="20"/>
        <v/>
      </c>
      <c r="E160" s="28" t="str">
        <f t="shared" ca="1" si="20"/>
        <v/>
      </c>
      <c r="F160" s="28" t="str">
        <f t="shared" ca="1" si="20"/>
        <v/>
      </c>
      <c r="G160" s="28" t="str">
        <f t="shared" ca="1" si="20"/>
        <v/>
      </c>
      <c r="H160" s="28" t="str">
        <f t="shared" ca="1" si="20"/>
        <v/>
      </c>
      <c r="I160" s="28" t="str">
        <f t="shared" ca="1" si="20"/>
        <v/>
      </c>
      <c r="J160" s="28" t="str">
        <f t="shared" ca="1" si="20"/>
        <v/>
      </c>
      <c r="K160" s="28" t="str">
        <f t="shared" ca="1" si="20"/>
        <v/>
      </c>
      <c r="L160" s="28" t="str">
        <f t="shared" ca="1" si="20"/>
        <v/>
      </c>
      <c r="M160" s="28" t="str">
        <f t="shared" ca="1" si="20"/>
        <v/>
      </c>
      <c r="N160" s="28" t="str">
        <f t="shared" ca="1" si="20"/>
        <v/>
      </c>
      <c r="O160" s="28" t="str">
        <f t="shared" ca="1" si="20"/>
        <v/>
      </c>
      <c r="P160" s="28" t="str">
        <f t="shared" ca="1" si="20"/>
        <v/>
      </c>
      <c r="Q160" s="28" t="str">
        <f t="shared" ca="1" si="20"/>
        <v/>
      </c>
      <c r="R160" s="28" t="str">
        <f t="shared" ca="1" si="17"/>
        <v/>
      </c>
    </row>
    <row r="161" spans="1:18">
      <c r="A161" s="18">
        <v>153</v>
      </c>
      <c r="B161" s="19" t="str">
        <f t="shared" ca="1" si="18"/>
        <v/>
      </c>
      <c r="C161" s="28" t="str">
        <f t="shared" ca="1" si="20"/>
        <v/>
      </c>
      <c r="D161" s="28" t="str">
        <f t="shared" ca="1" si="20"/>
        <v/>
      </c>
      <c r="E161" s="28" t="str">
        <f t="shared" ca="1" si="20"/>
        <v/>
      </c>
      <c r="F161" s="28" t="str">
        <f t="shared" ca="1" si="20"/>
        <v/>
      </c>
      <c r="G161" s="28" t="str">
        <f t="shared" ca="1" si="20"/>
        <v/>
      </c>
      <c r="H161" s="28" t="str">
        <f t="shared" ca="1" si="20"/>
        <v/>
      </c>
      <c r="I161" s="28" t="str">
        <f t="shared" ca="1" si="20"/>
        <v/>
      </c>
      <c r="J161" s="28" t="str">
        <f t="shared" ca="1" si="20"/>
        <v/>
      </c>
      <c r="K161" s="28" t="str">
        <f t="shared" ca="1" si="20"/>
        <v/>
      </c>
      <c r="L161" s="28" t="str">
        <f t="shared" ca="1" si="20"/>
        <v/>
      </c>
      <c r="M161" s="28" t="str">
        <f t="shared" ca="1" si="20"/>
        <v/>
      </c>
      <c r="N161" s="28" t="str">
        <f t="shared" ca="1" si="20"/>
        <v/>
      </c>
      <c r="O161" s="28" t="str">
        <f t="shared" ca="1" si="20"/>
        <v/>
      </c>
      <c r="P161" s="28" t="str">
        <f t="shared" ca="1" si="20"/>
        <v/>
      </c>
      <c r="Q161" s="28" t="str">
        <f t="shared" ca="1" si="20"/>
        <v/>
      </c>
      <c r="R161" s="28" t="str">
        <f t="shared" ca="1" si="17"/>
        <v/>
      </c>
    </row>
    <row r="162" spans="1:18">
      <c r="A162" s="18">
        <v>154</v>
      </c>
      <c r="B162" s="19" t="str">
        <f t="shared" ca="1" si="18"/>
        <v/>
      </c>
      <c r="C162" s="28" t="str">
        <f t="shared" ca="1" si="20"/>
        <v/>
      </c>
      <c r="D162" s="28" t="str">
        <f t="shared" ca="1" si="20"/>
        <v/>
      </c>
      <c r="E162" s="28" t="str">
        <f t="shared" ca="1" si="20"/>
        <v/>
      </c>
      <c r="F162" s="28" t="str">
        <f t="shared" ca="1" si="20"/>
        <v/>
      </c>
      <c r="G162" s="28" t="str">
        <f t="shared" ca="1" si="20"/>
        <v/>
      </c>
      <c r="H162" s="28" t="str">
        <f t="shared" ca="1" si="20"/>
        <v/>
      </c>
      <c r="I162" s="28" t="str">
        <f t="shared" ca="1" si="20"/>
        <v/>
      </c>
      <c r="J162" s="28" t="str">
        <f t="shared" ca="1" si="20"/>
        <v/>
      </c>
      <c r="K162" s="28" t="str">
        <f t="shared" ca="1" si="20"/>
        <v/>
      </c>
      <c r="L162" s="28" t="str">
        <f t="shared" ca="1" si="20"/>
        <v/>
      </c>
      <c r="M162" s="28" t="str">
        <f t="shared" ca="1" si="20"/>
        <v/>
      </c>
      <c r="N162" s="28" t="str">
        <f t="shared" ca="1" si="20"/>
        <v/>
      </c>
      <c r="O162" s="28" t="str">
        <f t="shared" ca="1" si="20"/>
        <v/>
      </c>
      <c r="P162" s="28" t="str">
        <f t="shared" ca="1" si="20"/>
        <v/>
      </c>
      <c r="Q162" s="28" t="str">
        <f t="shared" ca="1" si="20"/>
        <v/>
      </c>
      <c r="R162" s="28" t="str">
        <f t="shared" ca="1" si="17"/>
        <v/>
      </c>
    </row>
    <row r="163" spans="1:18">
      <c r="A163" s="18">
        <v>155</v>
      </c>
      <c r="B163" s="19" t="str">
        <f t="shared" ca="1" si="18"/>
        <v/>
      </c>
      <c r="C163" s="28" t="str">
        <f t="shared" ca="1" si="20"/>
        <v/>
      </c>
      <c r="D163" s="28" t="str">
        <f t="shared" ca="1" si="20"/>
        <v/>
      </c>
      <c r="E163" s="28" t="str">
        <f t="shared" ca="1" si="20"/>
        <v/>
      </c>
      <c r="F163" s="28" t="str">
        <f t="shared" ca="1" si="20"/>
        <v/>
      </c>
      <c r="G163" s="28" t="str">
        <f t="shared" ca="1" si="20"/>
        <v/>
      </c>
      <c r="H163" s="28" t="str">
        <f t="shared" ca="1" si="20"/>
        <v/>
      </c>
      <c r="I163" s="28" t="str">
        <f t="shared" ca="1" si="20"/>
        <v/>
      </c>
      <c r="J163" s="28" t="str">
        <f t="shared" ca="1" si="20"/>
        <v/>
      </c>
      <c r="K163" s="28" t="str">
        <f t="shared" ca="1" si="20"/>
        <v/>
      </c>
      <c r="L163" s="28" t="str">
        <f t="shared" ca="1" si="20"/>
        <v/>
      </c>
      <c r="M163" s="28" t="str">
        <f t="shared" ca="1" si="20"/>
        <v/>
      </c>
      <c r="N163" s="28" t="str">
        <f t="shared" ca="1" si="20"/>
        <v/>
      </c>
      <c r="O163" s="28" t="str">
        <f t="shared" ca="1" si="20"/>
        <v/>
      </c>
      <c r="P163" s="28" t="str">
        <f t="shared" ca="1" si="20"/>
        <v/>
      </c>
      <c r="Q163" s="28" t="str">
        <f t="shared" ca="1" si="20"/>
        <v/>
      </c>
      <c r="R163" s="28" t="str">
        <f t="shared" ca="1" si="17"/>
        <v/>
      </c>
    </row>
    <row r="164" spans="1:18">
      <c r="A164" s="18">
        <v>156</v>
      </c>
      <c r="B164" s="19" t="str">
        <f t="shared" ca="1" si="18"/>
        <v/>
      </c>
      <c r="C164" s="28" t="str">
        <f t="shared" ca="1" si="20"/>
        <v/>
      </c>
      <c r="D164" s="28" t="str">
        <f t="shared" ca="1" si="20"/>
        <v/>
      </c>
      <c r="E164" s="28" t="str">
        <f t="shared" ca="1" si="20"/>
        <v/>
      </c>
      <c r="F164" s="28" t="str">
        <f t="shared" ca="1" si="20"/>
        <v/>
      </c>
      <c r="G164" s="28" t="str">
        <f t="shared" ca="1" si="20"/>
        <v/>
      </c>
      <c r="H164" s="28" t="str">
        <f t="shared" ca="1" si="20"/>
        <v/>
      </c>
      <c r="I164" s="28" t="str">
        <f t="shared" ca="1" si="20"/>
        <v/>
      </c>
      <c r="J164" s="28" t="str">
        <f t="shared" ca="1" si="20"/>
        <v/>
      </c>
      <c r="K164" s="28" t="str">
        <f t="shared" ca="1" si="20"/>
        <v/>
      </c>
      <c r="L164" s="28" t="str">
        <f t="shared" ca="1" si="20"/>
        <v/>
      </c>
      <c r="M164" s="28" t="str">
        <f t="shared" ca="1" si="20"/>
        <v/>
      </c>
      <c r="N164" s="28" t="str">
        <f t="shared" ca="1" si="20"/>
        <v/>
      </c>
      <c r="O164" s="28" t="str">
        <f t="shared" ca="1" si="20"/>
        <v/>
      </c>
      <c r="P164" s="28" t="str">
        <f t="shared" ca="1" si="20"/>
        <v/>
      </c>
      <c r="Q164" s="28" t="str">
        <f t="shared" ca="1" si="20"/>
        <v/>
      </c>
      <c r="R164" s="28" t="str">
        <f t="shared" ca="1" si="17"/>
        <v/>
      </c>
    </row>
    <row r="165" spans="1:18">
      <c r="A165" s="18">
        <v>157</v>
      </c>
      <c r="B165" s="19" t="str">
        <f t="shared" ca="1" si="18"/>
        <v/>
      </c>
      <c r="C165" s="28" t="str">
        <f t="shared" ca="1" si="20"/>
        <v/>
      </c>
      <c r="D165" s="28" t="str">
        <f t="shared" ca="1" si="20"/>
        <v/>
      </c>
      <c r="E165" s="28" t="str">
        <f t="shared" ca="1" si="20"/>
        <v/>
      </c>
      <c r="F165" s="28" t="str">
        <f t="shared" ca="1" si="20"/>
        <v/>
      </c>
      <c r="G165" s="28" t="str">
        <f t="shared" ca="1" si="20"/>
        <v/>
      </c>
      <c r="H165" s="28" t="str">
        <f t="shared" ca="1" si="20"/>
        <v/>
      </c>
      <c r="I165" s="28" t="str">
        <f t="shared" ca="1" si="20"/>
        <v/>
      </c>
      <c r="J165" s="28" t="str">
        <f t="shared" ca="1" si="20"/>
        <v/>
      </c>
      <c r="K165" s="28" t="str">
        <f t="shared" ca="1" si="20"/>
        <v/>
      </c>
      <c r="L165" s="28" t="str">
        <f t="shared" ca="1" si="20"/>
        <v/>
      </c>
      <c r="M165" s="28" t="str">
        <f t="shared" ca="1" si="20"/>
        <v/>
      </c>
      <c r="N165" s="28" t="str">
        <f t="shared" ca="1" si="20"/>
        <v/>
      </c>
      <c r="O165" s="28" t="str">
        <f t="shared" ca="1" si="20"/>
        <v/>
      </c>
      <c r="P165" s="28" t="str">
        <f t="shared" ca="1" si="20"/>
        <v/>
      </c>
      <c r="Q165" s="28" t="str">
        <f t="shared" ca="1" si="20"/>
        <v/>
      </c>
      <c r="R165" s="28" t="str">
        <f t="shared" ca="1" si="17"/>
        <v/>
      </c>
    </row>
    <row r="166" spans="1:18">
      <c r="A166" s="18">
        <v>158</v>
      </c>
      <c r="B166" s="19" t="str">
        <f t="shared" ca="1" si="18"/>
        <v/>
      </c>
      <c r="C166" s="28" t="str">
        <f t="shared" ca="1" si="20"/>
        <v/>
      </c>
      <c r="D166" s="28" t="str">
        <f t="shared" ca="1" si="20"/>
        <v/>
      </c>
      <c r="E166" s="28" t="str">
        <f t="shared" ca="1" si="20"/>
        <v/>
      </c>
      <c r="F166" s="28" t="str">
        <f t="shared" ca="1" si="20"/>
        <v/>
      </c>
      <c r="G166" s="28" t="str">
        <f t="shared" ca="1" si="20"/>
        <v/>
      </c>
      <c r="H166" s="28" t="str">
        <f t="shared" ca="1" si="20"/>
        <v/>
      </c>
      <c r="I166" s="28" t="str">
        <f t="shared" ca="1" si="20"/>
        <v/>
      </c>
      <c r="J166" s="28" t="str">
        <f t="shared" ca="1" si="20"/>
        <v/>
      </c>
      <c r="K166" s="28" t="str">
        <f t="shared" ca="1" si="20"/>
        <v/>
      </c>
      <c r="L166" s="28" t="str">
        <f t="shared" ca="1" si="20"/>
        <v/>
      </c>
      <c r="M166" s="28" t="str">
        <f t="shared" ca="1" si="20"/>
        <v/>
      </c>
      <c r="N166" s="28" t="str">
        <f t="shared" ca="1" si="20"/>
        <v/>
      </c>
      <c r="O166" s="28" t="str">
        <f t="shared" ca="1" si="20"/>
        <v/>
      </c>
      <c r="P166" s="28" t="str">
        <f t="shared" ca="1" si="20"/>
        <v/>
      </c>
      <c r="Q166" s="28" t="str">
        <f t="shared" ca="1" si="20"/>
        <v/>
      </c>
      <c r="R166" s="28" t="str">
        <f t="shared" ca="1" si="17"/>
        <v/>
      </c>
    </row>
    <row r="167" spans="1:18">
      <c r="A167" s="18">
        <v>159</v>
      </c>
      <c r="B167" s="19" t="str">
        <f t="shared" ca="1" si="18"/>
        <v/>
      </c>
      <c r="C167" s="28" t="str">
        <f t="shared" ca="1" si="20"/>
        <v/>
      </c>
      <c r="D167" s="28" t="str">
        <f t="shared" ca="1" si="20"/>
        <v/>
      </c>
      <c r="E167" s="28" t="str">
        <f t="shared" ca="1" si="20"/>
        <v/>
      </c>
      <c r="F167" s="28" t="str">
        <f t="shared" ca="1" si="20"/>
        <v/>
      </c>
      <c r="G167" s="28" t="str">
        <f t="shared" ca="1" si="20"/>
        <v/>
      </c>
      <c r="H167" s="28" t="str">
        <f t="shared" ca="1" si="20"/>
        <v/>
      </c>
      <c r="I167" s="28" t="str">
        <f t="shared" ca="1" si="20"/>
        <v/>
      </c>
      <c r="J167" s="28" t="str">
        <f t="shared" ca="1" si="20"/>
        <v/>
      </c>
      <c r="K167" s="28" t="str">
        <f t="shared" ca="1" si="20"/>
        <v/>
      </c>
      <c r="L167" s="28" t="str">
        <f t="shared" ca="1" si="20"/>
        <v/>
      </c>
      <c r="M167" s="28" t="str">
        <f t="shared" ca="1" si="20"/>
        <v/>
      </c>
      <c r="N167" s="28" t="str">
        <f t="shared" ca="1" si="20"/>
        <v/>
      </c>
      <c r="O167" s="28" t="str">
        <f t="shared" ca="1" si="20"/>
        <v/>
      </c>
      <c r="P167" s="28" t="str">
        <f t="shared" ca="1" si="20"/>
        <v/>
      </c>
      <c r="Q167" s="28" t="str">
        <f t="shared" ca="1" si="20"/>
        <v/>
      </c>
      <c r="R167" s="28" t="str">
        <f t="shared" ca="1" si="17"/>
        <v/>
      </c>
    </row>
    <row r="168" spans="1:18">
      <c r="A168" s="18">
        <v>160</v>
      </c>
      <c r="B168" s="19" t="str">
        <f t="shared" ca="1" si="18"/>
        <v/>
      </c>
      <c r="C168" s="28" t="str">
        <f t="shared" ca="1" si="20"/>
        <v/>
      </c>
      <c r="D168" s="28" t="str">
        <f t="shared" ca="1" si="20"/>
        <v/>
      </c>
      <c r="E168" s="28" t="str">
        <f t="shared" ca="1" si="20"/>
        <v/>
      </c>
      <c r="F168" s="28" t="str">
        <f t="shared" ca="1" si="20"/>
        <v/>
      </c>
      <c r="G168" s="28" t="str">
        <f t="shared" ca="1" si="20"/>
        <v/>
      </c>
      <c r="H168" s="28" t="str">
        <f t="shared" ca="1" si="20"/>
        <v/>
      </c>
      <c r="I168" s="28" t="str">
        <f t="shared" ca="1" si="20"/>
        <v/>
      </c>
      <c r="J168" s="28" t="str">
        <f t="shared" ca="1" si="20"/>
        <v/>
      </c>
      <c r="K168" s="28" t="str">
        <f t="shared" ca="1" si="20"/>
        <v/>
      </c>
      <c r="L168" s="28" t="str">
        <f t="shared" ca="1" si="20"/>
        <v/>
      </c>
      <c r="M168" s="28" t="str">
        <f t="shared" ca="1" si="20"/>
        <v/>
      </c>
      <c r="N168" s="28" t="str">
        <f t="shared" ca="1" si="20"/>
        <v/>
      </c>
      <c r="O168" s="28" t="str">
        <f t="shared" ca="1" si="20"/>
        <v/>
      </c>
      <c r="P168" s="28" t="str">
        <f t="shared" ca="1" si="20"/>
        <v/>
      </c>
      <c r="Q168" s="28" t="str">
        <f t="shared" ca="1" si="20"/>
        <v/>
      </c>
      <c r="R168" s="28" t="str">
        <f t="shared" ca="1" si="17"/>
        <v/>
      </c>
    </row>
    <row r="169" spans="1:18">
      <c r="A169" s="18">
        <v>161</v>
      </c>
      <c r="B169" s="19" t="str">
        <f t="shared" ca="1" si="18"/>
        <v/>
      </c>
      <c r="C169" s="28" t="str">
        <f t="shared" ca="1" si="20"/>
        <v/>
      </c>
      <c r="D169" s="28" t="str">
        <f t="shared" ca="1" si="20"/>
        <v/>
      </c>
      <c r="E169" s="28" t="str">
        <f t="shared" ca="1" si="20"/>
        <v/>
      </c>
      <c r="F169" s="28" t="str">
        <f t="shared" ca="1" si="20"/>
        <v/>
      </c>
      <c r="G169" s="28" t="str">
        <f t="shared" ca="1" si="20"/>
        <v/>
      </c>
      <c r="H169" s="28" t="str">
        <f t="shared" ca="1" si="20"/>
        <v/>
      </c>
      <c r="I169" s="28" t="str">
        <f t="shared" ca="1" si="20"/>
        <v/>
      </c>
      <c r="J169" s="28" t="str">
        <f t="shared" ca="1" si="20"/>
        <v/>
      </c>
      <c r="K169" s="28" t="str">
        <f t="shared" ca="1" si="20"/>
        <v/>
      </c>
      <c r="L169" s="28" t="str">
        <f t="shared" ca="1" si="20"/>
        <v/>
      </c>
      <c r="M169" s="28" t="str">
        <f t="shared" ca="1" si="20"/>
        <v/>
      </c>
      <c r="N169" s="28" t="str">
        <f t="shared" ca="1" si="20"/>
        <v/>
      </c>
      <c r="O169" s="28" t="str">
        <f t="shared" ca="1" si="20"/>
        <v/>
      </c>
      <c r="P169" s="28" t="str">
        <f t="shared" ca="1" si="20"/>
        <v/>
      </c>
      <c r="Q169" s="28" t="str">
        <f t="shared" ca="1" si="20"/>
        <v/>
      </c>
      <c r="R169" s="28" t="str">
        <f t="shared" ca="1" si="17"/>
        <v/>
      </c>
    </row>
    <row r="170" spans="1:18">
      <c r="A170" s="18">
        <v>162</v>
      </c>
      <c r="B170" s="19" t="str">
        <f t="shared" ca="1" si="18"/>
        <v/>
      </c>
      <c r="C170" s="28" t="str">
        <f t="shared" ca="1" si="20"/>
        <v/>
      </c>
      <c r="D170" s="28" t="str">
        <f t="shared" ca="1" si="20"/>
        <v/>
      </c>
      <c r="E170" s="28" t="str">
        <f t="shared" ca="1" si="20"/>
        <v/>
      </c>
      <c r="F170" s="28" t="str">
        <f t="shared" ca="1" si="20"/>
        <v/>
      </c>
      <c r="G170" s="28" t="str">
        <f t="shared" ca="1" si="20"/>
        <v/>
      </c>
      <c r="H170" s="28" t="str">
        <f t="shared" ca="1" si="20"/>
        <v/>
      </c>
      <c r="I170" s="28" t="str">
        <f t="shared" ca="1" si="20"/>
        <v/>
      </c>
      <c r="J170" s="28" t="str">
        <f t="shared" ca="1" si="20"/>
        <v/>
      </c>
      <c r="K170" s="28" t="str">
        <f t="shared" ca="1" si="20"/>
        <v/>
      </c>
      <c r="L170" s="28" t="str">
        <f t="shared" ca="1" si="20"/>
        <v/>
      </c>
      <c r="M170" s="28" t="str">
        <f t="shared" ca="1" si="20"/>
        <v/>
      </c>
      <c r="N170" s="28" t="str">
        <f t="shared" ca="1" si="20"/>
        <v/>
      </c>
      <c r="O170" s="28" t="str">
        <f t="shared" ca="1" si="20"/>
        <v/>
      </c>
      <c r="P170" s="28" t="str">
        <f t="shared" ca="1" si="20"/>
        <v/>
      </c>
      <c r="Q170" s="28" t="str">
        <f t="shared" ca="1" si="20"/>
        <v/>
      </c>
      <c r="R170" s="28" t="str">
        <f t="shared" ca="1" si="17"/>
        <v/>
      </c>
    </row>
    <row r="171" spans="1:18">
      <c r="A171" s="18">
        <v>163</v>
      </c>
      <c r="B171" s="19" t="str">
        <f t="shared" ca="1" si="18"/>
        <v/>
      </c>
      <c r="C171" s="28" t="str">
        <f t="shared" ca="1" si="20"/>
        <v/>
      </c>
      <c r="D171" s="28" t="str">
        <f t="shared" ca="1" si="20"/>
        <v/>
      </c>
      <c r="E171" s="28" t="str">
        <f t="shared" ca="1" si="20"/>
        <v/>
      </c>
      <c r="F171" s="28" t="str">
        <f t="shared" ca="1" si="20"/>
        <v/>
      </c>
      <c r="G171" s="28" t="str">
        <f t="shared" ca="1" si="20"/>
        <v/>
      </c>
      <c r="H171" s="28" t="str">
        <f t="shared" ca="1" si="20"/>
        <v/>
      </c>
      <c r="I171" s="28" t="str">
        <f t="shared" ca="1" si="20"/>
        <v/>
      </c>
      <c r="J171" s="28" t="str">
        <f t="shared" ca="1" si="20"/>
        <v/>
      </c>
      <c r="K171" s="28" t="str">
        <f t="shared" ca="1" si="20"/>
        <v/>
      </c>
      <c r="L171" s="28" t="str">
        <f t="shared" ca="1" si="20"/>
        <v/>
      </c>
      <c r="M171" s="28" t="str">
        <f t="shared" ca="1" si="20"/>
        <v/>
      </c>
      <c r="N171" s="28" t="str">
        <f t="shared" ca="1" si="20"/>
        <v/>
      </c>
      <c r="O171" s="28" t="str">
        <f t="shared" ca="1" si="20"/>
        <v/>
      </c>
      <c r="P171" s="28" t="str">
        <f t="shared" ca="1" si="20"/>
        <v/>
      </c>
      <c r="Q171" s="28" t="str">
        <f t="shared" ca="1" si="20"/>
        <v/>
      </c>
      <c r="R171" s="28" t="str">
        <f t="shared" ca="1" si="17"/>
        <v/>
      </c>
    </row>
    <row r="172" spans="1:18">
      <c r="A172" s="18">
        <v>164</v>
      </c>
      <c r="B172" s="19" t="str">
        <f t="shared" ca="1" si="18"/>
        <v/>
      </c>
      <c r="C172" s="28" t="str">
        <f t="shared" ca="1" si="20"/>
        <v/>
      </c>
      <c r="D172" s="28" t="str">
        <f t="shared" ca="1" si="20"/>
        <v/>
      </c>
      <c r="E172" s="28" t="str">
        <f t="shared" ca="1" si="20"/>
        <v/>
      </c>
      <c r="F172" s="28" t="str">
        <f t="shared" ca="1" si="20"/>
        <v/>
      </c>
      <c r="G172" s="28" t="str">
        <f t="shared" ca="1" si="20"/>
        <v/>
      </c>
      <c r="H172" s="28" t="str">
        <f t="shared" ca="1" si="20"/>
        <v/>
      </c>
      <c r="I172" s="28" t="str">
        <f t="shared" ca="1" si="20"/>
        <v/>
      </c>
      <c r="J172" s="28" t="str">
        <f t="shared" ca="1" si="20"/>
        <v/>
      </c>
      <c r="K172" s="28" t="str">
        <f t="shared" ca="1" si="20"/>
        <v/>
      </c>
      <c r="L172" s="28" t="str">
        <f t="shared" ca="1" si="20"/>
        <v/>
      </c>
      <c r="M172" s="28" t="str">
        <f t="shared" ca="1" si="20"/>
        <v/>
      </c>
      <c r="N172" s="28" t="str">
        <f t="shared" ca="1" si="20"/>
        <v/>
      </c>
      <c r="O172" s="28" t="str">
        <f t="shared" ca="1" si="20"/>
        <v/>
      </c>
      <c r="P172" s="28" t="str">
        <f t="shared" ca="1" si="20"/>
        <v/>
      </c>
      <c r="Q172" s="28" t="str">
        <f t="shared" ca="1" si="20"/>
        <v/>
      </c>
      <c r="R172" s="28" t="str">
        <f t="shared" ca="1" si="17"/>
        <v/>
      </c>
    </row>
    <row r="173" spans="1:18">
      <c r="A173" s="18">
        <v>165</v>
      </c>
      <c r="B173" s="19" t="str">
        <f t="shared" ca="1" si="18"/>
        <v/>
      </c>
      <c r="C173" s="28" t="str">
        <f t="shared" ca="1" si="20"/>
        <v/>
      </c>
      <c r="D173" s="28" t="str">
        <f t="shared" ca="1" si="20"/>
        <v/>
      </c>
      <c r="E173" s="28" t="str">
        <f t="shared" ca="1" si="20"/>
        <v/>
      </c>
      <c r="F173" s="28" t="str">
        <f t="shared" ca="1" si="20"/>
        <v/>
      </c>
      <c r="G173" s="28" t="str">
        <f t="shared" ca="1" si="20"/>
        <v/>
      </c>
      <c r="H173" s="28" t="str">
        <f t="shared" ca="1" si="20"/>
        <v/>
      </c>
      <c r="I173" s="28" t="str">
        <f t="shared" ca="1" si="20"/>
        <v/>
      </c>
      <c r="J173" s="28" t="str">
        <f t="shared" ca="1" si="20"/>
        <v/>
      </c>
      <c r="K173" s="28" t="str">
        <f t="shared" ca="1" si="20"/>
        <v/>
      </c>
      <c r="L173" s="28" t="str">
        <f t="shared" ca="1" si="20"/>
        <v/>
      </c>
      <c r="M173" s="28" t="str">
        <f t="shared" ca="1" si="20"/>
        <v/>
      </c>
      <c r="N173" s="28" t="str">
        <f t="shared" ca="1" si="20"/>
        <v/>
      </c>
      <c r="O173" s="28" t="str">
        <f t="shared" ca="1" si="20"/>
        <v/>
      </c>
      <c r="P173" s="28" t="str">
        <f t="shared" ca="1" si="20"/>
        <v/>
      </c>
      <c r="Q173" s="28" t="str">
        <f t="shared" ca="1" si="20"/>
        <v/>
      </c>
      <c r="R173" s="28" t="str">
        <f t="shared" ca="1" si="17"/>
        <v/>
      </c>
    </row>
    <row r="174" spans="1:18">
      <c r="A174" s="18">
        <v>166</v>
      </c>
      <c r="B174" s="19" t="str">
        <f t="shared" ca="1" si="18"/>
        <v/>
      </c>
      <c r="C174" s="28" t="str">
        <f t="shared" ref="C174:Q189" ca="1" si="21">IF(AND($B174=$S$4,C$5&lt;&gt;""),IF(VLOOKUP($A$1&amp;"-"&amp;$A174,INDIRECT($E$2),C$4+$B$4,0)="","","'"&amp;C$5&amp;"' =&gt; '"&amp;VLOOKUP($A$1&amp;"-"&amp;$A174,INDIRECT($E$2),C$4+$B$4,0)&amp;"', "),"")</f>
        <v/>
      </c>
      <c r="D174" s="28" t="str">
        <f t="shared" ca="1" si="21"/>
        <v/>
      </c>
      <c r="E174" s="28" t="str">
        <f t="shared" ca="1" si="21"/>
        <v/>
      </c>
      <c r="F174" s="28" t="str">
        <f t="shared" ca="1" si="21"/>
        <v/>
      </c>
      <c r="G174" s="28" t="str">
        <f t="shared" ca="1" si="21"/>
        <v/>
      </c>
      <c r="H174" s="28" t="str">
        <f t="shared" ca="1" si="21"/>
        <v/>
      </c>
      <c r="I174" s="28" t="str">
        <f t="shared" ca="1" si="21"/>
        <v/>
      </c>
      <c r="J174" s="28" t="str">
        <f t="shared" ca="1" si="21"/>
        <v/>
      </c>
      <c r="K174" s="28" t="str">
        <f t="shared" ca="1" si="21"/>
        <v/>
      </c>
      <c r="L174" s="28" t="str">
        <f t="shared" ca="1" si="21"/>
        <v/>
      </c>
      <c r="M174" s="28" t="str">
        <f t="shared" ca="1" si="21"/>
        <v/>
      </c>
      <c r="N174" s="28" t="str">
        <f t="shared" ca="1" si="21"/>
        <v/>
      </c>
      <c r="O174" s="28" t="str">
        <f t="shared" ca="1" si="21"/>
        <v/>
      </c>
      <c r="P174" s="28" t="str">
        <f t="shared" ca="1" si="21"/>
        <v/>
      </c>
      <c r="Q174" s="28" t="str">
        <f t="shared" ca="1" si="21"/>
        <v/>
      </c>
      <c r="R174" s="28" t="str">
        <f t="shared" ca="1" si="17"/>
        <v/>
      </c>
    </row>
    <row r="175" spans="1:18">
      <c r="A175" s="18">
        <v>167</v>
      </c>
      <c r="B175" s="19" t="str">
        <f t="shared" ca="1" si="18"/>
        <v/>
      </c>
      <c r="C175" s="28" t="str">
        <f t="shared" ca="1" si="21"/>
        <v/>
      </c>
      <c r="D175" s="28" t="str">
        <f t="shared" ca="1" si="21"/>
        <v/>
      </c>
      <c r="E175" s="28" t="str">
        <f t="shared" ca="1" si="21"/>
        <v/>
      </c>
      <c r="F175" s="28" t="str">
        <f t="shared" ca="1" si="21"/>
        <v/>
      </c>
      <c r="G175" s="28" t="str">
        <f t="shared" ca="1" si="21"/>
        <v/>
      </c>
      <c r="H175" s="28" t="str">
        <f t="shared" ca="1" si="21"/>
        <v/>
      </c>
      <c r="I175" s="28" t="str">
        <f t="shared" ca="1" si="21"/>
        <v/>
      </c>
      <c r="J175" s="28" t="str">
        <f t="shared" ca="1" si="21"/>
        <v/>
      </c>
      <c r="K175" s="28" t="str">
        <f t="shared" ca="1" si="21"/>
        <v/>
      </c>
      <c r="L175" s="28" t="str">
        <f t="shared" ca="1" si="21"/>
        <v/>
      </c>
      <c r="M175" s="28" t="str">
        <f t="shared" ca="1" si="21"/>
        <v/>
      </c>
      <c r="N175" s="28" t="str">
        <f t="shared" ca="1" si="21"/>
        <v/>
      </c>
      <c r="O175" s="28" t="str">
        <f t="shared" ca="1" si="21"/>
        <v/>
      </c>
      <c r="P175" s="28" t="str">
        <f t="shared" ca="1" si="21"/>
        <v/>
      </c>
      <c r="Q175" s="28" t="str">
        <f t="shared" ca="1" si="21"/>
        <v/>
      </c>
      <c r="R175" s="28" t="str">
        <f t="shared" ca="1" si="17"/>
        <v/>
      </c>
    </row>
    <row r="176" spans="1:18">
      <c r="A176" s="18">
        <v>168</v>
      </c>
      <c r="B176" s="19" t="str">
        <f t="shared" ca="1" si="18"/>
        <v/>
      </c>
      <c r="C176" s="28" t="str">
        <f t="shared" ca="1" si="21"/>
        <v/>
      </c>
      <c r="D176" s="28" t="str">
        <f t="shared" ca="1" si="21"/>
        <v/>
      </c>
      <c r="E176" s="28" t="str">
        <f t="shared" ca="1" si="21"/>
        <v/>
      </c>
      <c r="F176" s="28" t="str">
        <f t="shared" ca="1" si="21"/>
        <v/>
      </c>
      <c r="G176" s="28" t="str">
        <f t="shared" ca="1" si="21"/>
        <v/>
      </c>
      <c r="H176" s="28" t="str">
        <f t="shared" ca="1" si="21"/>
        <v/>
      </c>
      <c r="I176" s="28" t="str">
        <f t="shared" ca="1" si="21"/>
        <v/>
      </c>
      <c r="J176" s="28" t="str">
        <f t="shared" ca="1" si="21"/>
        <v/>
      </c>
      <c r="K176" s="28" t="str">
        <f t="shared" ca="1" si="21"/>
        <v/>
      </c>
      <c r="L176" s="28" t="str">
        <f t="shared" ca="1" si="21"/>
        <v/>
      </c>
      <c r="M176" s="28" t="str">
        <f t="shared" ca="1" si="21"/>
        <v/>
      </c>
      <c r="N176" s="28" t="str">
        <f t="shared" ca="1" si="21"/>
        <v/>
      </c>
      <c r="O176" s="28" t="str">
        <f t="shared" ca="1" si="21"/>
        <v/>
      </c>
      <c r="P176" s="28" t="str">
        <f t="shared" ca="1" si="21"/>
        <v/>
      </c>
      <c r="Q176" s="28" t="str">
        <f t="shared" ca="1" si="21"/>
        <v/>
      </c>
      <c r="R176" s="28" t="str">
        <f t="shared" ca="1" si="17"/>
        <v/>
      </c>
    </row>
    <row r="177" spans="1:18">
      <c r="A177" s="18">
        <v>169</v>
      </c>
      <c r="B177" s="19" t="str">
        <f t="shared" ca="1" si="18"/>
        <v/>
      </c>
      <c r="C177" s="28" t="str">
        <f t="shared" ca="1" si="21"/>
        <v/>
      </c>
      <c r="D177" s="28" t="str">
        <f t="shared" ca="1" si="21"/>
        <v/>
      </c>
      <c r="E177" s="28" t="str">
        <f t="shared" ca="1" si="21"/>
        <v/>
      </c>
      <c r="F177" s="28" t="str">
        <f t="shared" ca="1" si="21"/>
        <v/>
      </c>
      <c r="G177" s="28" t="str">
        <f t="shared" ca="1" si="21"/>
        <v/>
      </c>
      <c r="H177" s="28" t="str">
        <f t="shared" ca="1" si="21"/>
        <v/>
      </c>
      <c r="I177" s="28" t="str">
        <f t="shared" ca="1" si="21"/>
        <v/>
      </c>
      <c r="J177" s="28" t="str">
        <f t="shared" ca="1" si="21"/>
        <v/>
      </c>
      <c r="K177" s="28" t="str">
        <f t="shared" ca="1" si="21"/>
        <v/>
      </c>
      <c r="L177" s="28" t="str">
        <f t="shared" ca="1" si="21"/>
        <v/>
      </c>
      <c r="M177" s="28" t="str">
        <f t="shared" ca="1" si="21"/>
        <v/>
      </c>
      <c r="N177" s="28" t="str">
        <f t="shared" ca="1" si="21"/>
        <v/>
      </c>
      <c r="O177" s="28" t="str">
        <f t="shared" ca="1" si="21"/>
        <v/>
      </c>
      <c r="P177" s="28" t="str">
        <f t="shared" ca="1" si="21"/>
        <v/>
      </c>
      <c r="Q177" s="28" t="str">
        <f t="shared" ca="1" si="21"/>
        <v/>
      </c>
      <c r="R177" s="28" t="str">
        <f t="shared" ca="1" si="17"/>
        <v/>
      </c>
    </row>
    <row r="178" spans="1:18">
      <c r="A178" s="18">
        <v>170</v>
      </c>
      <c r="B178" s="19" t="str">
        <f t="shared" ca="1" si="18"/>
        <v/>
      </c>
      <c r="C178" s="28" t="str">
        <f t="shared" ca="1" si="21"/>
        <v/>
      </c>
      <c r="D178" s="28" t="str">
        <f t="shared" ca="1" si="21"/>
        <v/>
      </c>
      <c r="E178" s="28" t="str">
        <f t="shared" ca="1" si="21"/>
        <v/>
      </c>
      <c r="F178" s="28" t="str">
        <f t="shared" ca="1" si="21"/>
        <v/>
      </c>
      <c r="G178" s="28" t="str">
        <f t="shared" ca="1" si="21"/>
        <v/>
      </c>
      <c r="H178" s="28" t="str">
        <f t="shared" ca="1" si="21"/>
        <v/>
      </c>
      <c r="I178" s="28" t="str">
        <f t="shared" ca="1" si="21"/>
        <v/>
      </c>
      <c r="J178" s="28" t="str">
        <f t="shared" ca="1" si="21"/>
        <v/>
      </c>
      <c r="K178" s="28" t="str">
        <f t="shared" ca="1" si="21"/>
        <v/>
      </c>
      <c r="L178" s="28" t="str">
        <f t="shared" ca="1" si="21"/>
        <v/>
      </c>
      <c r="M178" s="28" t="str">
        <f t="shared" ca="1" si="21"/>
        <v/>
      </c>
      <c r="N178" s="28" t="str">
        <f t="shared" ca="1" si="21"/>
        <v/>
      </c>
      <c r="O178" s="28" t="str">
        <f t="shared" ca="1" si="21"/>
        <v/>
      </c>
      <c r="P178" s="28" t="str">
        <f t="shared" ca="1" si="21"/>
        <v/>
      </c>
      <c r="Q178" s="28" t="str">
        <f t="shared" ca="1" si="21"/>
        <v/>
      </c>
      <c r="R178" s="28" t="str">
        <f t="shared" ca="1" si="17"/>
        <v/>
      </c>
    </row>
    <row r="179" spans="1:18">
      <c r="A179" s="18">
        <v>171</v>
      </c>
      <c r="B179" s="19" t="str">
        <f t="shared" ca="1" si="18"/>
        <v/>
      </c>
      <c r="C179" s="28" t="str">
        <f t="shared" ca="1" si="21"/>
        <v/>
      </c>
      <c r="D179" s="28" t="str">
        <f t="shared" ca="1" si="21"/>
        <v/>
      </c>
      <c r="E179" s="28" t="str">
        <f t="shared" ca="1" si="21"/>
        <v/>
      </c>
      <c r="F179" s="28" t="str">
        <f t="shared" ca="1" si="21"/>
        <v/>
      </c>
      <c r="G179" s="28" t="str">
        <f t="shared" ca="1" si="21"/>
        <v/>
      </c>
      <c r="H179" s="28" t="str">
        <f t="shared" ca="1" si="21"/>
        <v/>
      </c>
      <c r="I179" s="28" t="str">
        <f t="shared" ca="1" si="21"/>
        <v/>
      </c>
      <c r="J179" s="28" t="str">
        <f t="shared" ca="1" si="21"/>
        <v/>
      </c>
      <c r="K179" s="28" t="str">
        <f t="shared" ca="1" si="21"/>
        <v/>
      </c>
      <c r="L179" s="28" t="str">
        <f t="shared" ca="1" si="21"/>
        <v/>
      </c>
      <c r="M179" s="28" t="str">
        <f t="shared" ca="1" si="21"/>
        <v/>
      </c>
      <c r="N179" s="28" t="str">
        <f t="shared" ca="1" si="21"/>
        <v/>
      </c>
      <c r="O179" s="28" t="str">
        <f t="shared" ca="1" si="21"/>
        <v/>
      </c>
      <c r="P179" s="28" t="str">
        <f t="shared" ca="1" si="21"/>
        <v/>
      </c>
      <c r="Q179" s="28" t="str">
        <f t="shared" ca="1" si="21"/>
        <v/>
      </c>
      <c r="R179" s="28" t="str">
        <f t="shared" ca="1" si="17"/>
        <v/>
      </c>
    </row>
    <row r="180" spans="1:18">
      <c r="A180" s="18">
        <v>172</v>
      </c>
      <c r="B180" s="19" t="str">
        <f t="shared" ca="1" si="18"/>
        <v/>
      </c>
      <c r="C180" s="28" t="str">
        <f t="shared" ca="1" si="21"/>
        <v/>
      </c>
      <c r="D180" s="28" t="str">
        <f t="shared" ca="1" si="21"/>
        <v/>
      </c>
      <c r="E180" s="28" t="str">
        <f t="shared" ca="1" si="21"/>
        <v/>
      </c>
      <c r="F180" s="28" t="str">
        <f t="shared" ca="1" si="21"/>
        <v/>
      </c>
      <c r="G180" s="28" t="str">
        <f t="shared" ca="1" si="21"/>
        <v/>
      </c>
      <c r="H180" s="28" t="str">
        <f t="shared" ca="1" si="21"/>
        <v/>
      </c>
      <c r="I180" s="28" t="str">
        <f t="shared" ca="1" si="21"/>
        <v/>
      </c>
      <c r="J180" s="28" t="str">
        <f t="shared" ca="1" si="21"/>
        <v/>
      </c>
      <c r="K180" s="28" t="str">
        <f t="shared" ca="1" si="21"/>
        <v/>
      </c>
      <c r="L180" s="28" t="str">
        <f t="shared" ca="1" si="21"/>
        <v/>
      </c>
      <c r="M180" s="28" t="str">
        <f t="shared" ca="1" si="21"/>
        <v/>
      </c>
      <c r="N180" s="28" t="str">
        <f t="shared" ca="1" si="21"/>
        <v/>
      </c>
      <c r="O180" s="28" t="str">
        <f t="shared" ca="1" si="21"/>
        <v/>
      </c>
      <c r="P180" s="28" t="str">
        <f t="shared" ca="1" si="21"/>
        <v/>
      </c>
      <c r="Q180" s="28" t="str">
        <f t="shared" ca="1" si="21"/>
        <v/>
      </c>
      <c r="R180" s="28" t="str">
        <f t="shared" ca="1" si="17"/>
        <v/>
      </c>
    </row>
    <row r="181" spans="1:18">
      <c r="A181" s="18">
        <v>173</v>
      </c>
      <c r="B181" s="19" t="str">
        <f t="shared" ca="1" si="18"/>
        <v/>
      </c>
      <c r="C181" s="28" t="str">
        <f t="shared" ca="1" si="21"/>
        <v/>
      </c>
      <c r="D181" s="28" t="str">
        <f t="shared" ca="1" si="21"/>
        <v/>
      </c>
      <c r="E181" s="28" t="str">
        <f t="shared" ca="1" si="21"/>
        <v/>
      </c>
      <c r="F181" s="28" t="str">
        <f t="shared" ca="1" si="21"/>
        <v/>
      </c>
      <c r="G181" s="28" t="str">
        <f t="shared" ca="1" si="21"/>
        <v/>
      </c>
      <c r="H181" s="28" t="str">
        <f t="shared" ca="1" si="21"/>
        <v/>
      </c>
      <c r="I181" s="28" t="str">
        <f t="shared" ca="1" si="21"/>
        <v/>
      </c>
      <c r="J181" s="28" t="str">
        <f t="shared" ca="1" si="21"/>
        <v/>
      </c>
      <c r="K181" s="28" t="str">
        <f t="shared" ca="1" si="21"/>
        <v/>
      </c>
      <c r="L181" s="28" t="str">
        <f t="shared" ca="1" si="21"/>
        <v/>
      </c>
      <c r="M181" s="28" t="str">
        <f t="shared" ca="1" si="21"/>
        <v/>
      </c>
      <c r="N181" s="28" t="str">
        <f t="shared" ca="1" si="21"/>
        <v/>
      </c>
      <c r="O181" s="28" t="str">
        <f t="shared" ca="1" si="21"/>
        <v/>
      </c>
      <c r="P181" s="28" t="str">
        <f t="shared" ca="1" si="21"/>
        <v/>
      </c>
      <c r="Q181" s="28" t="str">
        <f t="shared" ca="1" si="21"/>
        <v/>
      </c>
      <c r="R181" s="28" t="str">
        <f t="shared" ca="1" si="17"/>
        <v/>
      </c>
    </row>
    <row r="182" spans="1:18">
      <c r="A182" s="18">
        <v>174</v>
      </c>
      <c r="B182" s="19" t="str">
        <f t="shared" ca="1" si="18"/>
        <v/>
      </c>
      <c r="C182" s="28" t="str">
        <f t="shared" ca="1" si="21"/>
        <v/>
      </c>
      <c r="D182" s="28" t="str">
        <f t="shared" ca="1" si="21"/>
        <v/>
      </c>
      <c r="E182" s="28" t="str">
        <f t="shared" ca="1" si="21"/>
        <v/>
      </c>
      <c r="F182" s="28" t="str">
        <f t="shared" ca="1" si="21"/>
        <v/>
      </c>
      <c r="G182" s="28" t="str">
        <f t="shared" ca="1" si="21"/>
        <v/>
      </c>
      <c r="H182" s="28" t="str">
        <f t="shared" ca="1" si="21"/>
        <v/>
      </c>
      <c r="I182" s="28" t="str">
        <f t="shared" ca="1" si="21"/>
        <v/>
      </c>
      <c r="J182" s="28" t="str">
        <f t="shared" ca="1" si="21"/>
        <v/>
      </c>
      <c r="K182" s="28" t="str">
        <f t="shared" ca="1" si="21"/>
        <v/>
      </c>
      <c r="L182" s="28" t="str">
        <f t="shared" ca="1" si="21"/>
        <v/>
      </c>
      <c r="M182" s="28" t="str">
        <f t="shared" ca="1" si="21"/>
        <v/>
      </c>
      <c r="N182" s="28" t="str">
        <f t="shared" ca="1" si="21"/>
        <v/>
      </c>
      <c r="O182" s="28" t="str">
        <f t="shared" ca="1" si="21"/>
        <v/>
      </c>
      <c r="P182" s="28" t="str">
        <f t="shared" ca="1" si="21"/>
        <v/>
      </c>
      <c r="Q182" s="28" t="str">
        <f t="shared" ca="1" si="21"/>
        <v/>
      </c>
      <c r="R182" s="28" t="str">
        <f t="shared" ca="1" si="17"/>
        <v/>
      </c>
    </row>
    <row r="183" spans="1:18">
      <c r="A183" s="18">
        <v>175</v>
      </c>
      <c r="B183" s="19" t="str">
        <f t="shared" ca="1" si="18"/>
        <v/>
      </c>
      <c r="C183" s="28" t="str">
        <f t="shared" ca="1" si="21"/>
        <v/>
      </c>
      <c r="D183" s="28" t="str">
        <f t="shared" ca="1" si="21"/>
        <v/>
      </c>
      <c r="E183" s="28" t="str">
        <f t="shared" ca="1" si="21"/>
        <v/>
      </c>
      <c r="F183" s="28" t="str">
        <f t="shared" ca="1" si="21"/>
        <v/>
      </c>
      <c r="G183" s="28" t="str">
        <f t="shared" ca="1" si="21"/>
        <v/>
      </c>
      <c r="H183" s="28" t="str">
        <f t="shared" ca="1" si="21"/>
        <v/>
      </c>
      <c r="I183" s="28" t="str">
        <f t="shared" ca="1" si="21"/>
        <v/>
      </c>
      <c r="J183" s="28" t="str">
        <f t="shared" ca="1" si="21"/>
        <v/>
      </c>
      <c r="K183" s="28" t="str">
        <f t="shared" ca="1" si="21"/>
        <v/>
      </c>
      <c r="L183" s="28" t="str">
        <f t="shared" ca="1" si="21"/>
        <v/>
      </c>
      <c r="M183" s="28" t="str">
        <f t="shared" ca="1" si="21"/>
        <v/>
      </c>
      <c r="N183" s="28" t="str">
        <f t="shared" ca="1" si="21"/>
        <v/>
      </c>
      <c r="O183" s="28" t="str">
        <f t="shared" ca="1" si="21"/>
        <v/>
      </c>
      <c r="P183" s="28" t="str">
        <f t="shared" ca="1" si="21"/>
        <v/>
      </c>
      <c r="Q183" s="28" t="str">
        <f t="shared" ca="1" si="21"/>
        <v/>
      </c>
      <c r="R183" s="28" t="str">
        <f t="shared" ca="1" si="17"/>
        <v/>
      </c>
    </row>
    <row r="184" spans="1:18">
      <c r="A184" s="18">
        <v>176</v>
      </c>
      <c r="B184" s="19" t="str">
        <f t="shared" ca="1" si="18"/>
        <v/>
      </c>
      <c r="C184" s="28" t="str">
        <f t="shared" ca="1" si="21"/>
        <v/>
      </c>
      <c r="D184" s="28" t="str">
        <f t="shared" ca="1" si="21"/>
        <v/>
      </c>
      <c r="E184" s="28" t="str">
        <f t="shared" ca="1" si="21"/>
        <v/>
      </c>
      <c r="F184" s="28" t="str">
        <f t="shared" ca="1" si="21"/>
        <v/>
      </c>
      <c r="G184" s="28" t="str">
        <f t="shared" ca="1" si="21"/>
        <v/>
      </c>
      <c r="H184" s="28" t="str">
        <f t="shared" ca="1" si="21"/>
        <v/>
      </c>
      <c r="I184" s="28" t="str">
        <f t="shared" ca="1" si="21"/>
        <v/>
      </c>
      <c r="J184" s="28" t="str">
        <f t="shared" ca="1" si="21"/>
        <v/>
      </c>
      <c r="K184" s="28" t="str">
        <f t="shared" ca="1" si="21"/>
        <v/>
      </c>
      <c r="L184" s="28" t="str">
        <f t="shared" ca="1" si="21"/>
        <v/>
      </c>
      <c r="M184" s="28" t="str">
        <f t="shared" ca="1" si="21"/>
        <v/>
      </c>
      <c r="N184" s="28" t="str">
        <f t="shared" ca="1" si="21"/>
        <v/>
      </c>
      <c r="O184" s="28" t="str">
        <f t="shared" ca="1" si="21"/>
        <v/>
      </c>
      <c r="P184" s="28" t="str">
        <f t="shared" ca="1" si="21"/>
        <v/>
      </c>
      <c r="Q184" s="28" t="str">
        <f t="shared" ca="1" si="21"/>
        <v/>
      </c>
      <c r="R184" s="28" t="str">
        <f t="shared" ca="1" si="17"/>
        <v/>
      </c>
    </row>
    <row r="185" spans="1:18">
      <c r="A185" s="18">
        <v>177</v>
      </c>
      <c r="B185" s="19" t="str">
        <f t="shared" ca="1" si="18"/>
        <v/>
      </c>
      <c r="C185" s="28" t="str">
        <f t="shared" ca="1" si="21"/>
        <v/>
      </c>
      <c r="D185" s="28" t="str">
        <f t="shared" ca="1" si="21"/>
        <v/>
      </c>
      <c r="E185" s="28" t="str">
        <f t="shared" ca="1" si="21"/>
        <v/>
      </c>
      <c r="F185" s="28" t="str">
        <f t="shared" ca="1" si="21"/>
        <v/>
      </c>
      <c r="G185" s="28" t="str">
        <f t="shared" ca="1" si="21"/>
        <v/>
      </c>
      <c r="H185" s="28" t="str">
        <f t="shared" ca="1" si="21"/>
        <v/>
      </c>
      <c r="I185" s="28" t="str">
        <f t="shared" ca="1" si="21"/>
        <v/>
      </c>
      <c r="J185" s="28" t="str">
        <f t="shared" ca="1" si="21"/>
        <v/>
      </c>
      <c r="K185" s="28" t="str">
        <f t="shared" ca="1" si="21"/>
        <v/>
      </c>
      <c r="L185" s="28" t="str">
        <f t="shared" ca="1" si="21"/>
        <v/>
      </c>
      <c r="M185" s="28" t="str">
        <f t="shared" ca="1" si="21"/>
        <v/>
      </c>
      <c r="N185" s="28" t="str">
        <f t="shared" ca="1" si="21"/>
        <v/>
      </c>
      <c r="O185" s="28" t="str">
        <f t="shared" ca="1" si="21"/>
        <v/>
      </c>
      <c r="P185" s="28" t="str">
        <f t="shared" ca="1" si="21"/>
        <v/>
      </c>
      <c r="Q185" s="28" t="str">
        <f t="shared" ca="1" si="21"/>
        <v/>
      </c>
      <c r="R185" s="28" t="str">
        <f t="shared" ca="1" si="17"/>
        <v/>
      </c>
    </row>
    <row r="186" spans="1:18">
      <c r="A186" s="18">
        <v>178</v>
      </c>
      <c r="B186" s="19" t="str">
        <f t="shared" ca="1" si="18"/>
        <v/>
      </c>
      <c r="C186" s="28" t="str">
        <f t="shared" ca="1" si="21"/>
        <v/>
      </c>
      <c r="D186" s="28" t="str">
        <f t="shared" ca="1" si="21"/>
        <v/>
      </c>
      <c r="E186" s="28" t="str">
        <f t="shared" ca="1" si="21"/>
        <v/>
      </c>
      <c r="F186" s="28" t="str">
        <f t="shared" ca="1" si="21"/>
        <v/>
      </c>
      <c r="G186" s="28" t="str">
        <f t="shared" ca="1" si="21"/>
        <v/>
      </c>
      <c r="H186" s="28" t="str">
        <f t="shared" ca="1" si="21"/>
        <v/>
      </c>
      <c r="I186" s="28" t="str">
        <f t="shared" ca="1" si="21"/>
        <v/>
      </c>
      <c r="J186" s="28" t="str">
        <f t="shared" ca="1" si="21"/>
        <v/>
      </c>
      <c r="K186" s="28" t="str">
        <f t="shared" ca="1" si="21"/>
        <v/>
      </c>
      <c r="L186" s="28" t="str">
        <f t="shared" ca="1" si="21"/>
        <v/>
      </c>
      <c r="M186" s="28" t="str">
        <f t="shared" ca="1" si="21"/>
        <v/>
      </c>
      <c r="N186" s="28" t="str">
        <f t="shared" ca="1" si="21"/>
        <v/>
      </c>
      <c r="O186" s="28" t="str">
        <f t="shared" ca="1" si="21"/>
        <v/>
      </c>
      <c r="P186" s="28" t="str">
        <f t="shared" ca="1" si="21"/>
        <v/>
      </c>
      <c r="Q186" s="28" t="str">
        <f t="shared" ca="1" si="21"/>
        <v/>
      </c>
      <c r="R186" s="28" t="str">
        <f t="shared" ca="1" si="17"/>
        <v/>
      </c>
    </row>
    <row r="187" spans="1:18">
      <c r="A187" s="18">
        <v>179</v>
      </c>
      <c r="B187" s="19" t="str">
        <f t="shared" ca="1" si="18"/>
        <v/>
      </c>
      <c r="C187" s="28" t="str">
        <f t="shared" ca="1" si="21"/>
        <v/>
      </c>
      <c r="D187" s="28" t="str">
        <f t="shared" ca="1" si="21"/>
        <v/>
      </c>
      <c r="E187" s="28" t="str">
        <f t="shared" ca="1" si="21"/>
        <v/>
      </c>
      <c r="F187" s="28" t="str">
        <f t="shared" ca="1" si="21"/>
        <v/>
      </c>
      <c r="G187" s="28" t="str">
        <f t="shared" ca="1" si="21"/>
        <v/>
      </c>
      <c r="H187" s="28" t="str">
        <f t="shared" ca="1" si="21"/>
        <v/>
      </c>
      <c r="I187" s="28" t="str">
        <f t="shared" ca="1" si="21"/>
        <v/>
      </c>
      <c r="J187" s="28" t="str">
        <f t="shared" ca="1" si="21"/>
        <v/>
      </c>
      <c r="K187" s="28" t="str">
        <f t="shared" ca="1" si="21"/>
        <v/>
      </c>
      <c r="L187" s="28" t="str">
        <f t="shared" ca="1" si="21"/>
        <v/>
      </c>
      <c r="M187" s="28" t="str">
        <f t="shared" ca="1" si="21"/>
        <v/>
      </c>
      <c r="N187" s="28" t="str">
        <f t="shared" ca="1" si="21"/>
        <v/>
      </c>
      <c r="O187" s="28" t="str">
        <f t="shared" ca="1" si="21"/>
        <v/>
      </c>
      <c r="P187" s="28" t="str">
        <f t="shared" ca="1" si="21"/>
        <v/>
      </c>
      <c r="Q187" s="28" t="str">
        <f t="shared" ca="1" si="21"/>
        <v/>
      </c>
      <c r="R187" s="28" t="str">
        <f t="shared" ca="1" si="17"/>
        <v/>
      </c>
    </row>
    <row r="188" spans="1:18">
      <c r="A188" s="18">
        <v>180</v>
      </c>
      <c r="B188" s="19" t="str">
        <f t="shared" ca="1" si="18"/>
        <v/>
      </c>
      <c r="C188" s="28" t="str">
        <f t="shared" ca="1" si="21"/>
        <v/>
      </c>
      <c r="D188" s="28" t="str">
        <f t="shared" ca="1" si="21"/>
        <v/>
      </c>
      <c r="E188" s="28" t="str">
        <f t="shared" ca="1" si="21"/>
        <v/>
      </c>
      <c r="F188" s="28" t="str">
        <f t="shared" ca="1" si="21"/>
        <v/>
      </c>
      <c r="G188" s="28" t="str">
        <f t="shared" ca="1" si="21"/>
        <v/>
      </c>
      <c r="H188" s="28" t="str">
        <f t="shared" ca="1" si="21"/>
        <v/>
      </c>
      <c r="I188" s="28" t="str">
        <f t="shared" ca="1" si="21"/>
        <v/>
      </c>
      <c r="J188" s="28" t="str">
        <f t="shared" ca="1" si="21"/>
        <v/>
      </c>
      <c r="K188" s="28" t="str">
        <f t="shared" ca="1" si="21"/>
        <v/>
      </c>
      <c r="L188" s="28" t="str">
        <f t="shared" ca="1" si="21"/>
        <v/>
      </c>
      <c r="M188" s="28" t="str">
        <f t="shared" ca="1" si="21"/>
        <v/>
      </c>
      <c r="N188" s="28" t="str">
        <f t="shared" ca="1" si="21"/>
        <v/>
      </c>
      <c r="O188" s="28" t="str">
        <f t="shared" ca="1" si="21"/>
        <v/>
      </c>
      <c r="P188" s="28" t="str">
        <f t="shared" ca="1" si="21"/>
        <v/>
      </c>
      <c r="Q188" s="28" t="str">
        <f t="shared" ca="1" si="21"/>
        <v/>
      </c>
      <c r="R188" s="28" t="str">
        <f t="shared" ca="1" si="17"/>
        <v/>
      </c>
    </row>
    <row r="189" spans="1:18">
      <c r="A189" s="18">
        <v>181</v>
      </c>
      <c r="B189" s="19" t="str">
        <f t="shared" ca="1" si="18"/>
        <v/>
      </c>
      <c r="C189" s="28" t="str">
        <f t="shared" ca="1" si="21"/>
        <v/>
      </c>
      <c r="D189" s="28" t="str">
        <f t="shared" ca="1" si="21"/>
        <v/>
      </c>
      <c r="E189" s="28" t="str">
        <f t="shared" ca="1" si="21"/>
        <v/>
      </c>
      <c r="F189" s="28" t="str">
        <f t="shared" ca="1" si="21"/>
        <v/>
      </c>
      <c r="G189" s="28" t="str">
        <f t="shared" ca="1" si="21"/>
        <v/>
      </c>
      <c r="H189" s="28" t="str">
        <f t="shared" ca="1" si="21"/>
        <v/>
      </c>
      <c r="I189" s="28" t="str">
        <f t="shared" ca="1" si="21"/>
        <v/>
      </c>
      <c r="J189" s="28" t="str">
        <f t="shared" ca="1" si="21"/>
        <v/>
      </c>
      <c r="K189" s="28" t="str">
        <f t="shared" ca="1" si="21"/>
        <v/>
      </c>
      <c r="L189" s="28" t="str">
        <f t="shared" ca="1" si="21"/>
        <v/>
      </c>
      <c r="M189" s="28" t="str">
        <f t="shared" ca="1" si="21"/>
        <v/>
      </c>
      <c r="N189" s="28" t="str">
        <f t="shared" ca="1" si="21"/>
        <v/>
      </c>
      <c r="O189" s="28" t="str">
        <f t="shared" ca="1" si="21"/>
        <v/>
      </c>
      <c r="P189" s="28" t="str">
        <f t="shared" ca="1" si="21"/>
        <v/>
      </c>
      <c r="Q189" s="28" t="str">
        <f t="shared" ca="1" si="21"/>
        <v/>
      </c>
      <c r="R189" s="28" t="str">
        <f t="shared" ca="1" si="17"/>
        <v/>
      </c>
    </row>
    <row r="190" spans="1:18">
      <c r="A190" s="18">
        <v>182</v>
      </c>
      <c r="B190" s="19" t="str">
        <f t="shared" ca="1" si="18"/>
        <v/>
      </c>
      <c r="C190" s="28" t="str">
        <f t="shared" ref="C190:Q205" ca="1" si="22">IF(AND($B190=$S$4,C$5&lt;&gt;""),IF(VLOOKUP($A$1&amp;"-"&amp;$A190,INDIRECT($E$2),C$4+$B$4,0)="","","'"&amp;C$5&amp;"' =&gt; '"&amp;VLOOKUP($A$1&amp;"-"&amp;$A190,INDIRECT($E$2),C$4+$B$4,0)&amp;"', "),"")</f>
        <v/>
      </c>
      <c r="D190" s="28" t="str">
        <f t="shared" ca="1" si="22"/>
        <v/>
      </c>
      <c r="E190" s="28" t="str">
        <f t="shared" ca="1" si="22"/>
        <v/>
      </c>
      <c r="F190" s="28" t="str">
        <f t="shared" ca="1" si="22"/>
        <v/>
      </c>
      <c r="G190" s="28" t="str">
        <f t="shared" ca="1" si="22"/>
        <v/>
      </c>
      <c r="H190" s="28" t="str">
        <f t="shared" ca="1" si="22"/>
        <v/>
      </c>
      <c r="I190" s="28" t="str">
        <f t="shared" ca="1" si="22"/>
        <v/>
      </c>
      <c r="J190" s="28" t="str">
        <f t="shared" ca="1" si="22"/>
        <v/>
      </c>
      <c r="K190" s="28" t="str">
        <f t="shared" ca="1" si="22"/>
        <v/>
      </c>
      <c r="L190" s="28" t="str">
        <f t="shared" ca="1" si="22"/>
        <v/>
      </c>
      <c r="M190" s="28" t="str">
        <f t="shared" ca="1" si="22"/>
        <v/>
      </c>
      <c r="N190" s="28" t="str">
        <f t="shared" ca="1" si="22"/>
        <v/>
      </c>
      <c r="O190" s="28" t="str">
        <f t="shared" ca="1" si="22"/>
        <v/>
      </c>
      <c r="P190" s="28" t="str">
        <f t="shared" ca="1" si="22"/>
        <v/>
      </c>
      <c r="Q190" s="28" t="str">
        <f t="shared" ca="1" si="22"/>
        <v/>
      </c>
      <c r="R190" s="28" t="str">
        <f t="shared" ca="1" si="17"/>
        <v/>
      </c>
    </row>
    <row r="191" spans="1:18">
      <c r="A191" s="18">
        <v>183</v>
      </c>
      <c r="B191" s="19" t="str">
        <f t="shared" ca="1" si="18"/>
        <v/>
      </c>
      <c r="C191" s="28" t="str">
        <f t="shared" ca="1" si="22"/>
        <v/>
      </c>
      <c r="D191" s="28" t="str">
        <f t="shared" ca="1" si="22"/>
        <v/>
      </c>
      <c r="E191" s="28" t="str">
        <f t="shared" ca="1" si="22"/>
        <v/>
      </c>
      <c r="F191" s="28" t="str">
        <f t="shared" ca="1" si="22"/>
        <v/>
      </c>
      <c r="G191" s="28" t="str">
        <f t="shared" ca="1" si="22"/>
        <v/>
      </c>
      <c r="H191" s="28" t="str">
        <f t="shared" ca="1" si="22"/>
        <v/>
      </c>
      <c r="I191" s="28" t="str">
        <f t="shared" ca="1" si="22"/>
        <v/>
      </c>
      <c r="J191" s="28" t="str">
        <f t="shared" ca="1" si="22"/>
        <v/>
      </c>
      <c r="K191" s="28" t="str">
        <f t="shared" ca="1" si="22"/>
        <v/>
      </c>
      <c r="L191" s="28" t="str">
        <f t="shared" ca="1" si="22"/>
        <v/>
      </c>
      <c r="M191" s="28" t="str">
        <f t="shared" ca="1" si="22"/>
        <v/>
      </c>
      <c r="N191" s="28" t="str">
        <f t="shared" ca="1" si="22"/>
        <v/>
      </c>
      <c r="O191" s="28" t="str">
        <f t="shared" ca="1" si="22"/>
        <v/>
      </c>
      <c r="P191" s="28" t="str">
        <f t="shared" ca="1" si="22"/>
        <v/>
      </c>
      <c r="Q191" s="28" t="str">
        <f t="shared" ca="1" si="22"/>
        <v/>
      </c>
      <c r="R191" s="28" t="str">
        <f t="shared" ca="1" si="17"/>
        <v/>
      </c>
    </row>
    <row r="192" spans="1:18">
      <c r="A192" s="18">
        <v>184</v>
      </c>
      <c r="B192" s="19" t="str">
        <f t="shared" ca="1" si="18"/>
        <v/>
      </c>
      <c r="C192" s="28" t="str">
        <f t="shared" ca="1" si="22"/>
        <v/>
      </c>
      <c r="D192" s="28" t="str">
        <f t="shared" ca="1" si="22"/>
        <v/>
      </c>
      <c r="E192" s="28" t="str">
        <f t="shared" ca="1" si="22"/>
        <v/>
      </c>
      <c r="F192" s="28" t="str">
        <f t="shared" ca="1" si="22"/>
        <v/>
      </c>
      <c r="G192" s="28" t="str">
        <f t="shared" ca="1" si="22"/>
        <v/>
      </c>
      <c r="H192" s="28" t="str">
        <f t="shared" ca="1" si="22"/>
        <v/>
      </c>
      <c r="I192" s="28" t="str">
        <f t="shared" ca="1" si="22"/>
        <v/>
      </c>
      <c r="J192" s="28" t="str">
        <f t="shared" ca="1" si="22"/>
        <v/>
      </c>
      <c r="K192" s="28" t="str">
        <f t="shared" ca="1" si="22"/>
        <v/>
      </c>
      <c r="L192" s="28" t="str">
        <f t="shared" ca="1" si="22"/>
        <v/>
      </c>
      <c r="M192" s="28" t="str">
        <f t="shared" ca="1" si="22"/>
        <v/>
      </c>
      <c r="N192" s="28" t="str">
        <f t="shared" ca="1" si="22"/>
        <v/>
      </c>
      <c r="O192" s="28" t="str">
        <f t="shared" ca="1" si="22"/>
        <v/>
      </c>
      <c r="P192" s="28" t="str">
        <f t="shared" ca="1" si="22"/>
        <v/>
      </c>
      <c r="Q192" s="28" t="str">
        <f t="shared" ca="1" si="22"/>
        <v/>
      </c>
      <c r="R192" s="28" t="str">
        <f t="shared" ca="1" si="17"/>
        <v/>
      </c>
    </row>
    <row r="193" spans="1:18">
      <c r="A193" s="18">
        <v>185</v>
      </c>
      <c r="B193" s="19" t="str">
        <f t="shared" ca="1" si="18"/>
        <v/>
      </c>
      <c r="C193" s="28" t="str">
        <f t="shared" ca="1" si="22"/>
        <v/>
      </c>
      <c r="D193" s="28" t="str">
        <f t="shared" ca="1" si="22"/>
        <v/>
      </c>
      <c r="E193" s="28" t="str">
        <f t="shared" ca="1" si="22"/>
        <v/>
      </c>
      <c r="F193" s="28" t="str">
        <f t="shared" ca="1" si="22"/>
        <v/>
      </c>
      <c r="G193" s="28" t="str">
        <f t="shared" ca="1" si="22"/>
        <v/>
      </c>
      <c r="H193" s="28" t="str">
        <f t="shared" ca="1" si="22"/>
        <v/>
      </c>
      <c r="I193" s="28" t="str">
        <f t="shared" ca="1" si="22"/>
        <v/>
      </c>
      <c r="J193" s="28" t="str">
        <f t="shared" ca="1" si="22"/>
        <v/>
      </c>
      <c r="K193" s="28" t="str">
        <f t="shared" ca="1" si="22"/>
        <v/>
      </c>
      <c r="L193" s="28" t="str">
        <f t="shared" ca="1" si="22"/>
        <v/>
      </c>
      <c r="M193" s="28" t="str">
        <f t="shared" ca="1" si="22"/>
        <v/>
      </c>
      <c r="N193" s="28" t="str">
        <f t="shared" ca="1" si="22"/>
        <v/>
      </c>
      <c r="O193" s="28" t="str">
        <f t="shared" ca="1" si="22"/>
        <v/>
      </c>
      <c r="P193" s="28" t="str">
        <f t="shared" ca="1" si="22"/>
        <v/>
      </c>
      <c r="Q193" s="28" t="str">
        <f t="shared" ca="1" si="22"/>
        <v/>
      </c>
      <c r="R193" s="28" t="str">
        <f t="shared" ca="1" si="17"/>
        <v/>
      </c>
    </row>
    <row r="194" spans="1:18">
      <c r="A194" s="18">
        <v>186</v>
      </c>
      <c r="B194" s="19" t="str">
        <f t="shared" ca="1" si="18"/>
        <v/>
      </c>
      <c r="C194" s="28" t="str">
        <f t="shared" ca="1" si="22"/>
        <v/>
      </c>
      <c r="D194" s="28" t="str">
        <f t="shared" ca="1" si="22"/>
        <v/>
      </c>
      <c r="E194" s="28" t="str">
        <f t="shared" ca="1" si="22"/>
        <v/>
      </c>
      <c r="F194" s="28" t="str">
        <f t="shared" ca="1" si="22"/>
        <v/>
      </c>
      <c r="G194" s="28" t="str">
        <f t="shared" ca="1" si="22"/>
        <v/>
      </c>
      <c r="H194" s="28" t="str">
        <f t="shared" ca="1" si="22"/>
        <v/>
      </c>
      <c r="I194" s="28" t="str">
        <f t="shared" ca="1" si="22"/>
        <v/>
      </c>
      <c r="J194" s="28" t="str">
        <f t="shared" ca="1" si="22"/>
        <v/>
      </c>
      <c r="K194" s="28" t="str">
        <f t="shared" ca="1" si="22"/>
        <v/>
      </c>
      <c r="L194" s="28" t="str">
        <f t="shared" ca="1" si="22"/>
        <v/>
      </c>
      <c r="M194" s="28" t="str">
        <f t="shared" ca="1" si="22"/>
        <v/>
      </c>
      <c r="N194" s="28" t="str">
        <f t="shared" ca="1" si="22"/>
        <v/>
      </c>
      <c r="O194" s="28" t="str">
        <f t="shared" ca="1" si="22"/>
        <v/>
      </c>
      <c r="P194" s="28" t="str">
        <f t="shared" ca="1" si="22"/>
        <v/>
      </c>
      <c r="Q194" s="28" t="str">
        <f t="shared" ca="1" si="22"/>
        <v/>
      </c>
      <c r="R194" s="28" t="str">
        <f t="shared" ca="1" si="17"/>
        <v/>
      </c>
    </row>
    <row r="195" spans="1:18">
      <c r="A195" s="18">
        <v>187</v>
      </c>
      <c r="B195" s="19" t="str">
        <f t="shared" ca="1" si="18"/>
        <v/>
      </c>
      <c r="C195" s="28" t="str">
        <f t="shared" ca="1" si="22"/>
        <v/>
      </c>
      <c r="D195" s="28" t="str">
        <f t="shared" ca="1" si="22"/>
        <v/>
      </c>
      <c r="E195" s="28" t="str">
        <f t="shared" ca="1" si="22"/>
        <v/>
      </c>
      <c r="F195" s="28" t="str">
        <f t="shared" ca="1" si="22"/>
        <v/>
      </c>
      <c r="G195" s="28" t="str">
        <f t="shared" ca="1" si="22"/>
        <v/>
      </c>
      <c r="H195" s="28" t="str">
        <f t="shared" ca="1" si="22"/>
        <v/>
      </c>
      <c r="I195" s="28" t="str">
        <f t="shared" ca="1" si="22"/>
        <v/>
      </c>
      <c r="J195" s="28" t="str">
        <f t="shared" ca="1" si="22"/>
        <v/>
      </c>
      <c r="K195" s="28" t="str">
        <f t="shared" ca="1" si="22"/>
        <v/>
      </c>
      <c r="L195" s="28" t="str">
        <f t="shared" ca="1" si="22"/>
        <v/>
      </c>
      <c r="M195" s="28" t="str">
        <f t="shared" ca="1" si="22"/>
        <v/>
      </c>
      <c r="N195" s="28" t="str">
        <f t="shared" ca="1" si="22"/>
        <v/>
      </c>
      <c r="O195" s="28" t="str">
        <f t="shared" ca="1" si="22"/>
        <v/>
      </c>
      <c r="P195" s="28" t="str">
        <f t="shared" ca="1" si="22"/>
        <v/>
      </c>
      <c r="Q195" s="28" t="str">
        <f t="shared" ca="1" si="22"/>
        <v/>
      </c>
      <c r="R195" s="28" t="str">
        <f t="shared" ca="1" si="17"/>
        <v/>
      </c>
    </row>
    <row r="196" spans="1:18">
      <c r="A196" s="18">
        <v>188</v>
      </c>
      <c r="B196" s="19" t="str">
        <f t="shared" ca="1" si="18"/>
        <v/>
      </c>
      <c r="C196" s="28" t="str">
        <f t="shared" ca="1" si="22"/>
        <v/>
      </c>
      <c r="D196" s="28" t="str">
        <f t="shared" ca="1" si="22"/>
        <v/>
      </c>
      <c r="E196" s="28" t="str">
        <f t="shared" ca="1" si="22"/>
        <v/>
      </c>
      <c r="F196" s="28" t="str">
        <f t="shared" ca="1" si="22"/>
        <v/>
      </c>
      <c r="G196" s="28" t="str">
        <f t="shared" ca="1" si="22"/>
        <v/>
      </c>
      <c r="H196" s="28" t="str">
        <f t="shared" ca="1" si="22"/>
        <v/>
      </c>
      <c r="I196" s="28" t="str">
        <f t="shared" ca="1" si="22"/>
        <v/>
      </c>
      <c r="J196" s="28" t="str">
        <f t="shared" ca="1" si="22"/>
        <v/>
      </c>
      <c r="K196" s="28" t="str">
        <f t="shared" ca="1" si="22"/>
        <v/>
      </c>
      <c r="L196" s="28" t="str">
        <f t="shared" ca="1" si="22"/>
        <v/>
      </c>
      <c r="M196" s="28" t="str">
        <f t="shared" ca="1" si="22"/>
        <v/>
      </c>
      <c r="N196" s="28" t="str">
        <f t="shared" ca="1" si="22"/>
        <v/>
      </c>
      <c r="O196" s="28" t="str">
        <f t="shared" ca="1" si="22"/>
        <v/>
      </c>
      <c r="P196" s="28" t="str">
        <f t="shared" ca="1" si="22"/>
        <v/>
      </c>
      <c r="Q196" s="28" t="str">
        <f t="shared" ca="1" si="22"/>
        <v/>
      </c>
      <c r="R196" s="28" t="str">
        <f t="shared" ca="1" si="17"/>
        <v/>
      </c>
    </row>
    <row r="197" spans="1:18">
      <c r="A197" s="18">
        <v>189</v>
      </c>
      <c r="B197" s="19" t="str">
        <f t="shared" ca="1" si="18"/>
        <v/>
      </c>
      <c r="C197" s="28" t="str">
        <f t="shared" ca="1" si="22"/>
        <v/>
      </c>
      <c r="D197" s="28" t="str">
        <f t="shared" ca="1" si="22"/>
        <v/>
      </c>
      <c r="E197" s="28" t="str">
        <f t="shared" ca="1" si="22"/>
        <v/>
      </c>
      <c r="F197" s="28" t="str">
        <f t="shared" ca="1" si="22"/>
        <v/>
      </c>
      <c r="G197" s="28" t="str">
        <f t="shared" ca="1" si="22"/>
        <v/>
      </c>
      <c r="H197" s="28" t="str">
        <f t="shared" ca="1" si="22"/>
        <v/>
      </c>
      <c r="I197" s="28" t="str">
        <f t="shared" ca="1" si="22"/>
        <v/>
      </c>
      <c r="J197" s="28" t="str">
        <f t="shared" ca="1" si="22"/>
        <v/>
      </c>
      <c r="K197" s="28" t="str">
        <f t="shared" ca="1" si="22"/>
        <v/>
      </c>
      <c r="L197" s="28" t="str">
        <f t="shared" ca="1" si="22"/>
        <v/>
      </c>
      <c r="M197" s="28" t="str">
        <f t="shared" ca="1" si="22"/>
        <v/>
      </c>
      <c r="N197" s="28" t="str">
        <f t="shared" ca="1" si="22"/>
        <v/>
      </c>
      <c r="O197" s="28" t="str">
        <f t="shared" ca="1" si="22"/>
        <v/>
      </c>
      <c r="P197" s="28" t="str">
        <f t="shared" ca="1" si="22"/>
        <v/>
      </c>
      <c r="Q197" s="28" t="str">
        <f t="shared" ca="1" si="22"/>
        <v/>
      </c>
      <c r="R197" s="28" t="str">
        <f t="shared" ca="1" si="17"/>
        <v/>
      </c>
    </row>
    <row r="198" spans="1:18">
      <c r="A198" s="18">
        <v>190</v>
      </c>
      <c r="B198" s="19" t="str">
        <f t="shared" ca="1" si="18"/>
        <v/>
      </c>
      <c r="C198" s="28" t="str">
        <f t="shared" ca="1" si="22"/>
        <v/>
      </c>
      <c r="D198" s="28" t="str">
        <f t="shared" ca="1" si="22"/>
        <v/>
      </c>
      <c r="E198" s="28" t="str">
        <f t="shared" ca="1" si="22"/>
        <v/>
      </c>
      <c r="F198" s="28" t="str">
        <f t="shared" ca="1" si="22"/>
        <v/>
      </c>
      <c r="G198" s="28" t="str">
        <f t="shared" ca="1" si="22"/>
        <v/>
      </c>
      <c r="H198" s="28" t="str">
        <f t="shared" ca="1" si="22"/>
        <v/>
      </c>
      <c r="I198" s="28" t="str">
        <f t="shared" ca="1" si="22"/>
        <v/>
      </c>
      <c r="J198" s="28" t="str">
        <f t="shared" ca="1" si="22"/>
        <v/>
      </c>
      <c r="K198" s="28" t="str">
        <f t="shared" ca="1" si="22"/>
        <v/>
      </c>
      <c r="L198" s="28" t="str">
        <f t="shared" ca="1" si="22"/>
        <v/>
      </c>
      <c r="M198" s="28" t="str">
        <f t="shared" ca="1" si="22"/>
        <v/>
      </c>
      <c r="N198" s="28" t="str">
        <f t="shared" ca="1" si="22"/>
        <v/>
      </c>
      <c r="O198" s="28" t="str">
        <f t="shared" ca="1" si="22"/>
        <v/>
      </c>
      <c r="P198" s="28" t="str">
        <f t="shared" ca="1" si="22"/>
        <v/>
      </c>
      <c r="Q198" s="28" t="str">
        <f t="shared" ca="1" si="22"/>
        <v/>
      </c>
      <c r="R198" s="28" t="str">
        <f t="shared" ca="1" si="17"/>
        <v/>
      </c>
    </row>
    <row r="199" spans="1:18">
      <c r="A199" s="18">
        <v>191</v>
      </c>
      <c r="B199" s="19" t="str">
        <f t="shared" ca="1" si="18"/>
        <v/>
      </c>
      <c r="C199" s="28" t="str">
        <f t="shared" ca="1" si="22"/>
        <v/>
      </c>
      <c r="D199" s="28" t="str">
        <f t="shared" ca="1" si="22"/>
        <v/>
      </c>
      <c r="E199" s="28" t="str">
        <f t="shared" ca="1" si="22"/>
        <v/>
      </c>
      <c r="F199" s="28" t="str">
        <f t="shared" ca="1" si="22"/>
        <v/>
      </c>
      <c r="G199" s="28" t="str">
        <f t="shared" ca="1" si="22"/>
        <v/>
      </c>
      <c r="H199" s="28" t="str">
        <f t="shared" ca="1" si="22"/>
        <v/>
      </c>
      <c r="I199" s="28" t="str">
        <f t="shared" ca="1" si="22"/>
        <v/>
      </c>
      <c r="J199" s="28" t="str">
        <f t="shared" ca="1" si="22"/>
        <v/>
      </c>
      <c r="K199" s="28" t="str">
        <f t="shared" ca="1" si="22"/>
        <v/>
      </c>
      <c r="L199" s="28" t="str">
        <f t="shared" ca="1" si="22"/>
        <v/>
      </c>
      <c r="M199" s="28" t="str">
        <f t="shared" ca="1" si="22"/>
        <v/>
      </c>
      <c r="N199" s="28" t="str">
        <f t="shared" ca="1" si="22"/>
        <v/>
      </c>
      <c r="O199" s="28" t="str">
        <f t="shared" ca="1" si="22"/>
        <v/>
      </c>
      <c r="P199" s="28" t="str">
        <f t="shared" ca="1" si="22"/>
        <v/>
      </c>
      <c r="Q199" s="28" t="str">
        <f t="shared" ca="1" si="22"/>
        <v/>
      </c>
      <c r="R199" s="28" t="str">
        <f t="shared" ref="R199:R208" ca="1" si="23">IF(B199=$S$4,$T$4,"")</f>
        <v/>
      </c>
    </row>
    <row r="200" spans="1:18">
      <c r="A200" s="18">
        <v>192</v>
      </c>
      <c r="B200" s="19" t="str">
        <f t="shared" ca="1" si="18"/>
        <v/>
      </c>
      <c r="C200" s="28" t="str">
        <f t="shared" ca="1" si="22"/>
        <v/>
      </c>
      <c r="D200" s="28" t="str">
        <f t="shared" ca="1" si="22"/>
        <v/>
      </c>
      <c r="E200" s="28" t="str">
        <f t="shared" ca="1" si="22"/>
        <v/>
      </c>
      <c r="F200" s="28" t="str">
        <f t="shared" ca="1" si="22"/>
        <v/>
      </c>
      <c r="G200" s="28" t="str">
        <f t="shared" ca="1" si="22"/>
        <v/>
      </c>
      <c r="H200" s="28" t="str">
        <f t="shared" ca="1" si="22"/>
        <v/>
      </c>
      <c r="I200" s="28" t="str">
        <f t="shared" ca="1" si="22"/>
        <v/>
      </c>
      <c r="J200" s="28" t="str">
        <f t="shared" ca="1" si="22"/>
        <v/>
      </c>
      <c r="K200" s="28" t="str">
        <f t="shared" ca="1" si="22"/>
        <v/>
      </c>
      <c r="L200" s="28" t="str">
        <f t="shared" ca="1" si="22"/>
        <v/>
      </c>
      <c r="M200" s="28" t="str">
        <f t="shared" ca="1" si="22"/>
        <v/>
      </c>
      <c r="N200" s="28" t="str">
        <f t="shared" ca="1" si="22"/>
        <v/>
      </c>
      <c r="O200" s="28" t="str">
        <f t="shared" ca="1" si="22"/>
        <v/>
      </c>
      <c r="P200" s="28" t="str">
        <f t="shared" ca="1" si="22"/>
        <v/>
      </c>
      <c r="Q200" s="28" t="str">
        <f t="shared" ca="1" si="22"/>
        <v/>
      </c>
      <c r="R200" s="28" t="str">
        <f t="shared" ca="1" si="23"/>
        <v/>
      </c>
    </row>
    <row r="201" spans="1:18">
      <c r="A201" s="18">
        <v>193</v>
      </c>
      <c r="B201" s="19" t="str">
        <f t="shared" ca="1" si="18"/>
        <v/>
      </c>
      <c r="C201" s="28" t="str">
        <f t="shared" ca="1" si="22"/>
        <v/>
      </c>
      <c r="D201" s="28" t="str">
        <f t="shared" ca="1" si="22"/>
        <v/>
      </c>
      <c r="E201" s="28" t="str">
        <f t="shared" ca="1" si="22"/>
        <v/>
      </c>
      <c r="F201" s="28" t="str">
        <f t="shared" ca="1" si="22"/>
        <v/>
      </c>
      <c r="G201" s="28" t="str">
        <f t="shared" ca="1" si="22"/>
        <v/>
      </c>
      <c r="H201" s="28" t="str">
        <f t="shared" ca="1" si="22"/>
        <v/>
      </c>
      <c r="I201" s="28" t="str">
        <f t="shared" ca="1" si="22"/>
        <v/>
      </c>
      <c r="J201" s="28" t="str">
        <f t="shared" ca="1" si="22"/>
        <v/>
      </c>
      <c r="K201" s="28" t="str">
        <f t="shared" ca="1" si="22"/>
        <v/>
      </c>
      <c r="L201" s="28" t="str">
        <f t="shared" ca="1" si="22"/>
        <v/>
      </c>
      <c r="M201" s="28" t="str">
        <f t="shared" ca="1" si="22"/>
        <v/>
      </c>
      <c r="N201" s="28" t="str">
        <f t="shared" ca="1" si="22"/>
        <v/>
      </c>
      <c r="O201" s="28" t="str">
        <f t="shared" ca="1" si="22"/>
        <v/>
      </c>
      <c r="P201" s="28" t="str">
        <f t="shared" ca="1" si="22"/>
        <v/>
      </c>
      <c r="Q201" s="28" t="str">
        <f t="shared" ca="1" si="22"/>
        <v/>
      </c>
      <c r="R201" s="28" t="str">
        <f t="shared" ca="1" si="23"/>
        <v/>
      </c>
    </row>
    <row r="202" spans="1:18">
      <c r="A202" s="18">
        <v>194</v>
      </c>
      <c r="B202" s="19" t="str">
        <f t="shared" ref="B202:B208" ca="1" si="24">IF($B201="","",IF($B201=";",$I$3,IF($B201=$I$3,"",IF(ISNA(VLOOKUP($A$1&amp;"-"&amp;$A202,INDIRECT($E$2),1,0)),";",$S$4))))</f>
        <v/>
      </c>
      <c r="C202" s="28" t="str">
        <f t="shared" ca="1" si="22"/>
        <v/>
      </c>
      <c r="D202" s="28" t="str">
        <f t="shared" ca="1" si="22"/>
        <v/>
      </c>
      <c r="E202" s="28" t="str">
        <f t="shared" ca="1" si="22"/>
        <v/>
      </c>
      <c r="F202" s="28" t="str">
        <f t="shared" ca="1" si="22"/>
        <v/>
      </c>
      <c r="G202" s="28" t="str">
        <f t="shared" ca="1" si="22"/>
        <v/>
      </c>
      <c r="H202" s="28" t="str">
        <f t="shared" ca="1" si="22"/>
        <v/>
      </c>
      <c r="I202" s="28" t="str">
        <f t="shared" ca="1" si="22"/>
        <v/>
      </c>
      <c r="J202" s="28" t="str">
        <f t="shared" ca="1" si="22"/>
        <v/>
      </c>
      <c r="K202" s="28" t="str">
        <f t="shared" ca="1" si="22"/>
        <v/>
      </c>
      <c r="L202" s="28" t="str">
        <f t="shared" ca="1" si="22"/>
        <v/>
      </c>
      <c r="M202" s="28" t="str">
        <f t="shared" ca="1" si="22"/>
        <v/>
      </c>
      <c r="N202" s="28" t="str">
        <f t="shared" ca="1" si="22"/>
        <v/>
      </c>
      <c r="O202" s="28" t="str">
        <f t="shared" ca="1" si="22"/>
        <v/>
      </c>
      <c r="P202" s="28" t="str">
        <f t="shared" ca="1" si="22"/>
        <v/>
      </c>
      <c r="Q202" s="28" t="str">
        <f t="shared" ca="1" si="22"/>
        <v/>
      </c>
      <c r="R202" s="28" t="str">
        <f t="shared" ca="1" si="23"/>
        <v/>
      </c>
    </row>
    <row r="203" spans="1:18">
      <c r="A203" s="18">
        <v>195</v>
      </c>
      <c r="B203" s="19" t="str">
        <f t="shared" ca="1" si="24"/>
        <v/>
      </c>
      <c r="C203" s="28" t="str">
        <f t="shared" ca="1" si="22"/>
        <v/>
      </c>
      <c r="D203" s="28" t="str">
        <f t="shared" ca="1" si="22"/>
        <v/>
      </c>
      <c r="E203" s="28" t="str">
        <f t="shared" ca="1" si="22"/>
        <v/>
      </c>
      <c r="F203" s="28" t="str">
        <f t="shared" ca="1" si="22"/>
        <v/>
      </c>
      <c r="G203" s="28" t="str">
        <f t="shared" ca="1" si="22"/>
        <v/>
      </c>
      <c r="H203" s="28" t="str">
        <f t="shared" ca="1" si="22"/>
        <v/>
      </c>
      <c r="I203" s="28" t="str">
        <f t="shared" ca="1" si="22"/>
        <v/>
      </c>
      <c r="J203" s="28" t="str">
        <f t="shared" ca="1" si="22"/>
        <v/>
      </c>
      <c r="K203" s="28" t="str">
        <f t="shared" ca="1" si="22"/>
        <v/>
      </c>
      <c r="L203" s="28" t="str">
        <f t="shared" ca="1" si="22"/>
        <v/>
      </c>
      <c r="M203" s="28" t="str">
        <f t="shared" ca="1" si="22"/>
        <v/>
      </c>
      <c r="N203" s="28" t="str">
        <f t="shared" ca="1" si="22"/>
        <v/>
      </c>
      <c r="O203" s="28" t="str">
        <f t="shared" ca="1" si="22"/>
        <v/>
      </c>
      <c r="P203" s="28" t="str">
        <f t="shared" ca="1" si="22"/>
        <v/>
      </c>
      <c r="Q203" s="28" t="str">
        <f t="shared" ca="1" si="22"/>
        <v/>
      </c>
      <c r="R203" s="28" t="str">
        <f t="shared" ca="1" si="23"/>
        <v/>
      </c>
    </row>
    <row r="204" spans="1:18">
      <c r="A204" s="18">
        <v>196</v>
      </c>
      <c r="B204" s="19" t="str">
        <f t="shared" ca="1" si="24"/>
        <v/>
      </c>
      <c r="C204" s="28" t="str">
        <f t="shared" ca="1" si="22"/>
        <v/>
      </c>
      <c r="D204" s="28" t="str">
        <f t="shared" ca="1" si="22"/>
        <v/>
      </c>
      <c r="E204" s="28" t="str">
        <f t="shared" ca="1" si="22"/>
        <v/>
      </c>
      <c r="F204" s="28" t="str">
        <f t="shared" ca="1" si="22"/>
        <v/>
      </c>
      <c r="G204" s="28" t="str">
        <f t="shared" ca="1" si="22"/>
        <v/>
      </c>
      <c r="H204" s="28" t="str">
        <f t="shared" ca="1" si="22"/>
        <v/>
      </c>
      <c r="I204" s="28" t="str">
        <f t="shared" ca="1" si="22"/>
        <v/>
      </c>
      <c r="J204" s="28" t="str">
        <f t="shared" ca="1" si="22"/>
        <v/>
      </c>
      <c r="K204" s="28" t="str">
        <f t="shared" ca="1" si="22"/>
        <v/>
      </c>
      <c r="L204" s="28" t="str">
        <f t="shared" ca="1" si="22"/>
        <v/>
      </c>
      <c r="M204" s="28" t="str">
        <f t="shared" ca="1" si="22"/>
        <v/>
      </c>
      <c r="N204" s="28" t="str">
        <f t="shared" ca="1" si="22"/>
        <v/>
      </c>
      <c r="O204" s="28" t="str">
        <f t="shared" ca="1" si="22"/>
        <v/>
      </c>
      <c r="P204" s="28" t="str">
        <f t="shared" ca="1" si="22"/>
        <v/>
      </c>
      <c r="Q204" s="28" t="str">
        <f t="shared" ca="1" si="22"/>
        <v/>
      </c>
      <c r="R204" s="28" t="str">
        <f t="shared" ca="1" si="23"/>
        <v/>
      </c>
    </row>
    <row r="205" spans="1:18">
      <c r="A205" s="18">
        <v>197</v>
      </c>
      <c r="B205" s="19" t="str">
        <f t="shared" ca="1" si="24"/>
        <v/>
      </c>
      <c r="C205" s="28" t="str">
        <f t="shared" ca="1" si="22"/>
        <v/>
      </c>
      <c r="D205" s="28" t="str">
        <f t="shared" ca="1" si="22"/>
        <v/>
      </c>
      <c r="E205" s="28" t="str">
        <f t="shared" ca="1" si="22"/>
        <v/>
      </c>
      <c r="F205" s="28" t="str">
        <f t="shared" ca="1" si="22"/>
        <v/>
      </c>
      <c r="G205" s="28" t="str">
        <f t="shared" ca="1" si="22"/>
        <v/>
      </c>
      <c r="H205" s="28" t="str">
        <f t="shared" ca="1" si="22"/>
        <v/>
      </c>
      <c r="I205" s="28" t="str">
        <f t="shared" ca="1" si="22"/>
        <v/>
      </c>
      <c r="J205" s="28" t="str">
        <f t="shared" ca="1" si="22"/>
        <v/>
      </c>
      <c r="K205" s="28" t="str">
        <f t="shared" ca="1" si="22"/>
        <v/>
      </c>
      <c r="L205" s="28" t="str">
        <f t="shared" ca="1" si="22"/>
        <v/>
      </c>
      <c r="M205" s="28" t="str">
        <f t="shared" ca="1" si="22"/>
        <v/>
      </c>
      <c r="N205" s="28" t="str">
        <f t="shared" ca="1" si="22"/>
        <v/>
      </c>
      <c r="O205" s="28" t="str">
        <f t="shared" ca="1" si="22"/>
        <v/>
      </c>
      <c r="P205" s="28" t="str">
        <f t="shared" ca="1" si="22"/>
        <v/>
      </c>
      <c r="Q205" s="28" t="str">
        <f t="shared" ca="1" si="22"/>
        <v/>
      </c>
      <c r="R205" s="28" t="str">
        <f t="shared" ca="1" si="23"/>
        <v/>
      </c>
    </row>
    <row r="206" spans="1:18">
      <c r="A206" s="18">
        <v>198</v>
      </c>
      <c r="B206" s="19" t="str">
        <f t="shared" ca="1" si="24"/>
        <v/>
      </c>
      <c r="C206" s="28" t="str">
        <f t="shared" ref="C206:Q208" ca="1" si="25">IF(AND($B206=$S$4,C$5&lt;&gt;""),IF(VLOOKUP($A$1&amp;"-"&amp;$A206,INDIRECT($E$2),C$4+$B$4,0)="","","'"&amp;C$5&amp;"' =&gt; '"&amp;VLOOKUP($A$1&amp;"-"&amp;$A206,INDIRECT($E$2),C$4+$B$4,0)&amp;"', "),"")</f>
        <v/>
      </c>
      <c r="D206" s="28" t="str">
        <f t="shared" ca="1" si="25"/>
        <v/>
      </c>
      <c r="E206" s="28" t="str">
        <f t="shared" ca="1" si="25"/>
        <v/>
      </c>
      <c r="F206" s="28" t="str">
        <f t="shared" ca="1" si="25"/>
        <v/>
      </c>
      <c r="G206" s="28" t="str">
        <f t="shared" ca="1" si="25"/>
        <v/>
      </c>
      <c r="H206" s="28" t="str">
        <f t="shared" ca="1" si="25"/>
        <v/>
      </c>
      <c r="I206" s="28" t="str">
        <f t="shared" ca="1" si="25"/>
        <v/>
      </c>
      <c r="J206" s="28" t="str">
        <f t="shared" ca="1" si="25"/>
        <v/>
      </c>
      <c r="K206" s="28" t="str">
        <f t="shared" ca="1" si="25"/>
        <v/>
      </c>
      <c r="L206" s="28" t="str">
        <f t="shared" ca="1" si="25"/>
        <v/>
      </c>
      <c r="M206" s="28" t="str">
        <f t="shared" ca="1" si="25"/>
        <v/>
      </c>
      <c r="N206" s="28" t="str">
        <f t="shared" ca="1" si="25"/>
        <v/>
      </c>
      <c r="O206" s="28" t="str">
        <f t="shared" ca="1" si="25"/>
        <v/>
      </c>
      <c r="P206" s="28" t="str">
        <f t="shared" ca="1" si="25"/>
        <v/>
      </c>
      <c r="Q206" s="28" t="str">
        <f t="shared" ca="1" si="25"/>
        <v/>
      </c>
      <c r="R206" s="28" t="str">
        <f t="shared" ca="1" si="23"/>
        <v/>
      </c>
    </row>
    <row r="207" spans="1:18">
      <c r="A207" s="18">
        <v>199</v>
      </c>
      <c r="B207" s="19" t="str">
        <f t="shared" ca="1" si="24"/>
        <v/>
      </c>
      <c r="C207" s="28" t="str">
        <f t="shared" ca="1" si="25"/>
        <v/>
      </c>
      <c r="D207" s="28" t="str">
        <f t="shared" ca="1" si="25"/>
        <v/>
      </c>
      <c r="E207" s="28" t="str">
        <f t="shared" ca="1" si="25"/>
        <v/>
      </c>
      <c r="F207" s="28" t="str">
        <f t="shared" ca="1" si="25"/>
        <v/>
      </c>
      <c r="G207" s="28" t="str">
        <f t="shared" ca="1" si="25"/>
        <v/>
      </c>
      <c r="H207" s="28" t="str">
        <f t="shared" ca="1" si="25"/>
        <v/>
      </c>
      <c r="I207" s="28" t="str">
        <f t="shared" ca="1" si="25"/>
        <v/>
      </c>
      <c r="J207" s="28" t="str">
        <f t="shared" ca="1" si="25"/>
        <v/>
      </c>
      <c r="K207" s="28" t="str">
        <f t="shared" ca="1" si="25"/>
        <v/>
      </c>
      <c r="L207" s="28" t="str">
        <f t="shared" ca="1" si="25"/>
        <v/>
      </c>
      <c r="M207" s="28" t="str">
        <f t="shared" ca="1" si="25"/>
        <v/>
      </c>
      <c r="N207" s="28" t="str">
        <f t="shared" ca="1" si="25"/>
        <v/>
      </c>
      <c r="O207" s="28" t="str">
        <f t="shared" ca="1" si="25"/>
        <v/>
      </c>
      <c r="P207" s="28" t="str">
        <f t="shared" ca="1" si="25"/>
        <v/>
      </c>
      <c r="Q207" s="28" t="str">
        <f t="shared" ca="1" si="25"/>
        <v/>
      </c>
      <c r="R207" s="28" t="str">
        <f t="shared" ca="1" si="23"/>
        <v/>
      </c>
    </row>
    <row r="208" spans="1:18">
      <c r="A208" s="18">
        <v>200</v>
      </c>
      <c r="B208" s="19" t="str">
        <f t="shared" ca="1" si="24"/>
        <v/>
      </c>
      <c r="C208" s="28" t="str">
        <f t="shared" ca="1" si="25"/>
        <v/>
      </c>
      <c r="D208" s="28" t="str">
        <f t="shared" ca="1" si="25"/>
        <v/>
      </c>
      <c r="E208" s="28" t="str">
        <f t="shared" ca="1" si="25"/>
        <v/>
      </c>
      <c r="F208" s="28" t="str">
        <f t="shared" ca="1" si="25"/>
        <v/>
      </c>
      <c r="G208" s="28" t="str">
        <f t="shared" ca="1" si="25"/>
        <v/>
      </c>
      <c r="H208" s="28" t="str">
        <f t="shared" ca="1" si="25"/>
        <v/>
      </c>
      <c r="I208" s="28" t="str">
        <f t="shared" ca="1" si="25"/>
        <v/>
      </c>
      <c r="J208" s="28" t="str">
        <f t="shared" ca="1" si="25"/>
        <v/>
      </c>
      <c r="K208" s="28" t="str">
        <f t="shared" ca="1" si="25"/>
        <v/>
      </c>
      <c r="L208" s="28" t="str">
        <f t="shared" ca="1" si="25"/>
        <v/>
      </c>
      <c r="M208" s="28" t="str">
        <f t="shared" ca="1" si="25"/>
        <v/>
      </c>
      <c r="N208" s="28" t="str">
        <f t="shared" ca="1" si="25"/>
        <v/>
      </c>
      <c r="O208" s="28" t="str">
        <f t="shared" ca="1" si="25"/>
        <v/>
      </c>
      <c r="P208" s="28" t="str">
        <f t="shared" ca="1" si="25"/>
        <v/>
      </c>
      <c r="Q208" s="28" t="str">
        <f t="shared" ca="1" si="25"/>
        <v/>
      </c>
      <c r="R208" s="28" t="str">
        <f t="shared" ca="1" si="23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Project Tables</vt:lpstr>
      <vt:lpstr>Fields</vt:lpstr>
      <vt:lpstr>Table Fields</vt:lpstr>
      <vt:lpstr>Table Data</vt:lpstr>
      <vt:lpstr>Table Seed Map</vt:lpstr>
      <vt:lpstr>Seed Statement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2018-07-10T07:59:28Z</dcterms:created>
  <dcterms:modified xsi:type="dcterms:W3CDTF">2018-11-18T16:01:21Z</dcterms:modified>
</cp:coreProperties>
</file>