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26" i="24"/>
  <c r="C126"/>
  <c r="A122"/>
  <c r="C122"/>
  <c r="A118"/>
  <c r="C118"/>
  <c r="A114"/>
  <c r="C114"/>
  <c r="A349"/>
  <c r="C349"/>
  <c r="A348"/>
  <c r="C348"/>
  <c r="A347"/>
  <c r="C347"/>
  <c r="A346"/>
  <c r="C346"/>
  <c r="A345"/>
  <c r="C345"/>
  <c r="A344"/>
  <c r="C344"/>
  <c r="A343"/>
  <c r="C343"/>
  <c r="A342"/>
  <c r="C342"/>
  <c r="A341"/>
  <c r="C341"/>
  <c r="A340"/>
  <c r="C340"/>
  <c r="A339"/>
  <c r="C339"/>
  <c r="A338"/>
  <c r="C338"/>
  <c r="A337"/>
  <c r="C337"/>
  <c r="A336"/>
  <c r="C336"/>
  <c r="A335"/>
  <c r="C335"/>
  <c r="C7" i="3"/>
  <c r="D7"/>
  <c r="E7"/>
  <c r="F7"/>
  <c r="G7"/>
  <c r="H7"/>
  <c r="I7"/>
  <c r="J7"/>
  <c r="A334" i="24"/>
  <c r="C334"/>
  <c r="A31"/>
  <c r="C31"/>
  <c r="C19" i="21"/>
  <c r="D19"/>
  <c r="G19"/>
  <c r="K7" i="3" l="1"/>
  <c r="A21" i="24"/>
  <c r="C21"/>
  <c r="A333" l="1"/>
  <c r="C333"/>
  <c r="A332"/>
  <c r="C332"/>
  <c r="A331"/>
  <c r="C331"/>
  <c r="A330"/>
  <c r="C330"/>
  <c r="A329"/>
  <c r="C329"/>
  <c r="A328"/>
  <c r="C328"/>
  <c r="A325"/>
  <c r="A326"/>
  <c r="A327"/>
  <c r="C325"/>
  <c r="C326"/>
  <c r="C327"/>
  <c r="A324"/>
  <c r="C324"/>
  <c r="A318"/>
  <c r="A319"/>
  <c r="A320"/>
  <c r="C318"/>
  <c r="C319"/>
  <c r="C320"/>
  <c r="A321"/>
  <c r="A322"/>
  <c r="A323"/>
  <c r="C321"/>
  <c r="C322"/>
  <c r="C323"/>
  <c r="A315"/>
  <c r="A316"/>
  <c r="A317"/>
  <c r="C315"/>
  <c r="C316"/>
  <c r="C317"/>
  <c r="A314"/>
  <c r="C314"/>
  <c r="A312"/>
  <c r="A313"/>
  <c r="C312"/>
  <c r="C313"/>
  <c r="A311"/>
  <c r="C311"/>
  <c r="A309"/>
  <c r="A310"/>
  <c r="C309"/>
  <c r="C310"/>
  <c r="A308"/>
  <c r="C308"/>
  <c r="A307"/>
  <c r="C307"/>
  <c r="A306"/>
  <c r="C306"/>
  <c r="A305"/>
  <c r="C305"/>
  <c r="A304"/>
  <c r="C304"/>
  <c r="A303"/>
  <c r="C303"/>
  <c r="A302"/>
  <c r="C302"/>
  <c r="A299"/>
  <c r="A300"/>
  <c r="A301"/>
  <c r="C299"/>
  <c r="C300"/>
  <c r="C301"/>
  <c r="A296"/>
  <c r="A297"/>
  <c r="A298"/>
  <c r="C296"/>
  <c r="C297"/>
  <c r="C298"/>
  <c r="A293"/>
  <c r="A294"/>
  <c r="A295"/>
  <c r="C295"/>
  <c r="C294"/>
  <c r="C293"/>
  <c r="A290"/>
  <c r="A291"/>
  <c r="A292"/>
  <c r="C290"/>
  <c r="C291"/>
  <c r="C292"/>
  <c r="A289"/>
  <c r="C289"/>
  <c r="A288"/>
  <c r="C288"/>
  <c r="A287"/>
  <c r="C287"/>
  <c r="A286"/>
  <c r="C286"/>
  <c r="A285"/>
  <c r="C285"/>
  <c r="A284"/>
  <c r="C284"/>
  <c r="A283"/>
  <c r="C283"/>
  <c r="A280"/>
  <c r="C280"/>
  <c r="A274"/>
  <c r="A275"/>
  <c r="A276"/>
  <c r="A277"/>
  <c r="C274"/>
  <c r="C275"/>
  <c r="C276"/>
  <c r="C277"/>
  <c r="A281"/>
  <c r="A282"/>
  <c r="C281"/>
  <c r="C282"/>
  <c r="A279"/>
  <c r="C279"/>
  <c r="A278"/>
  <c r="C278"/>
  <c r="A273"/>
  <c r="C273"/>
  <c r="A272"/>
  <c r="C272"/>
  <c r="A271"/>
  <c r="C271"/>
  <c r="A267"/>
  <c r="A268"/>
  <c r="A269"/>
  <c r="C267"/>
  <c r="C268"/>
  <c r="C269"/>
  <c r="A266"/>
  <c r="A270"/>
  <c r="C266"/>
  <c r="C270"/>
  <c r="A264"/>
  <c r="A265"/>
  <c r="C264"/>
  <c r="C265"/>
  <c r="A262"/>
  <c r="A263"/>
  <c r="C262"/>
  <c r="C263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7"/>
  <c r="C247"/>
  <c r="A246"/>
  <c r="C246"/>
  <c r="A245"/>
  <c r="C245"/>
  <c r="A244"/>
  <c r="C244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16"/>
  <c r="A217"/>
  <c r="C216"/>
  <c r="C217"/>
  <c r="A227"/>
  <c r="C227"/>
  <c r="A226"/>
  <c r="C226"/>
  <c r="A225"/>
  <c r="C225"/>
  <c r="A224"/>
  <c r="C224"/>
  <c r="A220"/>
  <c r="C220"/>
  <c r="A223"/>
  <c r="C223"/>
  <c r="A222"/>
  <c r="C222"/>
  <c r="A221"/>
  <c r="C221"/>
  <c r="A219"/>
  <c r="C219"/>
  <c r="A218"/>
  <c r="C218"/>
  <c r="A215"/>
  <c r="C215"/>
  <c r="A214"/>
  <c r="C214"/>
  <c r="A213"/>
  <c r="C213"/>
  <c r="A212"/>
  <c r="C212"/>
  <c r="A211"/>
  <c r="C211"/>
  <c r="A210"/>
  <c r="C210"/>
  <c r="A209"/>
  <c r="C209"/>
  <c r="A208"/>
  <c r="C208"/>
  <c r="A205"/>
  <c r="A206"/>
  <c r="A207"/>
  <c r="C205"/>
  <c r="C206"/>
  <c r="C207"/>
  <c r="A204"/>
  <c r="C204"/>
  <c r="A203"/>
  <c r="C203"/>
  <c r="A202"/>
  <c r="C202"/>
  <c r="A201"/>
  <c r="C201"/>
  <c r="A200"/>
  <c r="C200"/>
  <c r="A199"/>
  <c r="C199"/>
  <c r="A198"/>
  <c r="C198"/>
  <c r="A197"/>
  <c r="C197"/>
  <c r="A194"/>
  <c r="C194"/>
  <c r="A196"/>
  <c r="C196"/>
  <c r="A195"/>
  <c r="C195"/>
  <c r="C23" i="21"/>
  <c r="D23"/>
  <c r="G23"/>
  <c r="A192" i="24"/>
  <c r="A193"/>
  <c r="C192"/>
  <c r="C193"/>
  <c r="A191"/>
  <c r="C191"/>
  <c r="A189"/>
  <c r="A190"/>
  <c r="C189"/>
  <c r="C190"/>
  <c r="A188"/>
  <c r="C188"/>
  <c r="A186"/>
  <c r="A187"/>
  <c r="C186"/>
  <c r="C187"/>
  <c r="A185"/>
  <c r="C185"/>
  <c r="A184"/>
  <c r="C184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7" i="24"/>
  <c r="C177"/>
  <c r="A174"/>
  <c r="C174"/>
  <c r="A183"/>
  <c r="C183"/>
  <c r="A178"/>
  <c r="A179"/>
  <c r="A180"/>
  <c r="A181"/>
  <c r="A182"/>
  <c r="C178"/>
  <c r="C179"/>
  <c r="C180"/>
  <c r="C181"/>
  <c r="C182"/>
  <c r="A176"/>
  <c r="C176"/>
  <c r="A175"/>
  <c r="C175"/>
  <c r="A173"/>
  <c r="C173"/>
  <c r="A172"/>
  <c r="C172"/>
  <c r="A171"/>
  <c r="C171"/>
  <c r="A168"/>
  <c r="A169"/>
  <c r="A170"/>
  <c r="C168"/>
  <c r="C169"/>
  <c r="C170"/>
  <c r="A158"/>
  <c r="C158"/>
  <c r="A167"/>
  <c r="C167"/>
  <c r="A166"/>
  <c r="C166"/>
  <c r="A165"/>
  <c r="C165"/>
  <c r="A164"/>
  <c r="C164"/>
  <c r="A163"/>
  <c r="C163"/>
  <c r="A162"/>
  <c r="C162"/>
  <c r="A161"/>
  <c r="C161"/>
  <c r="A160"/>
  <c r="C160"/>
  <c r="A159"/>
  <c r="C159"/>
  <c r="A157"/>
  <c r="C157"/>
  <c r="A156"/>
  <c r="C156"/>
  <c r="A155"/>
  <c r="C155"/>
  <c r="A154"/>
  <c r="C154"/>
  <c r="A153"/>
  <c r="C153"/>
  <c r="A152"/>
  <c r="C152"/>
  <c r="A147"/>
  <c r="C147"/>
  <c r="A151"/>
  <c r="C151"/>
  <c r="A150"/>
  <c r="C150"/>
  <c r="A149"/>
  <c r="C149"/>
  <c r="A148"/>
  <c r="C148"/>
  <c r="A146"/>
  <c r="C146"/>
  <c r="A145"/>
  <c r="C145"/>
  <c r="A144"/>
  <c r="C144"/>
  <c r="A143"/>
  <c r="C143"/>
  <c r="A140"/>
  <c r="A141"/>
  <c r="A142"/>
  <c r="C140"/>
  <c r="C141"/>
  <c r="C142"/>
  <c r="A139"/>
  <c r="C139"/>
  <c r="A138"/>
  <c r="C138"/>
  <c r="A137"/>
  <c r="C137"/>
  <c r="A136"/>
  <c r="C136"/>
  <c r="A135"/>
  <c r="C135"/>
  <c r="A134"/>
  <c r="C134"/>
  <c r="A125"/>
  <c r="C125"/>
  <c r="A121"/>
  <c r="A123"/>
  <c r="A124"/>
  <c r="A127"/>
  <c r="A128"/>
  <c r="C121"/>
  <c r="C123"/>
  <c r="C124"/>
  <c r="C127"/>
  <c r="C128"/>
  <c r="A117"/>
  <c r="A119"/>
  <c r="A120"/>
  <c r="C117"/>
  <c r="C119"/>
  <c r="C120"/>
  <c r="A113"/>
  <c r="A115"/>
  <c r="A116"/>
  <c r="C113"/>
  <c r="C115"/>
  <c r="C116"/>
  <c r="A133"/>
  <c r="C133"/>
  <c r="A132"/>
  <c r="C132"/>
  <c r="A131"/>
  <c r="C131"/>
  <c r="A130"/>
  <c r="C130"/>
  <c r="A129"/>
  <c r="C129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8" i="3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C3"/>
  <c r="C4"/>
  <c r="C5"/>
  <c r="C6"/>
  <c r="C8"/>
  <c r="C9"/>
  <c r="C10"/>
  <c r="D3"/>
  <c r="D4"/>
  <c r="D5"/>
  <c r="D6"/>
  <c r="D8"/>
  <c r="D9"/>
  <c r="D10"/>
  <c r="E3"/>
  <c r="E4"/>
  <c r="E5"/>
  <c r="E6"/>
  <c r="E8"/>
  <c r="E9"/>
  <c r="E10"/>
  <c r="F3"/>
  <c r="F4"/>
  <c r="F5"/>
  <c r="F6"/>
  <c r="F8"/>
  <c r="F9"/>
  <c r="F10"/>
  <c r="G3"/>
  <c r="G4"/>
  <c r="G5"/>
  <c r="G6"/>
  <c r="G8"/>
  <c r="G9"/>
  <c r="G10"/>
  <c r="H3"/>
  <c r="H4"/>
  <c r="H5"/>
  <c r="H6"/>
  <c r="H8"/>
  <c r="H9"/>
  <c r="H10"/>
  <c r="I3"/>
  <c r="I4"/>
  <c r="I5"/>
  <c r="I6"/>
  <c r="I8"/>
  <c r="I9"/>
  <c r="I10"/>
  <c r="J3"/>
  <c r="J4"/>
  <c r="J5"/>
  <c r="J6"/>
  <c r="J8"/>
  <c r="J9"/>
  <c r="J10"/>
  <c r="C2"/>
  <c r="D2"/>
  <c r="E2"/>
  <c r="F2"/>
  <c r="G2"/>
  <c r="H2"/>
  <c r="I2"/>
  <c r="J2"/>
  <c r="C14"/>
  <c r="D14"/>
  <c r="E14"/>
  <c r="F14"/>
  <c r="G14"/>
  <c r="H14"/>
  <c r="I14"/>
  <c r="J14"/>
  <c r="K44" l="1"/>
  <c r="K36"/>
  <c r="K28"/>
  <c r="K48"/>
  <c r="K40"/>
  <c r="K32"/>
  <c r="K45"/>
  <c r="K37"/>
  <c r="K29"/>
  <c r="K46"/>
  <c r="K38"/>
  <c r="K30"/>
  <c r="K47"/>
  <c r="K39"/>
  <c r="K31"/>
  <c r="K43"/>
  <c r="K35"/>
  <c r="K50"/>
  <c r="K42"/>
  <c r="K34"/>
  <c r="K49"/>
  <c r="K41"/>
  <c r="K33"/>
  <c r="K5"/>
  <c r="K4"/>
  <c r="K3"/>
  <c r="K10"/>
  <c r="K9"/>
  <c r="K8"/>
  <c r="K6"/>
  <c r="K2"/>
  <c r="K14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4" i="3" l="1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58"/>
  <c r="D58"/>
  <c r="E58"/>
  <c r="F58"/>
  <c r="G58"/>
  <c r="H58"/>
  <c r="I58"/>
  <c r="J58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4" i="3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3"/>
  <c r="K94"/>
  <c r="K92"/>
  <c r="K91"/>
  <c r="K90"/>
  <c r="K89"/>
  <c r="K88"/>
  <c r="K87"/>
  <c r="K86"/>
  <c r="K85"/>
  <c r="K83"/>
  <c r="K84"/>
  <c r="K82"/>
  <c r="K81"/>
  <c r="K80"/>
  <c r="K79"/>
  <c r="K78"/>
  <c r="K77"/>
  <c r="K76"/>
  <c r="K75"/>
  <c r="K74"/>
  <c r="K73"/>
  <c r="K72"/>
  <c r="K58"/>
  <c r="K71"/>
  <c r="K70"/>
  <c r="K69"/>
  <c r="K68"/>
  <c r="K66"/>
  <c r="K67"/>
  <c r="K65"/>
  <c r="K64"/>
  <c r="K62"/>
  <c r="K63"/>
  <c r="K61"/>
  <c r="K60"/>
  <c r="K59"/>
  <c r="K57"/>
  <c r="K56"/>
  <c r="K55"/>
  <c r="K54"/>
  <c r="K53"/>
  <c r="K52"/>
  <c r="K51"/>
  <c r="K27"/>
  <c r="K26"/>
  <c r="K25"/>
  <c r="K24"/>
  <c r="K23"/>
  <c r="K22"/>
  <c r="K21"/>
  <c r="K20"/>
  <c r="K19"/>
  <c r="K18"/>
  <c r="K17"/>
  <c r="K16"/>
  <c r="K15"/>
  <c r="K13"/>
  <c r="K12"/>
  <c r="K11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J9"/>
  <c r="I9"/>
  <c r="H9"/>
  <c r="F9"/>
  <c r="B10"/>
  <c r="D9"/>
  <c r="E9"/>
  <c r="G9"/>
  <c r="C9"/>
  <c r="Q10" l="1"/>
  <c r="O10"/>
  <c r="M10"/>
  <c r="P10"/>
  <c r="L10"/>
  <c r="R10"/>
  <c r="N10"/>
  <c r="K10"/>
  <c r="J10"/>
  <c r="I10"/>
  <c r="H10"/>
  <c r="E10"/>
  <c r="C10"/>
  <c r="F10"/>
  <c r="G10"/>
  <c r="B11"/>
  <c r="D10"/>
  <c r="O11" l="1"/>
  <c r="N11"/>
  <c r="P11"/>
  <c r="Q11"/>
  <c r="L11"/>
  <c r="R11"/>
  <c r="M11"/>
  <c r="J11"/>
  <c r="K11"/>
  <c r="I11"/>
  <c r="H11"/>
  <c r="G11"/>
  <c r="C11"/>
  <c r="F11"/>
  <c r="D11"/>
  <c r="B12"/>
  <c r="E11"/>
  <c r="L12" l="1"/>
  <c r="O12"/>
  <c r="P12"/>
  <c r="M12"/>
  <c r="N12"/>
  <c r="Q12"/>
  <c r="R12"/>
  <c r="J12"/>
  <c r="K12"/>
  <c r="I12"/>
  <c r="H12"/>
  <c r="E12"/>
  <c r="F12"/>
  <c r="G12"/>
  <c r="D12"/>
  <c r="C12"/>
  <c r="B13"/>
  <c r="P13" l="1"/>
  <c r="Q13"/>
  <c r="N13"/>
  <c r="R13"/>
  <c r="O13"/>
  <c r="M13"/>
  <c r="L13"/>
  <c r="J13"/>
  <c r="K13"/>
  <c r="I13"/>
  <c r="H13"/>
  <c r="C13"/>
  <c r="E13"/>
  <c r="F13"/>
  <c r="D13"/>
  <c r="B14"/>
  <c r="G13"/>
  <c r="R14" l="1"/>
  <c r="L14"/>
  <c r="O14"/>
  <c r="P14"/>
  <c r="Q14"/>
  <c r="M14"/>
  <c r="N14"/>
  <c r="J14"/>
  <c r="K14"/>
  <c r="I14"/>
  <c r="H14"/>
  <c r="C14"/>
  <c r="E14"/>
  <c r="F14"/>
  <c r="B15"/>
  <c r="G14"/>
  <c r="D14"/>
  <c r="N15" l="1"/>
  <c r="P15"/>
  <c r="Q15"/>
  <c r="M15"/>
  <c r="R15"/>
  <c r="L15"/>
  <c r="O15"/>
  <c r="J15"/>
  <c r="K15"/>
  <c r="I15"/>
  <c r="H15"/>
  <c r="D15"/>
  <c r="F15"/>
  <c r="C15"/>
  <c r="G15"/>
  <c r="B16"/>
  <c r="E15"/>
  <c r="O16" l="1"/>
  <c r="M16"/>
  <c r="L16"/>
  <c r="P16"/>
  <c r="Q16"/>
  <c r="R16"/>
  <c r="N16"/>
  <c r="J16"/>
  <c r="K16"/>
  <c r="I16"/>
  <c r="H16"/>
  <c r="D16"/>
  <c r="C16"/>
  <c r="E16"/>
  <c r="F16"/>
  <c r="B17"/>
  <c r="G16"/>
  <c r="Q17" l="1"/>
  <c r="M17"/>
  <c r="R17"/>
  <c r="O17"/>
  <c r="N17"/>
  <c r="P17"/>
  <c r="L17"/>
  <c r="K17"/>
  <c r="J17"/>
  <c r="I17"/>
  <c r="F17"/>
  <c r="H17"/>
  <c r="C17"/>
  <c r="B18"/>
  <c r="D17"/>
  <c r="G17"/>
  <c r="E17"/>
  <c r="R18" l="1"/>
  <c r="M18"/>
  <c r="L18"/>
  <c r="O18"/>
  <c r="P18"/>
  <c r="Q18"/>
  <c r="N18"/>
  <c r="J18"/>
  <c r="K18"/>
  <c r="I18"/>
  <c r="C18"/>
  <c r="F18"/>
  <c r="H18"/>
  <c r="G18"/>
  <c r="E18"/>
  <c r="B19"/>
  <c r="D18"/>
  <c r="R19" l="1"/>
  <c r="Q19"/>
  <c r="L19"/>
  <c r="N19"/>
  <c r="P19"/>
  <c r="M19"/>
  <c r="O19"/>
  <c r="J19"/>
  <c r="K19"/>
  <c r="I19"/>
  <c r="D19"/>
  <c r="H19"/>
  <c r="C19"/>
  <c r="B20"/>
  <c r="E19"/>
  <c r="G19"/>
  <c r="F19"/>
  <c r="L20" l="1"/>
  <c r="O20"/>
  <c r="M20"/>
  <c r="N20"/>
  <c r="P20"/>
  <c r="Q20"/>
  <c r="R20"/>
  <c r="K20"/>
  <c r="J20"/>
  <c r="I20"/>
  <c r="B21"/>
  <c r="G20"/>
  <c r="C20"/>
  <c r="E20"/>
  <c r="D20"/>
  <c r="H20"/>
  <c r="F20"/>
  <c r="O21" l="1"/>
  <c r="M21"/>
  <c r="P21"/>
  <c r="N21"/>
  <c r="R21"/>
  <c r="L21"/>
  <c r="Q21"/>
  <c r="J21"/>
  <c r="K21"/>
  <c r="I21"/>
  <c r="H21"/>
  <c r="G21"/>
  <c r="E21"/>
  <c r="C21"/>
  <c r="B22"/>
  <c r="F21"/>
  <c r="D21"/>
  <c r="P22" l="1"/>
  <c r="O22"/>
  <c r="N22"/>
  <c r="M22"/>
  <c r="R22"/>
  <c r="L22"/>
  <c r="Q22"/>
  <c r="K22"/>
  <c r="J22"/>
  <c r="I22"/>
  <c r="E22"/>
  <c r="B23"/>
  <c r="C22"/>
  <c r="D22"/>
  <c r="H22"/>
  <c r="F22"/>
  <c r="G22"/>
  <c r="L23" l="1"/>
  <c r="P23"/>
  <c r="N23"/>
  <c r="Q23"/>
  <c r="M23"/>
  <c r="R23"/>
  <c r="O23"/>
  <c r="J23"/>
  <c r="K23"/>
  <c r="I23"/>
  <c r="E23"/>
  <c r="F23"/>
  <c r="G23"/>
  <c r="C23"/>
  <c r="D23"/>
  <c r="H23"/>
  <c r="B24"/>
  <c r="R24" l="1"/>
  <c r="L24"/>
  <c r="M24"/>
  <c r="N24"/>
  <c r="Q24"/>
  <c r="O24"/>
  <c r="P24"/>
  <c r="K24"/>
  <c r="J24"/>
  <c r="I24"/>
  <c r="E24"/>
  <c r="D24"/>
  <c r="H24"/>
  <c r="B25"/>
  <c r="G24"/>
  <c r="F24"/>
  <c r="C24"/>
  <c r="R25" l="1"/>
  <c r="P25"/>
  <c r="O25"/>
  <c r="L25"/>
  <c r="M25"/>
  <c r="Q25"/>
  <c r="N25"/>
  <c r="K25"/>
  <c r="J25"/>
  <c r="I25"/>
  <c r="C25"/>
  <c r="E25"/>
  <c r="G25"/>
  <c r="H25"/>
  <c r="D25"/>
  <c r="F25"/>
  <c r="B26"/>
  <c r="Q26" l="1"/>
  <c r="P26"/>
  <c r="M26"/>
  <c r="N26"/>
  <c r="L26"/>
  <c r="O26"/>
  <c r="R26"/>
  <c r="K26"/>
  <c r="J26"/>
  <c r="I26"/>
  <c r="D26"/>
  <c r="F26"/>
  <c r="G26"/>
  <c r="C26"/>
  <c r="H26"/>
  <c r="B27"/>
  <c r="E26"/>
  <c r="R27" l="1"/>
  <c r="M27"/>
  <c r="Q27"/>
  <c r="O27"/>
  <c r="P27"/>
  <c r="N27"/>
  <c r="L27"/>
  <c r="C27"/>
  <c r="D27"/>
  <c r="H27"/>
  <c r="F27"/>
  <c r="J27"/>
  <c r="I27"/>
  <c r="G27"/>
  <c r="K27"/>
  <c r="E27"/>
  <c r="B28"/>
  <c r="O28" l="1"/>
  <c r="P28"/>
  <c r="R28"/>
  <c r="M28"/>
  <c r="L28"/>
  <c r="N28"/>
  <c r="Q28"/>
  <c r="D28"/>
  <c r="F28"/>
  <c r="E28"/>
  <c r="C28"/>
  <c r="J28"/>
  <c r="H28"/>
  <c r="B29"/>
  <c r="K28"/>
  <c r="G28"/>
  <c r="I28"/>
  <c r="R29" l="1"/>
  <c r="N29"/>
  <c r="Q29"/>
  <c r="L29"/>
  <c r="M29"/>
  <c r="O29"/>
  <c r="P29"/>
  <c r="H29"/>
  <c r="D29"/>
  <c r="F29"/>
  <c r="I29"/>
  <c r="K29"/>
  <c r="J29"/>
  <c r="G29"/>
  <c r="E29"/>
  <c r="B30"/>
  <c r="C29"/>
  <c r="Q30" l="1"/>
  <c r="P30"/>
  <c r="L30"/>
  <c r="M30"/>
  <c r="N30"/>
  <c r="O30"/>
  <c r="R30"/>
  <c r="F30"/>
  <c r="B31"/>
  <c r="I30"/>
  <c r="D30"/>
  <c r="E30"/>
  <c r="G30"/>
  <c r="H30"/>
  <c r="J30"/>
  <c r="K30"/>
  <c r="C30"/>
  <c r="Q31" l="1"/>
  <c r="M31"/>
  <c r="N31"/>
  <c r="P31"/>
  <c r="L31"/>
  <c r="O31"/>
  <c r="R31"/>
  <c r="K31"/>
  <c r="H31"/>
  <c r="J31"/>
  <c r="E31"/>
  <c r="G31"/>
  <c r="I31"/>
  <c r="C31"/>
  <c r="B32"/>
  <c r="D31"/>
  <c r="F31"/>
  <c r="M32" l="1"/>
  <c r="O32"/>
  <c r="P32"/>
  <c r="L32"/>
  <c r="R32"/>
  <c r="Q32"/>
  <c r="N32"/>
  <c r="D32"/>
  <c r="F32"/>
  <c r="C32"/>
  <c r="I32"/>
  <c r="E32"/>
  <c r="B33"/>
  <c r="J32"/>
  <c r="G32"/>
  <c r="K32"/>
  <c r="H32"/>
  <c r="P33" l="1"/>
  <c r="L33"/>
  <c r="M33"/>
  <c r="Q33"/>
  <c r="O33"/>
  <c r="R33"/>
  <c r="N33"/>
  <c r="K33"/>
  <c r="J33"/>
  <c r="B34"/>
  <c r="C33"/>
  <c r="H33"/>
  <c r="D33"/>
  <c r="I33"/>
  <c r="E33"/>
  <c r="G33"/>
  <c r="F33"/>
  <c r="N34" l="1"/>
  <c r="L34"/>
  <c r="O34"/>
  <c r="P34"/>
  <c r="R34"/>
  <c r="Q34"/>
  <c r="M34"/>
  <c r="G34"/>
  <c r="H34"/>
  <c r="C34"/>
  <c r="J34"/>
  <c r="F34"/>
  <c r="D34"/>
  <c r="I34"/>
  <c r="K34"/>
  <c r="E34"/>
  <c r="B35"/>
  <c r="R35" l="1"/>
  <c r="N35"/>
  <c r="Q35"/>
  <c r="P35"/>
  <c r="M35"/>
  <c r="L35"/>
  <c r="O35"/>
  <c r="G35"/>
  <c r="H35"/>
  <c r="I35"/>
  <c r="K35"/>
  <c r="E35"/>
  <c r="D35"/>
  <c r="B36"/>
  <c r="F35"/>
  <c r="J35"/>
  <c r="C35"/>
  <c r="M36" l="1"/>
  <c r="P36"/>
  <c r="O36"/>
  <c r="N36"/>
  <c r="Q36"/>
  <c r="R36"/>
  <c r="L36"/>
  <c r="I36"/>
  <c r="K36"/>
  <c r="H36"/>
  <c r="J36"/>
  <c r="D36"/>
  <c r="G36"/>
  <c r="F36"/>
  <c r="B37"/>
  <c r="C36"/>
  <c r="E36"/>
  <c r="N37" l="1"/>
  <c r="O37"/>
  <c r="R37"/>
  <c r="M37"/>
  <c r="P37"/>
  <c r="Q37"/>
  <c r="L37"/>
  <c r="I37"/>
  <c r="H37"/>
  <c r="C37"/>
  <c r="F37"/>
  <c r="K37"/>
  <c r="D37"/>
  <c r="E37"/>
  <c r="G37"/>
  <c r="B38"/>
  <c r="J37"/>
  <c r="Q38" l="1"/>
  <c r="R38"/>
  <c r="K38"/>
  <c r="N38"/>
  <c r="M38"/>
  <c r="L38"/>
  <c r="O38"/>
  <c r="P38"/>
  <c r="J38"/>
  <c r="E38"/>
  <c r="H38"/>
  <c r="B39"/>
  <c r="G38"/>
  <c r="F38"/>
  <c r="I38"/>
  <c r="C38"/>
  <c r="D38"/>
  <c r="K39" l="1"/>
  <c r="R39"/>
  <c r="N39"/>
  <c r="O39"/>
  <c r="P39"/>
  <c r="L39"/>
  <c r="Q39"/>
  <c r="M39"/>
  <c r="J39"/>
  <c r="H39"/>
  <c r="C39"/>
  <c r="G39"/>
  <c r="D39"/>
  <c r="B40"/>
  <c r="F39"/>
  <c r="E39"/>
  <c r="I39"/>
  <c r="L40" l="1"/>
  <c r="N40"/>
  <c r="P40"/>
  <c r="M40"/>
  <c r="K40"/>
  <c r="R40"/>
  <c r="Q40"/>
  <c r="O40"/>
  <c r="J40"/>
  <c r="E40"/>
  <c r="B41"/>
  <c r="C40"/>
  <c r="D40"/>
  <c r="G40"/>
  <c r="I40"/>
  <c r="F40"/>
  <c r="H40"/>
  <c r="N41" l="1"/>
  <c r="O41"/>
  <c r="R41"/>
  <c r="L41"/>
  <c r="Q41"/>
  <c r="M41"/>
  <c r="P41"/>
  <c r="K41"/>
  <c r="J41"/>
  <c r="C41"/>
  <c r="H41"/>
  <c r="E41"/>
  <c r="G41"/>
  <c r="F41"/>
  <c r="I41"/>
  <c r="B42"/>
  <c r="D41"/>
  <c r="Q42" l="1"/>
  <c r="P42"/>
  <c r="K42"/>
  <c r="N42"/>
  <c r="L42"/>
  <c r="O42"/>
  <c r="R42"/>
  <c r="M42"/>
  <c r="J42"/>
  <c r="H42"/>
  <c r="F42"/>
  <c r="I42"/>
  <c r="E42"/>
  <c r="G42"/>
  <c r="C42"/>
  <c r="D42"/>
  <c r="B43"/>
  <c r="O43" l="1"/>
  <c r="R43"/>
  <c r="L43"/>
  <c r="P43"/>
  <c r="M43"/>
  <c r="N43"/>
  <c r="Q43"/>
  <c r="K43"/>
  <c r="J43"/>
  <c r="B44"/>
  <c r="C43"/>
  <c r="E43"/>
  <c r="I43"/>
  <c r="F43"/>
  <c r="D43"/>
  <c r="G43"/>
  <c r="H43"/>
  <c r="O44" l="1"/>
  <c r="P44"/>
  <c r="L44"/>
  <c r="M44"/>
  <c r="Q44"/>
  <c r="K44"/>
  <c r="N44"/>
  <c r="R44"/>
  <c r="J44"/>
  <c r="B45"/>
  <c r="D44"/>
  <c r="H44"/>
  <c r="I44"/>
  <c r="G44"/>
  <c r="E44"/>
  <c r="C44"/>
  <c r="F44"/>
  <c r="M45" l="1"/>
  <c r="L45"/>
  <c r="Q45"/>
  <c r="K45"/>
  <c r="N45"/>
  <c r="P45"/>
  <c r="R45"/>
  <c r="O45"/>
  <c r="J45"/>
  <c r="C45"/>
  <c r="E45"/>
  <c r="B46"/>
  <c r="I45"/>
  <c r="D45"/>
  <c r="F45"/>
  <c r="H45"/>
  <c r="G45"/>
  <c r="K46" l="1"/>
  <c r="N46"/>
  <c r="L46"/>
  <c r="J46"/>
  <c r="O46"/>
  <c r="M46"/>
  <c r="P46"/>
  <c r="R46"/>
  <c r="Q46"/>
  <c r="D46"/>
  <c r="H46"/>
  <c r="G46"/>
  <c r="I46"/>
  <c r="B47"/>
  <c r="E46"/>
  <c r="F46"/>
  <c r="C46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<sst xmlns="http://schemas.openxmlformats.org/spreadsheetml/2006/main" count="2107" uniqueCount="621">
  <si>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</si>
  <si>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</si>
  <si>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</si>
  <si>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</si>
  <si>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</si>
  <si>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</si>
  <si>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</si>
  <si>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</si>
  <si>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</si>
  <si>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</si>
  <si>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</si>
  <si>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</si>
  <si>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</si>
  <si>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</si>
  <si>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</si>
  <si>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</si>
  <si>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</si>
  <si>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</si>
  <si>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</si>
  <si>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</si>
  <si>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</si>
  <si>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</si>
  <si>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</si>
  <si>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</si>
  <si>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</si>
  <si>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</si>
  <si>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</si>
  <si>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</si>
  <si>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</si>
  <si>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</si>
  <si>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</si>
  <si>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</si>
  <si>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</si>
  <si>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</si>
  <si>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</si>
  <si>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</si>
  <si>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</si>
  <si>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</si>
  <si>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</si>
  <si>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</si>
  <si>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</si>
  <si>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</si>
  <si>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</si>
  <si>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</si>
  <si>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</si>
  <si>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</si>
  <si>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</si>
  <si>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</si>
  <si>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</si>
  <si>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</si>
  <si>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</si>
  <si>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</si>
  <si>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</si>
  <si>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</si>
  <si>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</si>
  <si>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</si>
  <si>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</si>
  <si>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</si>
  <si>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</si>
  <si>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</si>
  <si>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</si>
  <si>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</si>
  <si>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</si>
  <si>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</si>
  <si>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</si>
  <si>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</si>
  <si>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</si>
  <si>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</si>
  <si>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</si>
  <si>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</si>
  <si>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</si>
  <si>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</si>
  <si>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</si>
  <si>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</si>
  <si>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</si>
  <si>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</si>
  <si>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</si>
  <si>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</si>
  <si>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</si>
  <si>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</si>
  <si>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</si>
  <si>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</si>
  <si>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</si>
  <si>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</si>
  <si>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</si>
  <si>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</si>
  <si>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</si>
  <si>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</si>
  <si>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</si>
  <si>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</si>
  <si>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</si>
  <si>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</si>
  <si>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</si>
  <si>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</si>
  <si>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</si>
  <si>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</si>
  <si>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</si>
  <si>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</si>
  <si>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</si>
  <si>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</si>
  <si>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</si>
  <si>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</si>
  <si>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</si>
  <si>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</si>
  <si>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</si>
  <si>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</si>
  <si>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</si>
  <si>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</si>
  <si>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</si>
  <si>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</si>
  <si>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</si>
  <si>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</si>
  <si>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</si>
  <si>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</si>
  <si>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</si>
  <si>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</si>
  <si>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</si>
  <si>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</si>
  <si>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</si>
  <si>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</si>
  <si>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</si>
  <si>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</si>
  <si>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</si>
  <si>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</si>
  <si>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</si>
  <si>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</si>
  <si>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</si>
  <si>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</si>
  <si>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</si>
  <si>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</si>
  <si>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</si>
  <si>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</si>
  <si>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</si>
  <si>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</si>
  <si>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</si>
  <si>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</si>
  <si>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</si>
  <si>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</si>
  <si>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</si>
  <si>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</si>
  <si>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</si>
  <si>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</si>
  <si>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</si>
  <si>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</si>
  <si>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</si>
  <si>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</si>
  <si>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</si>
  <si>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</si>
  <si>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</si>
  <si>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</si>
  <si>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</si>
  <si>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</si>
  <si>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</si>
  <si>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</si>
  <si>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</si>
  <si>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</si>
  <si>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</si>
  <si>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</si>
  <si>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</si>
  <si>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</si>
  <si>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</si>
  <si>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</si>
  <si>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</si>
  <si>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</si>
  <si>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</si>
  <si>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</si>
  <si>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</si>
  <si>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</si>
  <si>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</si>
  <si>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</si>
  <si>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</si>
  <si>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</si>
  <si>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</si>
  <si>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</si>
  <si>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</si>
  <si>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</si>
  <si>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</si>
  <si>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</si>
  <si>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</si>
  <si>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</si>
  <si>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</si>
  <si>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</si>
  <si>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</si>
  <si>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</si>
  <si>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</si>
  <si>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</si>
  <si>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</si>
  <si>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</si>
  <si>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</si>
  <si>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</si>
  <si>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</si>
  <si>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</si>
  <si>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</si>
  <si>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</si>
  <si>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</si>
  <si>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</si>
  <si>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</si>
  <si>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</si>
  <si>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</si>
  <si>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</si>
  <si>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</si>
  <si>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</si>
  <si>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</si>
  <si>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</si>
  <si>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</si>
  <si>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</si>
  <si>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</si>
  <si>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</si>
  <si>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</si>
  <si>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</si>
  <si>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</si>
  <si>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</si>
  <si>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</si>
  <si>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</si>
  <si>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</si>
  <si>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</si>
  <si>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</si>
  <si>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</si>
  <si>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</si>
  <si>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</si>
  <si>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</si>
  <si>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</si>
  <si>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</si>
  <si>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</si>
  <si>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</si>
  <si>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</si>
  <si>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</si>
  <si>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</si>
  <si>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</si>
  <si>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</si>
  <si>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</si>
  <si>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</si>
  <si>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</si>
  <si>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</si>
  <si>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</si>
  <si>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</si>
  <si>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</si>
  <si>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</si>
  <si>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</si>
  <si>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</si>
  <si>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</si>
  <si>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</si>
  <si>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</si>
  <si>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</si>
  <si>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</si>
  <si>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</si>
  <si>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</si>
  <si>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</si>
  <si>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</si>
  <si>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</si>
  <si>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</si>
  <si>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</si>
  <si>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</si>
  <si>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</si>
  <si>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</si>
  <si>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</si>
  <si>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</si>
  <si>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</si>
  <si>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</si>
  <si>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</si>
  <si>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</si>
  <si>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</si>
  <si>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</si>
  <si>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</si>
  <si>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</si>
  <si>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</si>
  <si>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</si>
  <si>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</si>
  <si>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</si>
  <si>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</si>
  <si>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</si>
  <si>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</si>
  <si>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</si>
  <si>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</si>
  <si>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</si>
  <si>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</si>
  <si>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</si>
  <si>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</si>
  <si>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</si>
  <si>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</si>
  <si>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</si>
  <si>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</si>
  <si>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</si>
  <si>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</si>
  <si>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</si>
  <si>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</si>
  <si>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</si>
  <si>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</si>
  <si>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</si>
  <si>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</si>
  <si>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</si>
  <si>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</si>
  <si>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</si>
  <si>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</si>
  <si>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</si>
  <si>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</si>
  <si>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</si>
  <si>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</si>
  <si>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</si>
  <si>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</si>
  <si>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</si>
  <si>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</si>
  <si>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</si>
  <si>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</si>
  <si>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</si>
  <si>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</si>
  <si>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</si>
  <si>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</si>
  <si>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</si>
  <si>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</si>
  <si>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</si>
  <si>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</si>
  <si>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</si>
  <si>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</si>
  <si>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</si>
  <si>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</si>
  <si>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</si>
  <si>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</si>
  <si>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</si>
  <si>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</si>
  <si>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</si>
  <si>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</si>
  <si>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</si>
  <si>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</si>
  <si>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</si>
  <si>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</si>
  <si>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</si>
  <si>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</si>
  <si>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</si>
  <si>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</si>
  <si>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</si>
  <si>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</si>
  <si>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</si>
  <si>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</si>
  <si>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</si>
  <si>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</si>
  <si>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</si>
  <si>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</si>
  <si>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</si>
  <si>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</si>
  <si>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</si>
  <si>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</si>
  <si>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</si>
  <si>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</si>
  <si>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</si>
  <si>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</si>
  <si>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</si>
  <si>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</si>
  <si>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</si>
  <si>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</si>
  <si>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</si>
  <si>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</si>
  <si>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</si>
  <si>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</si>
  <si>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</si>
  <si>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</si>
  <si>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</si>
  <si>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</si>
  <si>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</si>
  <si>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</si>
  <si>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</si>
  <si>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</si>
  <si>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</si>
  <si>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</si>
  <si>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</si>
  <si>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</si>
  <si>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</si>
  <si>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</si>
  <si>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</si>
  <si>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</si>
  <si>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</si>
  <si>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</si>
  <si>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</si>
  <si>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</si>
  <si>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</si>
  <si>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</si>
  <si>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</si>
  <si>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</si>
  <si>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</si>
  <si>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</si>
  <si>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</si>
  <si>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</si>
  <si>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</si>
  <si>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</si>
  <si>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</si>
  <si>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</si>
  <si>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</si>
  <si>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</si>
  <si>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</si>
  <si>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</si>
  <si>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</si>
  <si>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</si>
  <si>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</si>
  <si>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</si>
  <si>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</si>
  <si>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</si>
  <si>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</si>
  <si>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</si>
  <si>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</si>
  <si>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</si>
  <si>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</si>
  <si>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</si>
  <si>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</si>
  <si>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</si>
  <si>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</si>
  <si>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</si>
  <si>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</si>
  <si>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</si>
  <si>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</si>
  <si>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</si>
  <si>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</si>
  <si>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</si>
  <si>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</si>
  <si>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</si>
  <si>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</si>
  <si>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</si>
  <si>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</si>
  <si>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</si>
  <si>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</si>
  <si>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</si>
  <si>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</si>
  <si>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</si>
  <si>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</si>
  <si>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</si>
  <si>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</si>
  <si>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</si>
  <si>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</si>
  <si>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</si>
  <si>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</si>
  <si>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</si>
  <si>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</si>
  <si>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</si>
  <si>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</si>
  <si>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</si>
  <si>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</si>
  <si>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</si>
  <si>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</si>
  <si>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</si>
  <si>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</si>
  <si>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</si>
  <si>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</si>
  <si>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</si>
  <si>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</si>
  <si>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</si>
  <si>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</si>
  <si>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</si>
  <si>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</si>
  <si>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</si>
  <si>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</si>
  <si>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</si>
  <si>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</si>
  <si>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</si>
  <si>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</si>
  <si>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</si>
  <si>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</si>
  <si>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</si>
  <si>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</si>
  <si>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</si>
  <si>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</si>
  <si>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</si>
  <si>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</si>
  <si>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</si>
  <si>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</si>
  <si>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</si>
  <si>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</si>
  <si>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</si>
  <si>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</si>
  <si>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</si>
  <si>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</si>
  <si>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</si>
  <si>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</si>
  <si>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</si>
  <si>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</si>
  <si>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</si>
  <si>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</si>
  <si>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</si>
  <si>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</si>
  <si>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</si>
  <si>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</si>
  <si>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</si>
  <si>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</si>
  <si>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</si>
  <si>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</si>
  <si>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</si>
  <si>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</si>
  <si>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</si>
  <si>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</si>
  <si>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</si>
  <si>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</si>
  <si>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</si>
  <si>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</si>
  <si>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</si>
  <si>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</si>
  <si>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</si>
  <si>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</si>
  <si>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</si>
  <si>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</si>
  <si>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</si>
  <si>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</si>
  <si>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</si>
  <si>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</si>
  <si>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</si>
  <si>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</si>
  <si>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</si>
  <si>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</si>
  <si>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</si>
  <si>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</si>
  <si>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</si>
  <si>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</si>
  <si>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</si>
  <si>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</si>
  <si>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</si>
  <si>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</si>
  <si>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</si>
  <si>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</si>
  <si>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</si>
  <si>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</si>
  <si>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</si>
  <si>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</si>
  <si>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</si>
  <si>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</si>
  <si>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</si>
  <si>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</si>
  <si>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</si>
  <si>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</si>
  <si>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</si>
  <si>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</si>
  <si>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</si>
  <si>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</si>
  <si>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</si>
  <si>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</si>
  <si>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</si>
  <si>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</si>
  <si>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</si>
  <si>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</si>
  <si>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</si>
  <si>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</si>
  <si>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</si>
  <si>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</si>
  <si>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</si>
  <si>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</si>
  <si>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</si>
  <si>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</si>
  <si>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</si>
  <si>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</si>
  <si>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</si>
  <si>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</si>
  <si>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</si>
  <si>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</si>
  <si>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</si>
  <si>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</si>
  <si>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</si>
  <si>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</si>
  <si>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</si>
  <si>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</si>
  <si>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</si>
  <si>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</si>
  <si>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</si>
  <si>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</si>
  <si>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</si>
  <si>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</si>
  <si>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</si>
  <si>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</si>
  <si>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</si>
  <si>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</si>
  <si>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</si>
  <si>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</si>
  <si>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</si>
  <si>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</si>
  <si>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</si>
  <si>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</si>
  <si>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</si>
  <si>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</si>
  <si>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</si>
  <si>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</si>
  <si>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</si>
  <si>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</si>
  <si>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</si>
  <si>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</si>
  <si>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</si>
  <si>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</si>
  <si>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</si>
  <si>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</si>
  <si>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</si>
  <si>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</si>
  <si>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</si>
  <si>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</si>
  <si>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</si>
  <si>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</si>
  <si>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</si>
  <si>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</si>
  <si>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</si>
  <si>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</si>
  <si>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</si>
  <si>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</si>
  <si>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</si>
  <si>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</si>
  <si>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</si>
  <si>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</si>
  <si>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</si>
  <si>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</si>
  <si>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</si>
  <si>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</si>
  <si>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</si>
  <si>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</si>
  <si>
    <t>list</t>
  </si>
  <si>
    <t>ItemGroupWeb</t>
  </si>
  <si>
    <t>Item group which are listable on web</t>
  </si>
  <si>
    <t>web</t>
  </si>
  <si>
    <t>ChangeItemGroupWebListForm</t>
  </si>
  <si>
    <t>Change Listing property</t>
  </si>
  <si>
    <t>List on Web</t>
  </si>
  <si>
    <t>ItemGroupList</t>
  </si>
  <si>
    <t>Get list property</t>
  </si>
  <si>
    <t>listOnly</t>
  </si>
  <si>
    <t>GetListDetail</t>
  </si>
  <si>
    <t>Action to alter web listing of a item group</t>
  </si>
  <si>
    <t>Alter Web Listing</t>
  </si>
  <si>
    <t>AlterWebListAction</t>
  </si>
  <si>
    <t>Change the item group web listing state</t>
  </si>
  <si>
    <t>Web List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</si>
</sst>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2" totalsRowShown="0" dataDxfId="50">
  <autoFilter ref="A1:I82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4" totalsRowShown="0" dataDxfId="40">
  <autoFilter ref="A1:K114">
    <filterColumn colId="0">
      <filters>
        <filter val="item_group_master"/>
      </filters>
    </filterColumn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49" totalsRowShown="0" headerRowDxfId="1" dataDxfId="0">
  <autoFilter ref="A1:R349">
    <filterColumn colId="1">
      <filters>
        <filter val="Resource List Layout"/>
      </filters>
    </filterColumn>
  </autoFilter>
  <tableColumns count="18">
    <tableColumn id="19" name="TRCode" dataDxfId="19">
      <calculatedColumnFormula>[Table Name]&amp;"-"&amp;(COUNTIF($B$1:TableData[[#This Row],[Table Name]],TableData[[#This Row],[Table Name]])-1)</calculatedColumnFormula>
    </tableColumn>
    <tableColumn id="1" name="Table Name" dataDxfId="18"/>
    <tableColumn id="2" name="Record No" dataDxfId="17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16"/>
    <tableColumn id="4" name="2" dataDxfId="15"/>
    <tableColumn id="5" name="3" dataDxfId="14"/>
    <tableColumn id="6" name="4" dataDxfId="13"/>
    <tableColumn id="7" name="5" dataDxfId="12"/>
    <tableColumn id="8" name="6" dataDxfId="11"/>
    <tableColumn id="9" name="7" dataDxfId="10"/>
    <tableColumn id="10" name="8" dataDxfId="9"/>
    <tableColumn id="11" name="9" dataDxfId="8"/>
    <tableColumn id="12" name="10" dataDxfId="7"/>
    <tableColumn id="13" name="11" dataDxfId="6"/>
    <tableColumn id="14" name="12" dataDxfId="5"/>
    <tableColumn id="15" name="13" dataDxfId="4"/>
    <tableColumn id="16" name="14" dataDxfId="3"/>
    <tableColumn id="17" name="15" dataDxfId="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27">
  <autoFilter ref="A1:G49">
    <filterColumn colId="5"/>
    <filterColumn colId="6"/>
  </autoFilter>
  <tableColumns count="7">
    <tableColumn id="1" name="Name" dataDxfId="26"/>
    <tableColumn id="3" name="Table Name" dataDxfId="25"/>
    <tableColumn id="20" name="NS" dataDxfId="24">
      <calculatedColumnFormula>VLOOKUP([Table Name],Tables[],4,0)</calculatedColumnFormula>
    </tableColumn>
    <tableColumn id="21" name="Model" dataDxfId="23">
      <calculatedColumnFormula>VLOOKUP([Table Name],Tables[],5,0)</calculatedColumnFormula>
    </tableColumn>
    <tableColumn id="4" name="Query Method" dataDxfId="22"/>
    <tableColumn id="2" name="Last ID" dataDxfId="21"/>
    <tableColumn id="5" name="AI Change Query" dataDxfId="2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67" workbookViewId="0">
      <selection activeCell="F82" sqref="F8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  <row r="82" spans="1:9">
      <c r="A82" s="33" t="s">
        <v>605</v>
      </c>
      <c r="B82" s="33" t="s">
        <v>224</v>
      </c>
      <c r="C82" s="33" t="s">
        <v>605</v>
      </c>
      <c r="D82" s="33" t="s">
        <v>243</v>
      </c>
      <c r="E82" s="33" t="s">
        <v>244</v>
      </c>
      <c r="F82" s="33"/>
      <c r="G82" s="33"/>
      <c r="H82" s="33"/>
      <c r="I82" s="33"/>
    </row>
  </sheetData>
  <conditionalFormatting sqref="A2:A82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2" sqref="K2:K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605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'list'</v>
      </c>
      <c r="E7" s="36" t="str">
        <f>IF(VLOOKUP([Field],Columns[],4,0)&lt;&gt;0,", "&amp;VLOOKUP([Field],Columns[],4,0)&amp;")",")")</f>
        <v>, ['Yes','No'])</v>
      </c>
      <c r="F7" s="35" t="str">
        <f>IF(VLOOKUP([Field],Columns[],5,0)=0,"","-&gt;"&amp;VLOOKUP([Field],Columns[],5,0))</f>
        <v>-&gt;default('Yes')</v>
      </c>
      <c r="G7" s="35" t="str">
        <f>IF(VLOOKUP([Field],Columns[],6,0)=0,"","-&gt;"&amp;VLOOKUP([Field],Columns[],6,0))</f>
        <v/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$table-&gt;enum('list', ['Yes','No'])-&gt;default('Yes');</v>
      </c>
    </row>
    <row r="8" spans="1:11">
      <c r="A8" s="35" t="s">
        <v>364</v>
      </c>
      <c r="B8" s="35" t="s">
        <v>235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'type'</v>
      </c>
      <c r="E8" s="36" t="str">
        <f>IF(VLOOKUP([Field],Columns[],4,0)&lt;&gt;0,", "&amp;VLOOKUP([Field],Columns[],4,0)&amp;")",")")</f>
        <v>, ['Public','Private'])</v>
      </c>
      <c r="F8" s="35" t="str">
        <f>IF(VLOOKUP([Field],Columns[],5,0)=0,"","-&gt;"&amp;VLOOKUP([Field],Columns[],5,0))</f>
        <v>-&gt;default('Public')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9" spans="1:11">
      <c r="A9" s="35" t="s">
        <v>364</v>
      </c>
      <c r="B9" s="35" t="s">
        <v>223</v>
      </c>
      <c r="C9" s="35" t="str">
        <f>VLOOKUP([Field],Columns[],2,0)&amp;"("</f>
        <v>enum(</v>
      </c>
      <c r="D9" s="35" t="str">
        <f>IF(VLOOKUP([Field],Columns[],3,0)&lt;&gt;"","'"&amp;VLOOKUP([Field],Columns[],3,0)&amp;"'","")</f>
        <v>'status'</v>
      </c>
      <c r="E9" s="36" t="str">
        <f>IF(VLOOKUP([Field],Columns[],4,0)&lt;&gt;0,", "&amp;VLOOKUP([Field],Columns[],4,0)&amp;")",")")</f>
        <v>, ['Active','Inactive'])</v>
      </c>
      <c r="F9" s="35" t="str">
        <f>IF(VLOOKUP([Field],Columns[],5,0)=0,"","-&gt;"&amp;VLOOKUP([Field],Columns[],5,0))</f>
        <v>-&gt;default('Active')</v>
      </c>
      <c r="G9" s="35" t="str">
        <f>IF(VLOOKUP([Field],Columns[],6,0)=0,"","-&gt;"&amp;VLOOKUP([Field],Columns[],6,0))</f>
        <v>-&gt;index()</v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" spans="1:11">
      <c r="A10" s="35" t="s">
        <v>364</v>
      </c>
      <c r="B10" s="35" t="s">
        <v>12</v>
      </c>
      <c r="C10" s="35" t="str">
        <f>VLOOKUP([Field],Columns[],2,0)&amp;"("</f>
        <v>timestamps(</v>
      </c>
      <c r="D10" s="35" t="str">
        <f>IF(VLOOKUP([Field],Columns[],3,0)&lt;&gt;"","'"&amp;VLOOKUP([Field],Columns[],3,0)&amp;"'","")</f>
        <v/>
      </c>
      <c r="E10" s="36" t="str">
        <f>IF(VLOOKUP([Field],Columns[],4,0)&lt;&gt;0,", "&amp;VLOOKUP([Field],Columns[],4,0)&amp;")",")")</f>
        <v>)</v>
      </c>
      <c r="F10" s="35" t="str">
        <f>IF(VLOOKUP([Field],Columns[],5,0)=0,"","-&gt;"&amp;VLOOKUP([Field],Columns[],5,0))</f>
        <v/>
      </c>
      <c r="G10" s="35" t="str">
        <f>IF(VLOOKUP([Field],Columns[],6,0)=0,"","-&gt;"&amp;VLOOKUP([Field],Columns[],6,0))</f>
        <v/>
      </c>
      <c r="H10" s="35" t="str">
        <f>IF(VLOOKUP([Field],Columns[],7,0)=0,"","-&gt;"&amp;VLOOKUP([Field],Columns[],7,0))</f>
        <v/>
      </c>
      <c r="I10" s="35" t="str">
        <f>IF(VLOOKUP([Field],Columns[],8,0)=0,"","-&gt;"&amp;VLOOKUP([Field],Columns[],8,0))</f>
        <v/>
      </c>
      <c r="J10" s="35" t="str">
        <f>IF(VLOOKUP([Field],Columns[],9,0)=0,"","-&gt;"&amp;VLOOKUP([Field],Columns[],9,0))</f>
        <v/>
      </c>
      <c r="K10" s="35" t="str">
        <f>"$table-&gt;"&amp;[Type]&amp;[Name]&amp;[Arg2]&amp;[Method1]&amp;[Method2]&amp;[Method3]&amp;[Method4]&amp;[Method5]&amp;";"</f>
        <v>$table-&gt;timestamps();</v>
      </c>
    </row>
    <row r="11" spans="1:11" hidden="1">
      <c r="A11" s="3" t="s">
        <v>49</v>
      </c>
      <c r="B11" s="3" t="s">
        <v>10</v>
      </c>
      <c r="C11" s="3" t="str">
        <f>VLOOKUP([Field],Columns[],2,0)&amp;"("</f>
        <v>increments(</v>
      </c>
      <c r="D11" s="3" t="str">
        <f>IF(VLOOKUP([Field],Columns[],3,0)&lt;&gt;"","'"&amp;VLOOKUP([Field],Columns[],3,0)&amp;"'","")</f>
        <v>'id'</v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$table-&gt;increments('id');</v>
      </c>
    </row>
    <row r="12" spans="1:11" hidden="1">
      <c r="A12" s="3" t="s">
        <v>49</v>
      </c>
      <c r="B12" s="3" t="s">
        <v>337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'name'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$table-&gt;string('name', 64)-&gt;nullable();</v>
      </c>
    </row>
    <row r="13" spans="1:11" hidden="1">
      <c r="A13" s="3" t="s">
        <v>49</v>
      </c>
      <c r="B13" s="3" t="s">
        <v>229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'code'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$table-&gt;string('code', 64)-&gt;nullable();</v>
      </c>
    </row>
    <row r="14" spans="1:11" hidden="1">
      <c r="A14" s="3" t="s">
        <v>49</v>
      </c>
      <c r="B14" s="2" t="s">
        <v>95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s="16" customFormat="1" hidden="1">
      <c r="A15" s="3" t="s">
        <v>49</v>
      </c>
      <c r="B15" s="3" t="s">
        <v>338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$table-&gt;string('narration', 800)-&gt;nullable();</v>
      </c>
    </row>
    <row r="16" spans="1:11" hidden="1">
      <c r="A16" s="3" t="s">
        <v>49</v>
      </c>
      <c r="B16" s="3" t="s">
        <v>339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'narration2'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$table-&gt;string('narration2', 800)-&gt;nullable();</v>
      </c>
    </row>
    <row r="17" spans="1:11" hidden="1">
      <c r="A17" s="3" t="s">
        <v>49</v>
      </c>
      <c r="B17" s="3" t="s">
        <v>340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'narration3'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$table-&gt;string('narration3', 800)-&gt;nullable();</v>
      </c>
    </row>
    <row r="18" spans="1:11" hidden="1">
      <c r="A18" s="3" t="s">
        <v>49</v>
      </c>
      <c r="B18" s="3" t="s">
        <v>341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'narration4'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$table-&gt;string('narration4', 800)-&gt;nullable();</v>
      </c>
    </row>
    <row r="19" spans="1:11" hidden="1">
      <c r="A19" s="3" t="s">
        <v>49</v>
      </c>
      <c r="B19" s="3" t="s">
        <v>342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'narration5'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$table-&gt;string('narration5', 800)-&gt;nullable();</v>
      </c>
    </row>
    <row r="20" spans="1:11" hidden="1">
      <c r="A20" s="3" t="s">
        <v>49</v>
      </c>
      <c r="B20" s="3" t="s">
        <v>343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'narration6'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$table-&gt;string('narration6', 800)-&gt;nullable();</v>
      </c>
    </row>
    <row r="21" spans="1:11" hidden="1">
      <c r="A21" s="3" t="s">
        <v>49</v>
      </c>
      <c r="B21" s="3" t="s">
        <v>344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'narration7'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$table-&gt;string('narration7', 800)-&gt;nullable();</v>
      </c>
    </row>
    <row r="22" spans="1:11" hidden="1">
      <c r="A22" s="3" t="s">
        <v>49</v>
      </c>
      <c r="B22" s="3" t="s">
        <v>345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'narration8'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$table-&gt;string('narration8', 800)-&gt;nullable();</v>
      </c>
    </row>
    <row r="23" spans="1:11" hidden="1">
      <c r="A23" s="3" t="s">
        <v>49</v>
      </c>
      <c r="B23" s="3" t="s">
        <v>346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'narration9'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$table-&gt;string('narration9', 800)-&gt;nullable();</v>
      </c>
    </row>
    <row r="24" spans="1:11" hidden="1">
      <c r="A24" s="3" t="s">
        <v>49</v>
      </c>
      <c r="B24" s="3" t="s">
        <v>347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'narration10'</v>
      </c>
      <c r="E24" s="6" t="str">
        <f>IF(VLOOKUP([Field],Columns[],4,0)&lt;&gt;0,", "&amp;VLOOKUP([Field],Columns[],4,0)&amp;")",")")</f>
        <v>, 800)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$table-&gt;string('narration10', 800)-&gt;nullable();</v>
      </c>
    </row>
    <row r="25" spans="1:11" hidden="1">
      <c r="A25" s="3" t="s">
        <v>49</v>
      </c>
      <c r="B25" s="3" t="s">
        <v>348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$table-&gt;string('refno', 60)-&gt;nullable();</v>
      </c>
    </row>
    <row r="26" spans="1:11" hidden="1">
      <c r="A26" s="3" t="s">
        <v>49</v>
      </c>
      <c r="B26" s="3" t="s">
        <v>349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'ref2no'</v>
      </c>
      <c r="E26" s="6" t="str">
        <f>IF(VLOOKUP([Field],Columns[],4,0)&lt;&gt;0,", "&amp;VLOOKUP([Field],Columns[],4,0)&amp;")",")")</f>
        <v>, 60)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$table-&gt;string('ref2no', 60)-&gt;nullable();</v>
      </c>
    </row>
    <row r="27" spans="1:11" hidden="1">
      <c r="A27" s="3" t="s">
        <v>49</v>
      </c>
      <c r="B27" s="3" t="s">
        <v>350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'itemserial'</v>
      </c>
      <c r="E27" s="6" t="str">
        <f>IF(VLOOKUP([Field],Columns[],4,0)&lt;&gt;0,", "&amp;VLOOKUP([Field],Columns[],4,0)&amp;")",")")</f>
        <v>, ['Yes','No'])</v>
      </c>
      <c r="F27" s="3" t="str">
        <f>IF(VLOOKUP([Field],Columns[],5,0)=0,"","-&gt;"&amp;VLOOKUP([Field],Columns[],5,0))</f>
        <v>-&gt;default('No')</v>
      </c>
      <c r="G27" s="3" t="str">
        <f>IF(VLOOKUP([Field],Columns[],6,0)=0,"","-&gt;"&amp;VLOOKUP([Field],Columns[],6,0))</f>
        <v/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$table-&gt;enum('itemserial', ['Yes','No'])-&gt;default('No');</v>
      </c>
    </row>
    <row r="28" spans="1:11" hidden="1">
      <c r="A28" s="3" t="s">
        <v>49</v>
      </c>
      <c r="B28" s="4" t="s">
        <v>353</v>
      </c>
      <c r="C28" s="33" t="str">
        <f>VLOOKUP([Field],Columns[],2,0)&amp;"("</f>
        <v>enum(</v>
      </c>
      <c r="D28" s="33" t="str">
        <f>IF(VLOOKUP([Field],Columns[],3,0)&lt;&gt;"","'"&amp;VLOOKUP([Field],Columns[],3,0)&amp;"'","")</f>
        <v>'type'</v>
      </c>
      <c r="E28" s="34" t="str">
        <f>IF(VLOOKUP([Field],Columns[],4,0)&lt;&gt;0,", "&amp;VLOOKUP([Field],Columns[],4,0)&amp;")",")")</f>
        <v>, ['Public','Protected','System'])</v>
      </c>
      <c r="F28" s="33" t="str">
        <f>IF(VLOOKUP([Field],Columns[],5,0)=0,"","-&gt;"&amp;VLOOKUP([Field],Columns[],5,0))</f>
        <v>-&gt;default('Public')</v>
      </c>
      <c r="G28" s="33" t="str">
        <f>IF(VLOOKUP([Field],Columns[],6,0)=0,"","-&gt;"&amp;VLOOKUP([Field],Columns[],6,0))</f>
        <v/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9" spans="1:11" hidden="1">
      <c r="A29" s="3" t="s">
        <v>49</v>
      </c>
      <c r="B29" s="3" t="s">
        <v>354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'category_01'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$table-&gt;unsignedInteger('category_01')-&gt;nullable()-&gt;index();</v>
      </c>
    </row>
    <row r="30" spans="1:11" hidden="1">
      <c r="A30" s="3" t="s">
        <v>49</v>
      </c>
      <c r="B30" s="4" t="s">
        <v>355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'category_02'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$table-&gt;unsignedInteger('category_02')-&gt;nullable()-&gt;index();</v>
      </c>
    </row>
    <row r="31" spans="1:11" hidden="1">
      <c r="A31" s="3" t="s">
        <v>49</v>
      </c>
      <c r="B31" s="4" t="s">
        <v>356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'category_03'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$table-&gt;unsignedInteger('category_03')-&gt;nullable()-&gt;index();</v>
      </c>
    </row>
    <row r="32" spans="1:11" hidden="1">
      <c r="A32" s="3" t="s">
        <v>49</v>
      </c>
      <c r="B32" s="4" t="s">
        <v>357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'category_04'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$table-&gt;unsignedInteger('category_04')-&gt;nullable()-&gt;index();</v>
      </c>
    </row>
    <row r="33" spans="1:11" hidden="1">
      <c r="A33" s="3" t="s">
        <v>49</v>
      </c>
      <c r="B33" s="4" t="s">
        <v>358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'category_05'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$table-&gt;unsignedInteger('category_05')-&gt;nullable()-&gt;index();</v>
      </c>
    </row>
    <row r="34" spans="1:11" hidden="1">
      <c r="A34" s="3" t="s">
        <v>49</v>
      </c>
      <c r="B34" s="4" t="s">
        <v>359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'category_06'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$table-&gt;unsignedInteger('category_06')-&gt;nullable()-&gt;index();</v>
      </c>
    </row>
    <row r="35" spans="1:11" hidden="1">
      <c r="A35" s="3" t="s">
        <v>49</v>
      </c>
      <c r="B35" s="4" t="s">
        <v>360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'category_07'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$table-&gt;unsignedInteger('category_07')-&gt;nullable()-&gt;index();</v>
      </c>
    </row>
    <row r="36" spans="1:11" hidden="1">
      <c r="A36" s="3" t="s">
        <v>49</v>
      </c>
      <c r="B36" s="4" t="s">
        <v>361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'category_08'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$table-&gt;unsignedInteger('category_08')-&gt;nullable()-&gt;index();</v>
      </c>
    </row>
    <row r="37" spans="1:11" hidden="1">
      <c r="A37" s="3" t="s">
        <v>49</v>
      </c>
      <c r="B37" s="4" t="s">
        <v>362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'category_09'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$table-&gt;unsignedInteger('category_09')-&gt;nullable()-&gt;index();</v>
      </c>
    </row>
    <row r="38" spans="1:11" hidden="1">
      <c r="A38" s="3" t="s">
        <v>49</v>
      </c>
      <c r="B38" s="4" t="s">
        <v>363</v>
      </c>
      <c r="C38" s="33" t="str">
        <f>VLOOKUP([Field],Columns[],2,0)&amp;"("</f>
        <v>unsignedInteger(</v>
      </c>
      <c r="D38" s="33" t="str">
        <f>IF(VLOOKUP([Field],Columns[],3,0)&lt;&gt;"","'"&amp;VLOOKUP([Field],Columns[],3,0)&amp;"'","")</f>
        <v>'category_10'</v>
      </c>
      <c r="E38" s="34" t="str">
        <f>IF(VLOOKUP([Field],Columns[],4,0)&lt;&gt;0,", "&amp;VLOOKUP([Field],Columns[],4,0)&amp;")",")")</f>
        <v>)</v>
      </c>
      <c r="F38" s="33" t="str">
        <f>IF(VLOOKUP([Field],Columns[],5,0)=0,"","-&gt;"&amp;VLOOKUP([Field],Columns[],5,0))</f>
        <v>-&gt;nullable()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$table-&gt;unsignedInteger('category_10')-&gt;nullable()-&gt;index();</v>
      </c>
    </row>
    <row r="39" spans="1:11" hidden="1">
      <c r="A39" s="2" t="s">
        <v>49</v>
      </c>
      <c r="B39" s="2" t="s">
        <v>223</v>
      </c>
      <c r="C39" s="33" t="str">
        <f>VLOOKUP([Field],Columns[],2,0)&amp;"("</f>
        <v>enum(</v>
      </c>
      <c r="D39" s="33" t="str">
        <f>IF(VLOOKUP([Field],Columns[],3,0)&lt;&gt;"","'"&amp;VLOOKUP([Field],Columns[],3,0)&amp;"'","")</f>
        <v>'status'</v>
      </c>
      <c r="E39" s="34" t="str">
        <f>IF(VLOOKUP([Field],Columns[],4,0)&lt;&gt;0,", "&amp;VLOOKUP([Field],Columns[],4,0)&amp;")",")")</f>
        <v>, ['Active','Inactive'])</v>
      </c>
      <c r="F39" s="33" t="str">
        <f>IF(VLOOKUP([Field],Columns[],5,0)=0,"","-&gt;"&amp;VLOOKUP([Field],Columns[],5,0))</f>
        <v>-&gt;default('Active')</v>
      </c>
      <c r="G39" s="33" t="str">
        <f>IF(VLOOKUP([Field],Columns[],6,0)=0,"","-&gt;"&amp;VLOOKUP([Field],Columns[],6,0))</f>
        <v>-&gt;index()</v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0" spans="1:11" hidden="1">
      <c r="A40" s="2" t="s">
        <v>49</v>
      </c>
      <c r="B40" s="2" t="s">
        <v>12</v>
      </c>
      <c r="C40" s="33" t="str">
        <f>VLOOKUP([Field],Columns[],2,0)&amp;"("</f>
        <v>timestamps(</v>
      </c>
      <c r="D40" s="33" t="str">
        <f>IF(VLOOKUP([Field],Columns[],3,0)&lt;&gt;"","'"&amp;VLOOKUP([Field],Columns[],3,0)&amp;"'","")</f>
        <v/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/>
      </c>
      <c r="G40" s="33" t="str">
        <f>IF(VLOOKUP([Field],Columns[],6,0)=0,"","-&gt;"&amp;VLOOKUP([Field],Columns[],6,0))</f>
        <v/>
      </c>
      <c r="H40" s="33" t="str">
        <f>IF(VLOOKUP([Field],Columns[],7,0)=0,"","-&gt;"&amp;VLOOKUP([Field],Columns[],7,0))</f>
        <v/>
      </c>
      <c r="I40" s="33" t="str">
        <f>IF(VLOOKUP([Field],Columns[],8,0)=0,"","-&gt;"&amp;VLOOKUP([Field],Columns[],8,0))</f>
        <v/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$table-&gt;timestamps();</v>
      </c>
    </row>
    <row r="41" spans="1:11" hidden="1">
      <c r="A41" s="2" t="s">
        <v>49</v>
      </c>
      <c r="B41" s="1" t="s">
        <v>365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'category_01'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2" spans="1:11" hidden="1">
      <c r="A42" s="2" t="s">
        <v>49</v>
      </c>
      <c r="B42" s="1" t="s">
        <v>367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'category_02'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3" spans="1:11" hidden="1">
      <c r="A43" s="2" t="s">
        <v>49</v>
      </c>
      <c r="B43" s="1" t="s">
        <v>368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'category_03'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4" spans="1:11" hidden="1">
      <c r="A44" s="2" t="s">
        <v>49</v>
      </c>
      <c r="B44" s="1" t="s">
        <v>369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'category_04'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5" spans="1:11" hidden="1">
      <c r="A45" s="2" t="s">
        <v>49</v>
      </c>
      <c r="B45" s="1" t="s">
        <v>370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'category_05'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6" spans="1:11" hidden="1">
      <c r="A46" s="2" t="s">
        <v>49</v>
      </c>
      <c r="B46" s="1" t="s">
        <v>371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'category_06'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7" spans="1:11" hidden="1">
      <c r="A47" s="2" t="s">
        <v>49</v>
      </c>
      <c r="B47" s="1" t="s">
        <v>372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'category_07'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8" spans="1:11" hidden="1">
      <c r="A48" s="2" t="s">
        <v>49</v>
      </c>
      <c r="B48" s="1" t="s">
        <v>373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'category_08'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9" spans="1:11" hidden="1">
      <c r="A49" s="2" t="s">
        <v>49</v>
      </c>
      <c r="B49" s="1" t="s">
        <v>374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'category_09'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50" spans="1:11" hidden="1">
      <c r="A50" s="2" t="s">
        <v>49</v>
      </c>
      <c r="B50" s="2" t="s">
        <v>375</v>
      </c>
      <c r="C50" s="33" t="str">
        <f>VLOOKUP([Field],Columns[],2,0)&amp;"("</f>
        <v>foreign(</v>
      </c>
      <c r="D50" s="33" t="str">
        <f>IF(VLOOKUP([Field],Columns[],3,0)&lt;&gt;"","'"&amp;VLOOKUP([Field],Columns[],3,0)&amp;"'","")</f>
        <v>'category_10'</v>
      </c>
      <c r="E50" s="34" t="str">
        <f>IF(VLOOKUP([Field],Columns[],4,0)&lt;&gt;0,", "&amp;VLOOKUP([Field],Columns[],4,0)&amp;")",")")</f>
        <v>)</v>
      </c>
      <c r="F50" s="33" t="str">
        <f>IF(VLOOKUP([Field],Columns[],5,0)=0,"","-&gt;"&amp;VLOOKUP([Field],Columns[],5,0))</f>
        <v>-&gt;references('id')</v>
      </c>
      <c r="G50" s="33" t="str">
        <f>IF(VLOOKUP([Field],Columns[],6,0)=0,"","-&gt;"&amp;VLOOKUP([Field],Columns[],6,0))</f>
        <v>-&gt;on('item_group_master')</v>
      </c>
      <c r="H50" s="33" t="str">
        <f>IF(VLOOKUP([Field],Columns[],7,0)=0,"","-&gt;"&amp;VLOOKUP([Field],Columns[],7,0))</f>
        <v>-&gt;onUpdate('cascade')</v>
      </c>
      <c r="I50" s="33" t="str">
        <f>IF(VLOOKUP([Field],Columns[],8,0)=0,"","-&gt;"&amp;VLOOKUP([Field],Columns[],8,0))</f>
        <v>-&gt;onDelete('set null')</v>
      </c>
      <c r="J50" s="33" t="str">
        <f>IF(VLOOKUP([Field],Columns[],9,0)=0,"","-&gt;"&amp;VLOOKUP([Field],Columns[],9,0))</f>
        <v/>
      </c>
      <c r="K50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1" spans="1:11" hidden="1">
      <c r="A51" s="3" t="s">
        <v>207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207</v>
      </c>
      <c r="B52" s="3" t="s">
        <v>337</v>
      </c>
      <c r="C52" s="3" t="str">
        <f>VLOOKUP([Field],Columns[],2,0)&amp;"("</f>
        <v>string(</v>
      </c>
      <c r="D52" s="3" t="str">
        <f>IF(VLOOKUP([Field],Columns[],3,0)&lt;&gt;"","'"&amp;VLOOKUP([Field],Columns[],3,0)&amp;"'","")</f>
        <v>'name'</v>
      </c>
      <c r="E52" s="6" t="str">
        <f>IF(VLOOKUP([Field],Columns[],4,0)&lt;&gt;0,", "&amp;VLOOKUP([Field],Columns[],4,0)&amp;")",")")</f>
        <v>, 64)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/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$table-&gt;string('name', 64)-&gt;nullable();</v>
      </c>
    </row>
    <row r="53" spans="1:11" hidden="1">
      <c r="A53" s="3" t="s">
        <v>207</v>
      </c>
      <c r="B53" s="3" t="s">
        <v>239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'product'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$table-&gt;unsignedInteger('product')-&gt;nullable()-&gt;index();</v>
      </c>
    </row>
    <row r="54" spans="1:11" hidden="1">
      <c r="A54" s="3" t="s">
        <v>207</v>
      </c>
      <c r="B54" s="3" t="s">
        <v>240</v>
      </c>
      <c r="C54" s="3" t="str">
        <f>VLOOKUP([Field],Columns[],2,0)&amp;"("</f>
        <v>string(</v>
      </c>
      <c r="D54" s="3" t="str">
        <f>IF(VLOOKUP([Field],Columns[],3,0)&lt;&gt;"","'"&amp;VLOOKUP([Field],Columns[],3,0)&amp;"'","")</f>
        <v>'image'</v>
      </c>
      <c r="E54" s="6" t="str">
        <f>IF(VLOOKUP([Field],Columns[],4,0)&lt;&gt;0,", "&amp;VLOOKUP([Field],Columns[],4,0)&amp;")",")")</f>
        <v>, 128)</v>
      </c>
      <c r="F54" s="3" t="str">
        <f>IF(VLOOKUP([Field],Columns[],5,0)=0,"","-&gt;"&amp;VLOOKUP([Field],Columns[],5,0))</f>
        <v>-&gt;nullable()</v>
      </c>
      <c r="G54" s="3" t="str">
        <f>IF(VLOOKUP([Field],Columns[],6,0)=0,"","-&gt;"&amp;VLOOKUP([Field],Columns[],6,0))</f>
        <v/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$table-&gt;string('image', 128)-&gt;nullable();</v>
      </c>
    </row>
    <row r="55" spans="1:11" hidden="1">
      <c r="A55" s="3" t="s">
        <v>207</v>
      </c>
      <c r="B55" s="3" t="s">
        <v>241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'default'</v>
      </c>
      <c r="E55" s="6" t="str">
        <f>IF(VLOOKUP([Field],Columns[],4,0)&lt;&gt;0,", "&amp;VLOOKUP([Field],Columns[],4,0)&amp;")",")")</f>
        <v>, ['Yes','No'])</v>
      </c>
      <c r="F55" s="3" t="str">
        <f>IF(VLOOKUP([Field],Columns[],5,0)=0,"","-&gt;"&amp;VLOOKUP([Field],Columns[],5,0))</f>
        <v>-&gt;default('Yes')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6" spans="1:11" hidden="1">
      <c r="A56" s="3" t="s">
        <v>207</v>
      </c>
      <c r="B56" s="3" t="s">
        <v>223</v>
      </c>
      <c r="C56" s="3" t="str">
        <f>VLOOKUP([Field],Columns[],2,0)&amp;"("</f>
        <v>enum(</v>
      </c>
      <c r="D56" s="3" t="str">
        <f>IF(VLOOKUP([Field],Columns[],3,0)&lt;&gt;"","'"&amp;VLOOKUP([Field],Columns[],3,0)&amp;"'","")</f>
        <v>'status'</v>
      </c>
      <c r="E56" s="6" t="str">
        <f>IF(VLOOKUP([Field],Columns[],4,0)&lt;&gt;0,", "&amp;VLOOKUP([Field],Columns[],4,0)&amp;")",")")</f>
        <v>, ['Active','Inactive'])</v>
      </c>
      <c r="F56" s="3" t="str">
        <f>IF(VLOOKUP([Field],Columns[],5,0)=0,"","-&gt;"&amp;VLOOKUP([Field],Columns[],5,0))</f>
        <v>-&gt;default('Active')</v>
      </c>
      <c r="G56" s="3" t="str">
        <f>IF(VLOOKUP([Field],Columns[],6,0)=0,"","-&gt;"&amp;VLOOKUP([Field],Columns[],6,0))</f>
        <v>-&gt;index()</v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7" spans="1:11" hidden="1">
      <c r="A57" s="3" t="s">
        <v>207</v>
      </c>
      <c r="B57" s="3" t="s">
        <v>12</v>
      </c>
      <c r="C57" s="3" t="str">
        <f>VLOOKUP([Field],Columns[],2,0)&amp;"("</f>
        <v>timestamps(</v>
      </c>
      <c r="D57" s="3" t="str">
        <f>IF(VLOOKUP([Field],Columns[],3,0)&lt;&gt;"","'"&amp;VLOOKUP([Field],Columns[],3,0)&amp;"'","")</f>
        <v/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/>
      </c>
      <c r="G57" s="3" t="str">
        <f>IF(VLOOKUP([Field],Columns[],6,0)=0,"","-&gt;"&amp;VLOOKUP([Field],Columns[],6,0))</f>
        <v/>
      </c>
      <c r="H57" s="3" t="str">
        <f>IF(VLOOKUP([Field],Columns[],7,0)=0,"","-&gt;"&amp;VLOOKUP([Field],Columns[],7,0))</f>
        <v/>
      </c>
      <c r="I57" s="3" t="str">
        <f>IF(VLOOKUP([Field],Columns[],8,0)=0,"","-&gt;"&amp;VLOOKUP([Field],Columns[],8,0))</f>
        <v/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$table-&gt;timestamps();</v>
      </c>
    </row>
    <row r="58" spans="1:11" hidden="1">
      <c r="A58" s="3" t="s">
        <v>207</v>
      </c>
      <c r="B58" s="3" t="s">
        <v>264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'product'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-&gt;on('products')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9" spans="1:11" hidden="1">
      <c r="A59" s="3" t="s">
        <v>208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208</v>
      </c>
      <c r="B60" s="3" t="s">
        <v>94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'name'</v>
      </c>
      <c r="E60" s="6" t="str">
        <f>IF(VLOOKUP([Field],Columns[],4,0)&lt;&gt;0,", "&amp;VLOOKUP([Field],Columns[],4,0)&amp;")",")")</f>
        <v>, 64)</v>
      </c>
      <c r="F60" s="3" t="str">
        <f>IF(VLOOKUP([Field],Columns[],5,0)=0,"","-&gt;"&amp;VLOOKUP([Field],Columns[],5,0))</f>
        <v>-&gt;index()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$table-&gt;string('name', 64)-&gt;index();</v>
      </c>
    </row>
    <row r="61" spans="1:11" hidden="1">
      <c r="A61" s="3" t="s">
        <v>208</v>
      </c>
      <c r="B61" s="3" t="s">
        <v>167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'email'</v>
      </c>
      <c r="E61" s="6" t="str">
        <f>IF(VLOOKUP([Field],Columns[],4,0)&lt;&gt;0,", "&amp;VLOOKUP([Field],Columns[],4,0)&amp;")",")")</f>
        <v>, 256)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$table-&gt;string('email', 256)-&gt;nullable();</v>
      </c>
    </row>
    <row r="62" spans="1:11" hidden="1">
      <c r="A62" s="3" t="s">
        <v>208</v>
      </c>
      <c r="B62" s="3" t="s">
        <v>218</v>
      </c>
      <c r="C62" s="3" t="str">
        <f>VLOOKUP([Field],Columns[],2,0)&amp;"("</f>
        <v>string(</v>
      </c>
      <c r="D62" s="3" t="str">
        <f>IF(VLOOKUP([Field],Columns[],3,0)&lt;&gt;"","'"&amp;VLOOKUP([Field],Columns[],3,0)&amp;"'","")</f>
        <v>'number'</v>
      </c>
      <c r="E62" s="6" t="str">
        <f>IF(VLOOKUP([Field],Columns[],4,0)&lt;&gt;0,", "&amp;VLOOKUP([Field],Columns[],4,0)&amp;")",")")</f>
        <v>, 64)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$table-&gt;string('number', 64)-&gt;nullable();</v>
      </c>
    </row>
    <row r="63" spans="1:11" hidden="1">
      <c r="A63" s="3" t="s">
        <v>208</v>
      </c>
      <c r="B63" s="3" t="s">
        <v>12</v>
      </c>
      <c r="C63" s="3" t="str">
        <f>VLOOKUP([Field],Columns[],2,0)&amp;"("</f>
        <v>timestamps(</v>
      </c>
      <c r="D63" s="3" t="str">
        <f>IF(VLOOKUP([Field],Columns[],3,0)&lt;&gt;"","'"&amp;VLOOKUP([Field],Columns[],3,0)&amp;"'","")</f>
        <v/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$table-&gt;timestamps();</v>
      </c>
    </row>
    <row r="64" spans="1:11" hidden="1">
      <c r="A64" s="3" t="s">
        <v>210</v>
      </c>
      <c r="B64" s="3" t="s">
        <v>10</v>
      </c>
      <c r="C64" s="3" t="str">
        <f>VLOOKUP([Field],Columns[],2,0)&amp;"("</f>
        <v>increments(</v>
      </c>
      <c r="D64" s="3" t="str">
        <f>IF(VLOOKUP([Field],Columns[],3,0)&lt;&gt;"","'"&amp;VLOOKUP([Field],Columns[],3,0)&amp;"'","")</f>
        <v>'id'</v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$table-&gt;increments('id');</v>
      </c>
    </row>
    <row r="65" spans="1:11" hidden="1">
      <c r="A65" s="3" t="s">
        <v>210</v>
      </c>
      <c r="B65" s="3" t="s">
        <v>94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'name'</v>
      </c>
      <c r="E65" s="6" t="str">
        <f>IF(VLOOKUP([Field],Columns[],4,0)&lt;&gt;0,", "&amp;VLOOKUP([Field],Columns[],4,0)&amp;")",")")</f>
        <v>, 64)</v>
      </c>
      <c r="F65" s="3" t="str">
        <f>IF(VLOOKUP([Field],Columns[],5,0)=0,"","-&gt;"&amp;VLOOKUP([Field],Columns[],5,0))</f>
        <v>-&gt;index()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$table-&gt;string('name', 64)-&gt;index();</v>
      </c>
    </row>
    <row r="66" spans="1:11" hidden="1">
      <c r="A66" s="3" t="s">
        <v>210</v>
      </c>
      <c r="B66" s="3" t="s">
        <v>95</v>
      </c>
      <c r="C66" s="3" t="str">
        <f>VLOOKUP([Field],Columns[],2,0)&amp;"("</f>
        <v>string(</v>
      </c>
      <c r="D66" s="3" t="str">
        <f>IF(VLOOKUP([Field],Columns[],3,0)&lt;&gt;"","'"&amp;VLOOKUP([Field],Columns[],3,0)&amp;"'","")</f>
        <v>'description'</v>
      </c>
      <c r="E66" s="6" t="str">
        <f>IF(VLOOKUP([Field],Columns[],4,0)&lt;&gt;0,", "&amp;VLOOKUP([Field],Columns[],4,0)&amp;")",")")</f>
        <v>, 1024)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/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$table-&gt;string('description', 1024)-&gt;nullable();</v>
      </c>
    </row>
    <row r="67" spans="1:11" hidden="1">
      <c r="A67" s="3" t="s">
        <v>210</v>
      </c>
      <c r="B67" s="3" t="s">
        <v>220</v>
      </c>
      <c r="C67" s="3" t="str">
        <f>VLOOKUP([Field],Columns[],2,0)&amp;"("</f>
        <v>unsignedInteger(</v>
      </c>
      <c r="D67" s="3" t="str">
        <f>IF(VLOOKUP([Field],Columns[],3,0)&lt;&gt;"","'"&amp;VLOOKUP([Field],Columns[],3,0)&amp;"'","")</f>
        <v>'author'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>-&gt;nullable()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$table-&gt;unsignedInteger('author')-&gt;nullable()-&gt;index();</v>
      </c>
    </row>
    <row r="68" spans="1:11" hidden="1">
      <c r="A68" s="3" t="s">
        <v>210</v>
      </c>
      <c r="B68" s="3" t="s">
        <v>223</v>
      </c>
      <c r="C68" s="3" t="str">
        <f>VLOOKUP([Field],Columns[],2,0)&amp;"("</f>
        <v>enum(</v>
      </c>
      <c r="D68" s="3" t="str">
        <f>IF(VLOOKUP([Field],Columns[],3,0)&lt;&gt;"","'"&amp;VLOOKUP([Field],Columns[],3,0)&amp;"'","")</f>
        <v>'status'</v>
      </c>
      <c r="E68" s="6" t="str">
        <f>IF(VLOOKUP([Field],Columns[],4,0)&lt;&gt;0,", "&amp;VLOOKUP([Field],Columns[],4,0)&amp;")",")")</f>
        <v>, ['Active','Inactive'])</v>
      </c>
      <c r="F68" s="3" t="str">
        <f>IF(VLOOKUP([Field],Columns[],5,0)=0,"","-&gt;"&amp;VLOOKUP([Field],Columns[],5,0))</f>
        <v>-&gt;default('Active')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9" spans="1:11" hidden="1">
      <c r="A69" s="3" t="s">
        <v>210</v>
      </c>
      <c r="B69" s="3" t="s">
        <v>12</v>
      </c>
      <c r="C69" s="3" t="str">
        <f>VLOOKUP([Field],Columns[],2,0)&amp;"("</f>
        <v>timestamps(</v>
      </c>
      <c r="D69" s="3" t="str">
        <f>IF(VLOOKUP([Field],Columns[],3,0)&lt;&gt;"","'"&amp;VLOOKUP([Field],Columns[],3,0)&amp;"'","")</f>
        <v/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/>
      </c>
      <c r="G69" s="3" t="str">
        <f>IF(VLOOKUP([Field],Columns[],6,0)=0,"","-&gt;"&amp;VLOOKUP([Field],Columns[],6,0))</f>
        <v/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$table-&gt;timestamps();</v>
      </c>
    </row>
    <row r="70" spans="1:11" hidden="1">
      <c r="A70" s="3" t="s">
        <v>210</v>
      </c>
      <c r="B70" s="3" t="s">
        <v>268</v>
      </c>
      <c r="C70" s="3" t="str">
        <f>VLOOKUP([Field],Columns[],2,0)&amp;"("</f>
        <v>foreign(</v>
      </c>
      <c r="D70" s="3" t="str">
        <f>IF(VLOOKUP([Field],Columns[],3,0)&lt;&gt;"","'"&amp;VLOOKUP([Field],Columns[],3,0)&amp;"'","")</f>
        <v>'author'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-&gt;references('id')</v>
      </c>
      <c r="G70" s="3" t="str">
        <f>IF(VLOOKUP([Field],Columns[],6,0)=0,"","-&gt;"&amp;VLOOKUP([Field],Columns[],6,0))</f>
        <v>-&gt;on('visitors')</v>
      </c>
      <c r="H70" s="3" t="str">
        <f>IF(VLOOKUP([Field],Columns[],7,0)=0,"","-&gt;"&amp;VLOOKUP([Field],Columns[],7,0))</f>
        <v>-&gt;onUpdate('cascade')</v>
      </c>
      <c r="I70" s="3" t="str">
        <f>IF(VLOOKUP([Field],Columns[],8,0)=0,"","-&gt;"&amp;VLOOKUP([Field],Columns[],8,0))</f>
        <v>-&gt;onDelete('set null')</v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1" spans="1:11" hidden="1">
      <c r="A71" s="3" t="s">
        <v>212</v>
      </c>
      <c r="B71" s="3" t="s">
        <v>10</v>
      </c>
      <c r="C71" s="3" t="str">
        <f>VLOOKUP([Field],Columns[],2,0)&amp;"("</f>
        <v>increments(</v>
      </c>
      <c r="D71" s="3" t="str">
        <f>IF(VLOOKUP([Field],Columns[],3,0)&lt;&gt;"","'"&amp;VLOOKUP([Field],Columns[],3,0)&amp;"'","")</f>
        <v>'id'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/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$table-&gt;increments('id');</v>
      </c>
    </row>
    <row r="72" spans="1:11" hidden="1">
      <c r="A72" s="3" t="s">
        <v>212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'visitor'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$table-&gt;unsignedInteger('visitor')-&gt;nullable()-&gt;index();</v>
      </c>
    </row>
    <row r="73" spans="1:11" hidden="1">
      <c r="A73" s="3" t="s">
        <v>212</v>
      </c>
      <c r="B73" s="3" t="s">
        <v>209</v>
      </c>
      <c r="C73" s="3" t="str">
        <f>VLOOKUP([Field],Columns[],2,0)&amp;"("</f>
        <v>unsignedInteger(</v>
      </c>
      <c r="D73" s="3" t="str">
        <f>IF(VLOOKUP([Field],Columns[],3,0)&lt;&gt;"","'"&amp;VLOOKUP([Field],Columns[],3,0)&amp;"'","")</f>
        <v>'wishlist'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-&gt;nullable()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$table-&gt;unsignedInteger('wishlist')-&gt;nullable()-&gt;index();</v>
      </c>
    </row>
    <row r="74" spans="1:11" hidden="1">
      <c r="A74" s="3" t="s">
        <v>212</v>
      </c>
      <c r="B74" s="3" t="s">
        <v>251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'viewed'</v>
      </c>
      <c r="E74" s="6" t="str">
        <f>IF(VLOOKUP([Field],Columns[],4,0)&lt;&gt;0,", "&amp;VLOOKUP([Field],Columns[],4,0)&amp;")",")")</f>
        <v>, ['Yes','No'])</v>
      </c>
      <c r="F74" s="3" t="str">
        <f>IF(VLOOKUP([Field],Columns[],5,0)=0,"","-&gt;"&amp;VLOOKUP([Field],Columns[],5,0))</f>
        <v>-&gt;default('No')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$table-&gt;enum('viewed', ['Yes','No'])-&gt;default('No')-&gt;index();</v>
      </c>
    </row>
    <row r="75" spans="1:11" hidden="1">
      <c r="A75" s="3" t="s">
        <v>212</v>
      </c>
      <c r="B75" s="3" t="s">
        <v>223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212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212</v>
      </c>
      <c r="B77" s="3" t="s">
        <v>266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'visitor'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-&gt;on('visitors')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-&gt;onDelete('set null')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8" spans="1:11" hidden="1">
      <c r="A78" s="3" t="s">
        <v>212</v>
      </c>
      <c r="B78" s="3" t="s">
        <v>269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'wishlist'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-&gt;on('wishlists')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9" spans="1:11" hidden="1">
      <c r="A79" s="3" t="s">
        <v>214</v>
      </c>
      <c r="B79" s="3" t="s">
        <v>10</v>
      </c>
      <c r="C79" s="3" t="str">
        <f>VLOOKUP([Field],Columns[],2,0)&amp;"("</f>
        <v>increments(</v>
      </c>
      <c r="D79" s="3" t="str">
        <f>IF(VLOOKUP([Field],Columns[],3,0)&lt;&gt;"","'"&amp;VLOOKUP([Field],Columns[],3,0)&amp;"'","")</f>
        <v>'id'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/>
      </c>
      <c r="G79" s="3" t="str">
        <f>IF(VLOOKUP([Field],Columns[],6,0)=0,"","-&gt;"&amp;VLOOKUP([Field],Columns[],6,0))</f>
        <v/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$table-&gt;increments('id');</v>
      </c>
    </row>
    <row r="80" spans="1:11" hidden="1">
      <c r="A80" s="3" t="s">
        <v>214</v>
      </c>
      <c r="B80" s="3" t="s">
        <v>209</v>
      </c>
      <c r="C80" s="3" t="str">
        <f>VLOOKUP([Field],Columns[],2,0)&amp;"("</f>
        <v>unsignedInteger(</v>
      </c>
      <c r="D80" s="3" t="str">
        <f>IF(VLOOKUP([Field],Columns[],3,0)&lt;&gt;"","'"&amp;VLOOKUP([Field],Columns[],3,0)&amp;"'","")</f>
        <v>'wishlist'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>-&gt;index()</v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 hidden="1">
      <c r="A81" s="3" t="s">
        <v>214</v>
      </c>
      <c r="B81" s="3" t="s">
        <v>253</v>
      </c>
      <c r="C81" s="3" t="str">
        <f>VLOOKUP([Field],Columns[],2,0)&amp;"("</f>
        <v>string(</v>
      </c>
      <c r="D81" s="3" t="str">
        <f>IF(VLOOKUP([Field],Columns[],3,0)&lt;&gt;"","'"&amp;VLOOKUP([Field],Columns[],3,0)&amp;"'","")</f>
        <v>'note'</v>
      </c>
      <c r="E81" s="6" t="str">
        <f>IF(VLOOKUP([Field],Columns[],4,0)&lt;&gt;0,", "&amp;VLOOKUP([Field],Columns[],4,0)&amp;")",")")</f>
        <v>, 512)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$table-&gt;string('note', 512)-&gt;nullable();</v>
      </c>
    </row>
    <row r="82" spans="1:11" hidden="1">
      <c r="A82" s="3" t="s">
        <v>214</v>
      </c>
      <c r="B82" s="3" t="s">
        <v>273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'author'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3" t="s">
        <v>214</v>
      </c>
      <c r="B83" s="3" t="s">
        <v>223</v>
      </c>
      <c r="C83" s="3" t="str">
        <f>VLOOKUP([Field],Columns[],2,0)&amp;"("</f>
        <v>enum(</v>
      </c>
      <c r="D83" s="3" t="str">
        <f>IF(VLOOKUP([Field],Columns[],3,0)&lt;&gt;"","'"&amp;VLOOKUP([Field],Columns[],3,0)&amp;"'","")</f>
        <v>'status'</v>
      </c>
      <c r="E83" s="6" t="str">
        <f>IF(VLOOKUP([Field],Columns[],4,0)&lt;&gt;0,", "&amp;VLOOKUP([Field],Columns[],4,0)&amp;")",")")</f>
        <v>, ['Active','Inactive'])</v>
      </c>
      <c r="F83" s="3" t="str">
        <f>IF(VLOOKUP([Field],Columns[],5,0)=0,"","-&gt;"&amp;VLOOKUP([Field],Columns[],5,0))</f>
        <v>-&gt;default('Active')</v>
      </c>
      <c r="G83" s="3" t="str">
        <f>IF(VLOOKUP([Field],Columns[],6,0)=0,"","-&gt;"&amp;VLOOKUP([Field],Columns[],6,0))</f>
        <v>-&gt;index()</v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3" t="s">
        <v>214</v>
      </c>
      <c r="B84" s="3" t="s">
        <v>12</v>
      </c>
      <c r="C84" s="3" t="str">
        <f>VLOOKUP([Field],Columns[],2,0)&amp;"("</f>
        <v>timestamps(</v>
      </c>
      <c r="D84" s="3" t="str">
        <f>IF(VLOOKUP([Field],Columns[],3,0)&lt;&gt;"","'"&amp;VLOOKUP([Field],Columns[],3,0)&amp;"'","")</f>
        <v/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/>
      </c>
      <c r="G84" s="3" t="str">
        <f>IF(VLOOKUP([Field],Columns[],6,0)=0,"","-&gt;"&amp;VLOOKUP([Field],Columns[],6,0))</f>
        <v/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$table-&gt;timestamps();</v>
      </c>
    </row>
    <row r="85" spans="1:11" hidden="1">
      <c r="A85" s="3" t="s">
        <v>214</v>
      </c>
      <c r="B85" s="3" t="s">
        <v>269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'wishlist'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-&gt;on('wishlists')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-&gt;onDelete('cascade')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 hidden="1">
      <c r="A86" s="3" t="s">
        <v>214</v>
      </c>
      <c r="B86" s="3" t="s">
        <v>268</v>
      </c>
      <c r="C86" s="3" t="str">
        <f>VLOOKUP([Field],Columns[],2,0)&amp;"("</f>
        <v>foreign(</v>
      </c>
      <c r="D86" s="3" t="str">
        <f>IF(VLOOKUP([Field],Columns[],3,0)&lt;&gt;"","'"&amp;VLOOKUP([Field],Columns[],3,0)&amp;"'","")</f>
        <v>'author'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>-&gt;references('id')</v>
      </c>
      <c r="G86" s="3" t="str">
        <f>IF(VLOOKUP([Field],Columns[],6,0)=0,"","-&gt;"&amp;VLOOKUP([Field],Columns[],6,0))</f>
        <v>-&gt;on('visitors')</v>
      </c>
      <c r="H86" s="3" t="str">
        <f>IF(VLOOKUP([Field],Columns[],7,0)=0,"","-&gt;"&amp;VLOOKUP([Field],Columns[],7,0))</f>
        <v>-&gt;onUpdate('cascade')</v>
      </c>
      <c r="I86" s="3" t="str">
        <f>IF(VLOOKUP([Field],Columns[],8,0)=0,"","-&gt;"&amp;VLOOKUP([Field],Columns[],8,0))</f>
        <v>-&gt;onDelete('set null')</v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7" spans="1:11" hidden="1">
      <c r="A87" s="3" t="s">
        <v>211</v>
      </c>
      <c r="B87" s="3" t="s">
        <v>10</v>
      </c>
      <c r="C87" s="3" t="str">
        <f>VLOOKUP([Field],Columns[],2,0)&amp;"("</f>
        <v>increments(</v>
      </c>
      <c r="D87" s="3" t="str">
        <f>IF(VLOOKUP([Field],Columns[],3,0)&lt;&gt;"","'"&amp;VLOOKUP([Field],Columns[],3,0)&amp;"'","")</f>
        <v>'id'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/>
      </c>
      <c r="G87" s="3" t="str">
        <f>IF(VLOOKUP([Field],Columns[],6,0)=0,"","-&gt;"&amp;VLOOKUP([Field],Columns[],6,0))</f>
        <v/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$table-&gt;increments('id');</v>
      </c>
    </row>
    <row r="88" spans="1:11" hidden="1">
      <c r="A88" s="3" t="s">
        <v>211</v>
      </c>
      <c r="B88" s="3" t="s">
        <v>209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'wishlist'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3" t="s">
        <v>211</v>
      </c>
      <c r="B89" s="3" t="s">
        <v>239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'product'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$table-&gt;unsignedInteger('product')-&gt;nullable()-&gt;index();</v>
      </c>
    </row>
    <row r="90" spans="1:11" hidden="1">
      <c r="A90" s="3" t="s">
        <v>211</v>
      </c>
      <c r="B90" s="3" t="s">
        <v>245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'added_by'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$table-&gt;unsignedInteger('added_by')-&gt;nullable()-&gt;index();</v>
      </c>
    </row>
    <row r="91" spans="1:11" hidden="1">
      <c r="A91" s="3" t="s">
        <v>211</v>
      </c>
      <c r="B91" s="3" t="s">
        <v>246</v>
      </c>
      <c r="C91" s="3" t="str">
        <f>VLOOKUP([Field],Columns[],2,0)&amp;"("</f>
        <v>timestamp(</v>
      </c>
      <c r="D91" s="3" t="str">
        <f>IF(VLOOKUP([Field],Columns[],3,0)&lt;&gt;"","'"&amp;VLOOKUP([Field],Columns[],3,0)&amp;"'","")</f>
        <v>'added_on'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-&gt;default(DB::raw('CURRENT_TIMESTAMP'))</v>
      </c>
      <c r="G91" s="3" t="str">
        <f>IF(VLOOKUP([Field],Columns[],6,0)=0,"","-&gt;"&amp;VLOOKUP([Field],Columns[],6,0))</f>
        <v/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2" spans="1:11" hidden="1">
      <c r="A92" s="3" t="s">
        <v>211</v>
      </c>
      <c r="B92" s="3" t="s">
        <v>247</v>
      </c>
      <c r="C92" s="3" t="str">
        <f>VLOOKUP([Field],Columns[],2,0)&amp;"("</f>
        <v>unsignedInteger(</v>
      </c>
      <c r="D92" s="3" t="str">
        <f>IF(VLOOKUP([Field],Columns[],3,0)&lt;&gt;"","'"&amp;VLOOKUP([Field],Columns[],3,0)&amp;"'","")</f>
        <v>'removed_by'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-&gt;nullable()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$table-&gt;unsignedInteger('removed_by')-&gt;nullable()-&gt;index();</v>
      </c>
    </row>
    <row r="93" spans="1:11" hidden="1">
      <c r="A93" s="3" t="s">
        <v>211</v>
      </c>
      <c r="B93" s="3" t="s">
        <v>248</v>
      </c>
      <c r="C93" s="3" t="str">
        <f>VLOOKUP([Field],Columns[],2,0)&amp;"("</f>
        <v>timestamp(</v>
      </c>
      <c r="D93" s="3" t="str">
        <f>IF(VLOOKUP([Field],Columns[],3,0)&lt;&gt;"","'"&amp;VLOOKUP([Field],Columns[],3,0)&amp;"'","")</f>
        <v>'removed_on'</v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>-&gt;default(DB::raw('CURRENT_TIMESTAMP ON UPDATE CURRENT_TIMESTAMP'))</v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4" spans="1:11" hidden="1">
      <c r="A94" s="3" t="s">
        <v>211</v>
      </c>
      <c r="B94" s="3" t="s">
        <v>249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'product_status'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5" spans="1:11" hidden="1">
      <c r="A95" s="3" t="s">
        <v>211</v>
      </c>
      <c r="B95" s="3" t="s">
        <v>223</v>
      </c>
      <c r="C95" s="3" t="str">
        <f>VLOOKUP([Field],Columns[],2,0)&amp;"("</f>
        <v>enum(</v>
      </c>
      <c r="D95" s="3" t="str">
        <f>IF(VLOOKUP([Field],Columns[],3,0)&lt;&gt;"","'"&amp;VLOOKUP([Field],Columns[],3,0)&amp;"'","")</f>
        <v>'status'</v>
      </c>
      <c r="E95" s="6" t="str">
        <f>IF(VLOOKUP([Field],Columns[],4,0)&lt;&gt;0,", "&amp;VLOOKUP([Field],Columns[],4,0)&amp;")",")")</f>
        <v>, ['Active','Inactive'])</v>
      </c>
      <c r="F95" s="3" t="str">
        <f>IF(VLOOKUP([Field],Columns[],5,0)=0,"","-&gt;"&amp;VLOOKUP([Field],Columns[],5,0))</f>
        <v>-&gt;default('Active')</v>
      </c>
      <c r="G95" s="3" t="str">
        <f>IF(VLOOKUP([Field],Columns[],6,0)=0,"","-&gt;"&amp;VLOOKUP([Field],Columns[],6,0))</f>
        <v>-&gt;index()</v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6" spans="1:11" hidden="1">
      <c r="A96" s="3" t="s">
        <v>211</v>
      </c>
      <c r="B96" s="3" t="s">
        <v>12</v>
      </c>
      <c r="C96" s="3" t="str">
        <f>VLOOKUP([Field],Columns[],2,0)&amp;"("</f>
        <v>timestamps(</v>
      </c>
      <c r="D96" s="3" t="str">
        <f>IF(VLOOKUP([Field],Columns[],3,0)&lt;&gt;"","'"&amp;VLOOKUP([Field],Columns[],3,0)&amp;"'","")</f>
        <v/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/>
      </c>
      <c r="G96" s="3" t="str">
        <f>IF(VLOOKUP([Field],Columns[],6,0)=0,"","-&gt;"&amp;VLOOKUP([Field],Columns[],6,0))</f>
        <v/>
      </c>
      <c r="H96" s="3" t="str">
        <f>IF(VLOOKUP([Field],Columns[],7,0)=0,"","-&gt;"&amp;VLOOKUP([Field],Columns[],7,0))</f>
        <v/>
      </c>
      <c r="I96" s="3" t="str">
        <f>IF(VLOOKUP([Field],Columns[],8,0)=0,"","-&gt;"&amp;VLOOKUP([Field],Columns[],8,0))</f>
        <v/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$table-&gt;timestamps();</v>
      </c>
    </row>
    <row r="97" spans="1:11" hidden="1">
      <c r="A97" s="3" t="s">
        <v>211</v>
      </c>
      <c r="B97" s="3" t="s">
        <v>269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'wishlist'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-&gt;on('wishlists')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8" spans="1:11" hidden="1">
      <c r="A98" s="3" t="s">
        <v>211</v>
      </c>
      <c r="B98" s="3" t="s">
        <v>264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'product'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-&gt;on('products')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-&gt;onDelete('cascade')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9" spans="1:11" hidden="1">
      <c r="A99" s="3" t="s">
        <v>211</v>
      </c>
      <c r="B99" s="3" t="s">
        <v>274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'added_by'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0" spans="1:11" hidden="1">
      <c r="A100" s="3" t="s">
        <v>211</v>
      </c>
      <c r="B100" s="3" t="s">
        <v>275</v>
      </c>
      <c r="C100" s="3" t="str">
        <f>VLOOKUP([Field],Columns[],2,0)&amp;"("</f>
        <v>foreign(</v>
      </c>
      <c r="D100" s="3" t="str">
        <f>IF(VLOOKUP([Field],Columns[],3,0)&lt;&gt;"","'"&amp;VLOOKUP([Field],Columns[],3,0)&amp;"'","")</f>
        <v>'removed_by'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>-&gt;references('id')</v>
      </c>
      <c r="G100" s="3" t="str">
        <f>IF(VLOOKUP([Field],Columns[],6,0)=0,"","-&gt;"&amp;VLOOKUP([Field],Columns[],6,0))</f>
        <v>-&gt;on('visitors')</v>
      </c>
      <c r="H100" s="3" t="str">
        <f>IF(VLOOKUP([Field],Columns[],7,0)=0,"","-&gt;"&amp;VLOOKUP([Field],Columns[],7,0))</f>
        <v>-&gt;onUpdate('cascade')</v>
      </c>
      <c r="I100" s="3" t="str">
        <f>IF(VLOOKUP([Field],Columns[],8,0)=0,"","-&gt;"&amp;VLOOKUP([Field],Columns[],8,0))</f>
        <v>-&gt;onDelete('set null')</v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1" spans="1:11" hidden="1">
      <c r="A101" s="3" t="s">
        <v>215</v>
      </c>
      <c r="B101" s="3" t="s">
        <v>10</v>
      </c>
      <c r="C101" s="3" t="str">
        <f>VLOOKUP([Field],Columns[],2,0)&amp;"("</f>
        <v>increments(</v>
      </c>
      <c r="D101" s="3" t="str">
        <f>IF(VLOOKUP([Field],Columns[],3,0)&lt;&gt;"","'"&amp;VLOOKUP([Field],Columns[],3,0)&amp;"'","")</f>
        <v>'id'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/>
      </c>
      <c r="G101" s="3" t="str">
        <f>IF(VLOOKUP([Field],Columns[],6,0)=0,"","-&gt;"&amp;VLOOKUP([Field],Columns[],6,0))</f>
        <v/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$table-&gt;increments('id');</v>
      </c>
    </row>
    <row r="102" spans="1:11" hidden="1">
      <c r="A102" s="3" t="s">
        <v>215</v>
      </c>
      <c r="B102" s="3" t="s">
        <v>254</v>
      </c>
      <c r="C102" s="3" t="str">
        <f>VLOOKUP([Field],Columns[],2,0)&amp;"("</f>
        <v>unsignedInteger(</v>
      </c>
      <c r="D102" s="3" t="str">
        <f>IF(VLOOKUP([Field],Columns[],3,0)&lt;&gt;"","'"&amp;VLOOKUP([Field],Columns[],3,0)&amp;"'","")</f>
        <v>'wishlist_product'</v>
      </c>
      <c r="E102" s="6" t="str">
        <f>IF(VLOOKUP([Field],Columns[],4,0)&lt;&gt;0,", "&amp;VLOOKUP([Field],Columns[],4,0)&amp;")",")")</f>
        <v>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>-&gt;index()</v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3" spans="1:11" hidden="1">
      <c r="A103" s="3" t="s">
        <v>215</v>
      </c>
      <c r="B103" s="3" t="s">
        <v>253</v>
      </c>
      <c r="C103" s="3" t="str">
        <f>VLOOKUP([Field],Columns[],2,0)&amp;"("</f>
        <v>string(</v>
      </c>
      <c r="D103" s="3" t="str">
        <f>IF(VLOOKUP([Field],Columns[],3,0)&lt;&gt;"","'"&amp;VLOOKUP([Field],Columns[],3,0)&amp;"'","")</f>
        <v>'note'</v>
      </c>
      <c r="E103" s="6" t="str">
        <f>IF(VLOOKUP([Field],Columns[],4,0)&lt;&gt;0,", "&amp;VLOOKUP([Field],Columns[],4,0)&amp;")",")")</f>
        <v>, 512)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/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$table-&gt;string('note', 512)-&gt;nullable();</v>
      </c>
    </row>
    <row r="104" spans="1:11" hidden="1">
      <c r="A104" s="3" t="s">
        <v>215</v>
      </c>
      <c r="B104" s="3" t="s">
        <v>273</v>
      </c>
      <c r="C104" s="3" t="str">
        <f>VLOOKUP([Field],Columns[],2,0)&amp;"("</f>
        <v>unsignedInteger(</v>
      </c>
      <c r="D104" s="3" t="str">
        <f>IF(VLOOKUP([Field],Columns[],3,0)&lt;&gt;"","'"&amp;VLOOKUP([Field],Columns[],3,0)&amp;"'","")</f>
        <v>'author'</v>
      </c>
      <c r="E104" s="6" t="str">
        <f>IF(VLOOKUP([Field],Columns[],4,0)&lt;&gt;0,", "&amp;VLOOKUP([Field],Columns[],4,0)&amp;")",")")</f>
        <v>)</v>
      </c>
      <c r="F104" s="3" t="str">
        <f>IF(VLOOKUP([Field],Columns[],5,0)=0,"","-&gt;"&amp;VLOOKUP([Field],Columns[],5,0))</f>
        <v>-&gt;nullable()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$table-&gt;unsignedInteger('author')-&gt;nullable()-&gt;index();</v>
      </c>
    </row>
    <row r="105" spans="1:11" hidden="1">
      <c r="A105" s="3" t="s">
        <v>215</v>
      </c>
      <c r="B105" s="3" t="s">
        <v>223</v>
      </c>
      <c r="C105" s="3" t="str">
        <f>VLOOKUP([Field],Columns[],2,0)&amp;"("</f>
        <v>enum(</v>
      </c>
      <c r="D105" s="3" t="str">
        <f>IF(VLOOKUP([Field],Columns[],3,0)&lt;&gt;"","'"&amp;VLOOKUP([Field],Columns[],3,0)&amp;"'","")</f>
        <v>'status'</v>
      </c>
      <c r="E105" s="6" t="str">
        <f>IF(VLOOKUP([Field],Columns[],4,0)&lt;&gt;0,", "&amp;VLOOKUP([Field],Columns[],4,0)&amp;")",")")</f>
        <v>, ['Active','Inactive'])</v>
      </c>
      <c r="F105" s="3" t="str">
        <f>IF(VLOOKUP([Field],Columns[],5,0)=0,"","-&gt;"&amp;VLOOKUP([Field],Columns[],5,0))</f>
        <v>-&gt;default('Active')</v>
      </c>
      <c r="G105" s="3" t="str">
        <f>IF(VLOOKUP([Field],Columns[],6,0)=0,"","-&gt;"&amp;VLOOKUP([Field],Columns[],6,0))</f>
        <v>-&gt;index()</v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6" spans="1:11" hidden="1">
      <c r="A106" s="3" t="s">
        <v>215</v>
      </c>
      <c r="B106" s="3" t="s">
        <v>12</v>
      </c>
      <c r="C106" s="3" t="str">
        <f>VLOOKUP([Field],Columns[],2,0)&amp;"("</f>
        <v>timestamps(</v>
      </c>
      <c r="D106" s="3" t="str">
        <f>IF(VLOOKUP([Field],Columns[],3,0)&lt;&gt;"","'"&amp;VLOOKUP([Field],Columns[],3,0)&amp;"'","")</f>
        <v/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/>
      </c>
      <c r="G106" s="3" t="str">
        <f>IF(VLOOKUP([Field],Columns[],6,0)=0,"","-&gt;"&amp;VLOOKUP([Field],Columns[],6,0))</f>
        <v/>
      </c>
      <c r="H106" s="3" t="str">
        <f>IF(VLOOKUP([Field],Columns[],7,0)=0,"","-&gt;"&amp;VLOOKUP([Field],Columns[],7,0))</f>
        <v/>
      </c>
      <c r="I106" s="3" t="str">
        <f>IF(VLOOKUP([Field],Columns[],8,0)=0,"","-&gt;"&amp;VLOOKUP([Field],Columns[],8,0))</f>
        <v/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$table-&gt;timestamps();</v>
      </c>
    </row>
    <row r="107" spans="1:11" hidden="1">
      <c r="A107" s="3" t="s">
        <v>215</v>
      </c>
      <c r="B107" s="3" t="s">
        <v>271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'wishlist_product'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-&gt;on('wishlist_products')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-&gt;onDelete('cascade')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8" spans="1:11" hidden="1">
      <c r="A108" s="3" t="s">
        <v>215</v>
      </c>
      <c r="B108" s="3" t="s">
        <v>268</v>
      </c>
      <c r="C108" s="3" t="str">
        <f>VLOOKUP([Field],Columns[],2,0)&amp;"("</f>
        <v>foreign(</v>
      </c>
      <c r="D108" s="3" t="str">
        <f>IF(VLOOKUP([Field],Columns[],3,0)&lt;&gt;"","'"&amp;VLOOKUP([Field],Columns[],3,0)&amp;"'","")</f>
        <v>'author'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>-&gt;references('id')</v>
      </c>
      <c r="G108" s="3" t="str">
        <f>IF(VLOOKUP([Field],Columns[],6,0)=0,"","-&gt;"&amp;VLOOKUP([Field],Columns[],6,0))</f>
        <v>-&gt;on('visitors')</v>
      </c>
      <c r="H108" s="3" t="str">
        <f>IF(VLOOKUP([Field],Columns[],7,0)=0,"","-&gt;"&amp;VLOOKUP([Field],Columns[],7,0))</f>
        <v>-&gt;onUpdate('cascade')</v>
      </c>
      <c r="I108" s="3" t="str">
        <f>IF(VLOOKUP([Field],Columns[],8,0)=0,"","-&gt;"&amp;VLOOKUP([Field],Columns[],8,0))</f>
        <v>-&gt;onDelete('set null')</v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9" spans="1:11" hidden="1">
      <c r="A109" s="3" t="s">
        <v>213</v>
      </c>
      <c r="B109" s="3" t="s">
        <v>10</v>
      </c>
      <c r="C109" s="3" t="str">
        <f>VLOOKUP([Field],Columns[],2,0)&amp;"("</f>
        <v>increments(</v>
      </c>
      <c r="D109" s="3" t="str">
        <f>IF(VLOOKUP([Field],Columns[],3,0)&lt;&gt;"","'"&amp;VLOOKUP([Field],Columns[],3,0)&amp;"'","")</f>
        <v>'id'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/>
      </c>
      <c r="G109" s="3" t="str">
        <f>IF(VLOOKUP([Field],Columns[],6,0)=0,"","-&gt;"&amp;VLOOKUP([Field],Columns[],6,0))</f>
        <v/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$table-&gt;increments('id');</v>
      </c>
    </row>
    <row r="110" spans="1:11" hidden="1">
      <c r="A110" s="3" t="s">
        <v>213</v>
      </c>
      <c r="B110" s="3" t="s">
        <v>209</v>
      </c>
      <c r="C110" s="3" t="str">
        <f>VLOOKUP([Field],Columns[],2,0)&amp;"("</f>
        <v>unsignedInteger(</v>
      </c>
      <c r="D110" s="3" t="str">
        <f>IF(VLOOKUP([Field],Columns[],3,0)&lt;&gt;"","'"&amp;VLOOKUP([Field],Columns[],3,0)&amp;"'","")</f>
        <v>'wishlist'</v>
      </c>
      <c r="E110" s="6" t="str">
        <f>IF(VLOOKUP([Field],Columns[],4,0)&lt;&gt;0,", "&amp;VLOOKUP([Field],Columns[],4,0)&amp;")",")")</f>
        <v>)</v>
      </c>
      <c r="F110" s="3" t="str">
        <f>IF(VLOOKUP([Field],Columns[],5,0)=0,"","-&gt;"&amp;VLOOKUP([Field],Columns[],5,0))</f>
        <v>-&gt;nullable()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$table-&gt;unsignedInteger('wishlist')-&gt;nullable()-&gt;index();</v>
      </c>
    </row>
    <row r="111" spans="1:11" hidden="1">
      <c r="A111" s="3" t="s">
        <v>213</v>
      </c>
      <c r="B111" s="3" t="s">
        <v>223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'status'</v>
      </c>
      <c r="E111" s="6" t="str">
        <f>IF(VLOOKUP([Field],Columns[],4,0)&lt;&gt;0,", "&amp;VLOOKUP([Field],Columns[],4,0)&amp;")",")")</f>
        <v>, ['Active','Inactive'])</v>
      </c>
      <c r="F111" s="3" t="str">
        <f>IF(VLOOKUP([Field],Columns[],5,0)=0,"","-&gt;"&amp;VLOOKUP([Field],Columns[],5,0))</f>
        <v>-&gt;default('Active')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 s="16" customFormat="1" hidden="1">
      <c r="A112" s="3" t="s">
        <v>213</v>
      </c>
      <c r="B112" s="3" t="s">
        <v>251</v>
      </c>
      <c r="C112" s="3" t="str">
        <f>VLOOKUP([Field],Columns[],2,0)&amp;"("</f>
        <v>enum(</v>
      </c>
      <c r="D112" s="3" t="str">
        <f>IF(VLOOKUP([Field],Columns[],3,0)&lt;&gt;"","'"&amp;VLOOKUP([Field],Columns[],3,0)&amp;"'","")</f>
        <v>'viewed'</v>
      </c>
      <c r="E112" s="6" t="str">
        <f>IF(VLOOKUP([Field],Columns[],4,0)&lt;&gt;0,", "&amp;VLOOKUP([Field],Columns[],4,0)&amp;")",")")</f>
        <v>, ['Yes','No'])</v>
      </c>
      <c r="F112" s="3" t="str">
        <f>IF(VLOOKUP([Field],Columns[],5,0)=0,"","-&gt;"&amp;VLOOKUP([Field],Columns[],5,0))</f>
        <v>-&gt;default('No')</v>
      </c>
      <c r="G112" s="3" t="str">
        <f>IF(VLOOKUP([Field],Columns[],6,0)=0,"","-&gt;"&amp;VLOOKUP([Field],Columns[],6,0))</f>
        <v>-&gt;index()</v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$table-&gt;enum('viewed', ['Yes','No'])-&gt;default('No')-&gt;index();</v>
      </c>
    </row>
    <row r="113" spans="1:11" hidden="1">
      <c r="A113" s="3" t="s">
        <v>213</v>
      </c>
      <c r="B113" s="3" t="s">
        <v>12</v>
      </c>
      <c r="C113" s="3" t="str">
        <f>VLOOKUP([Field],Columns[],2,0)&amp;"("</f>
        <v>timestamps(</v>
      </c>
      <c r="D113" s="3" t="str">
        <f>IF(VLOOKUP([Field],Columns[],3,0)&lt;&gt;"","'"&amp;VLOOKUP([Field],Columns[],3,0)&amp;"'","")</f>
        <v/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/>
      </c>
      <c r="G113" s="3" t="str">
        <f>IF(VLOOKUP([Field],Columns[],6,0)=0,"","-&gt;"&amp;VLOOKUP([Field],Columns[],6,0))</f>
        <v/>
      </c>
      <c r="H113" s="3" t="str">
        <f>IF(VLOOKUP([Field],Columns[],7,0)=0,"","-&gt;"&amp;VLOOKUP([Field],Columns[],7,0))</f>
        <v/>
      </c>
      <c r="I113" s="3" t="str">
        <f>IF(VLOOKUP([Field],Columns[],8,0)=0,"","-&gt;"&amp;VLOOKUP([Field],Columns[],8,0))</f>
        <v/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$table-&gt;timestamps();</v>
      </c>
    </row>
    <row r="114" spans="1:11" hidden="1">
      <c r="A114" s="3" t="s">
        <v>213</v>
      </c>
      <c r="B114" s="3" t="s">
        <v>269</v>
      </c>
      <c r="C114" s="3" t="str">
        <f>VLOOKUP([Field],Columns[],2,0)&amp;"("</f>
        <v>foreign(</v>
      </c>
      <c r="D114" s="3" t="str">
        <f>IF(VLOOKUP([Field],Columns[],3,0)&lt;&gt;"","'"&amp;VLOOKUP([Field],Columns[],3,0)&amp;"'","")</f>
        <v>'wishlist'</v>
      </c>
      <c r="E114" s="6" t="str">
        <f>IF(VLOOKUP([Field],Columns[],4,0)&lt;&gt;0,", "&amp;VLOOKUP([Field],Columns[],4,0)&amp;")",")")</f>
        <v>)</v>
      </c>
      <c r="F114" s="3" t="str">
        <f>IF(VLOOKUP([Field],Columns[],5,0)=0,"","-&gt;"&amp;VLOOKUP([Field],Columns[],5,0))</f>
        <v>-&gt;references('id')</v>
      </c>
      <c r="G114" s="3" t="str">
        <f>IF(VLOOKUP([Field],Columns[],6,0)=0,"","-&gt;"&amp;VLOOKUP([Field],Columns[],6,0))</f>
        <v>-&gt;on('wishlists')</v>
      </c>
      <c r="H114" s="3" t="str">
        <f>IF(VLOOKUP([Field],Columns[],7,0)=0,"","-&gt;"&amp;VLOOKUP([Field],Columns[],7,0))</f>
        <v>-&gt;onUpdate('cascade')</v>
      </c>
      <c r="I114" s="3" t="str">
        <f>IF(VLOOKUP([Field],Columns[],8,0)=0,"","-&gt;"&amp;VLOOKUP([Field],Columns[],8,0))</f>
        <v>-&gt;onDelete('cascade')</v>
      </c>
      <c r="J114" s="3" t="str">
        <f>IF(VLOOKUP([Field],Columns[],9,0)=0,"","-&gt;"&amp;VLOOKUP([Field],Columns[],9,0))</f>
        <v/>
      </c>
      <c r="K11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4">
      <formula1>AvailableFields</formula1>
    </dataValidation>
    <dataValidation type="list" allowBlank="1" showInputMessage="1" showErrorMessage="1" sqref="A2:A11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49"/>
  <sheetViews>
    <sheetView topLeftCell="B1" workbookViewId="0">
      <selection activeCell="D132" sqref="D13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620</v>
      </c>
      <c r="F114" s="42" t="s">
        <v>605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3</v>
      </c>
      <c r="F115" s="42" t="s">
        <v>113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501</v>
      </c>
      <c r="E116" s="42" t="s">
        <v>452</v>
      </c>
      <c r="F116" s="42" t="s">
        <v>223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0</v>
      </c>
      <c r="F117" s="42" t="s">
        <v>94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620</v>
      </c>
      <c r="F118" s="42" t="s">
        <v>605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502</v>
      </c>
      <c r="E119" s="42" t="s">
        <v>3</v>
      </c>
      <c r="F119" s="42" t="s">
        <v>113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502</v>
      </c>
      <c r="E120" s="42" t="s">
        <v>452</v>
      </c>
      <c r="F120" s="42" t="s">
        <v>223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0</v>
      </c>
      <c r="F121" s="42" t="s">
        <v>94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503</v>
      </c>
      <c r="E122" s="42" t="s">
        <v>620</v>
      </c>
      <c r="F122" s="42" t="s">
        <v>605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503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s="16" customFormat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503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s="16" customFormat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504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s="16" customFormat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504</v>
      </c>
      <c r="E126" s="42" t="s">
        <v>620</v>
      </c>
      <c r="F126" s="42" t="s">
        <v>605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s="16" customFormat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504</v>
      </c>
      <c r="E127" s="42" t="s">
        <v>3</v>
      </c>
      <c r="F127" s="42" t="s">
        <v>113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504</v>
      </c>
      <c r="E128" s="42" t="s">
        <v>452</v>
      </c>
      <c r="F128" s="42" t="s">
        <v>223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0</v>
      </c>
      <c r="F129" s="42" t="s">
        <v>94</v>
      </c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505</v>
      </c>
      <c r="E130" s="42" t="s">
        <v>282</v>
      </c>
      <c r="F130" s="42" t="s">
        <v>94</v>
      </c>
      <c r="G130" s="42">
        <v>505</v>
      </c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505</v>
      </c>
      <c r="E131" s="42" t="s">
        <v>280</v>
      </c>
      <c r="F131" s="42" t="s">
        <v>94</v>
      </c>
      <c r="G131" s="42">
        <v>506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505</v>
      </c>
      <c r="E132" s="42" t="s">
        <v>400</v>
      </c>
      <c r="F132" s="42" t="s">
        <v>94</v>
      </c>
      <c r="G132" s="42">
        <v>507</v>
      </c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505</v>
      </c>
      <c r="E133" s="42" t="s">
        <v>401</v>
      </c>
      <c r="F133" s="42" t="s">
        <v>94</v>
      </c>
      <c r="G133" s="42">
        <v>508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506</v>
      </c>
      <c r="E134" s="42" t="s">
        <v>0</v>
      </c>
      <c r="F134" s="42" t="s">
        <v>94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506</v>
      </c>
      <c r="E135" s="42" t="s">
        <v>453</v>
      </c>
      <c r="F135" s="42" t="s">
        <v>167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>
      <c r="A136" s="41" t="str">
        <f>[Table Name]&amp;"-"&amp;(COUNTIF($B$1:TableData[[#This Row],[Table Name]],TableData[[#This Row],[Table Name]])-1)</f>
        <v>Resource List Layout-24</v>
      </c>
      <c r="B136" s="42" t="s">
        <v>158</v>
      </c>
      <c r="C1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506</v>
      </c>
      <c r="E136" s="42" t="s">
        <v>454</v>
      </c>
      <c r="F136" s="42" t="s">
        <v>218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1:18">
      <c r="A137" s="41" t="str">
        <f>[Table Name]&amp;"-"&amp;(COUNTIF($B$1:TableData[[#This Row],[Table Name]],TableData[[#This Row],[Table Name]])-1)</f>
        <v>Resource List Layout-25</v>
      </c>
      <c r="B137" s="42" t="s">
        <v>158</v>
      </c>
      <c r="C1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507</v>
      </c>
      <c r="E137" s="42" t="s">
        <v>0</v>
      </c>
      <c r="F137" s="42" t="s">
        <v>94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spans="1:18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507</v>
      </c>
      <c r="E138" s="42" t="s">
        <v>325</v>
      </c>
      <c r="F138" s="42" t="s">
        <v>94</v>
      </c>
      <c r="G138" s="42">
        <v>513</v>
      </c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507</v>
      </c>
      <c r="E139" s="42" t="s">
        <v>455</v>
      </c>
      <c r="F139" s="42" t="s">
        <v>95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>
      <c r="A140" s="39" t="str">
        <f>[Table Name]&amp;"-"&amp;(COUNTIF($B$1:TableData[[#This Row],[Table Name]],TableData[[#This Row],[Table Name]])-1)</f>
        <v>Resource List Layout-28</v>
      </c>
      <c r="B140" s="42" t="s">
        <v>158</v>
      </c>
      <c r="C14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508</v>
      </c>
      <c r="E140" s="42" t="s">
        <v>0</v>
      </c>
      <c r="F140" s="42" t="s">
        <v>94</v>
      </c>
      <c r="G140" s="42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1:18">
      <c r="A141" s="39" t="str">
        <f>[Table Name]&amp;"-"&amp;(COUNTIF($B$1:TableData[[#This Row],[Table Name]],TableData[[#This Row],[Table Name]])-1)</f>
        <v>Resource List Layout-29</v>
      </c>
      <c r="B141" s="42" t="s">
        <v>158</v>
      </c>
      <c r="C14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508</v>
      </c>
      <c r="E141" s="42" t="s">
        <v>325</v>
      </c>
      <c r="F141" s="42" t="s">
        <v>94</v>
      </c>
      <c r="G141" s="42">
        <v>513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1:18">
      <c r="A142" s="41" t="str">
        <f>[Table Name]&amp;"-"&amp;(COUNTIF($B$1:TableData[[#This Row],[Table Name]],TableData[[#This Row],[Table Name]])-1)</f>
        <v>Resource List Layout-30</v>
      </c>
      <c r="B142" s="42" t="s">
        <v>158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142" s="42">
        <v>508</v>
      </c>
      <c r="E142" s="42" t="s">
        <v>455</v>
      </c>
      <c r="F142" s="42" t="s">
        <v>95</v>
      </c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>
      <c r="A143" s="41" t="str">
        <f>[Table Name]&amp;"-"&amp;(COUNTIF($B$1:TableData[[#This Row],[Table Name]],TableData[[#This Row],[Table Name]])-1)</f>
        <v>Resource List Layout-31</v>
      </c>
      <c r="B143" s="42" t="s">
        <v>158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143" s="42">
        <v>509</v>
      </c>
      <c r="E143" s="42" t="s">
        <v>456</v>
      </c>
      <c r="F143" s="42" t="s">
        <v>10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>
      <c r="A144" s="41" t="str">
        <f>[Table Name]&amp;"-"&amp;(COUNTIF($B$1:TableData[[#This Row],[Table Name]],TableData[[#This Row],[Table Name]])-1)</f>
        <v>Resource List Layout-32</v>
      </c>
      <c r="B144" s="42" t="s">
        <v>158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144" s="42">
        <v>509</v>
      </c>
      <c r="E144" s="42" t="s">
        <v>457</v>
      </c>
      <c r="F144" s="42" t="s">
        <v>253</v>
      </c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>
      <c r="A145" s="41" t="str">
        <f>[Table Name]&amp;"-"&amp;(COUNTIF($B$1:TableData[[#This Row],[Table Name]],TableData[[#This Row],[Table Name]])-1)</f>
        <v>Resource List Layout-33</v>
      </c>
      <c r="B145" s="42" t="s">
        <v>158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145" s="42">
        <v>509</v>
      </c>
      <c r="E145" s="42" t="s">
        <v>325</v>
      </c>
      <c r="F145" s="42" t="s">
        <v>94</v>
      </c>
      <c r="G145" s="42">
        <v>521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s="16" customFormat="1" hidden="1">
      <c r="A146" s="41" t="str">
        <f>[Table Name]&amp;"-"&amp;(COUNTIF($B$1:TableData[[#This Row],[Table Name]],TableData[[#This Row],[Table Name]])-1)</f>
        <v>Resource Forms-1</v>
      </c>
      <c r="B146" s="42" t="s">
        <v>120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6" s="42">
        <v>303</v>
      </c>
      <c r="E146" s="42" t="s">
        <v>458</v>
      </c>
      <c r="F146" s="42" t="s">
        <v>459</v>
      </c>
      <c r="G146" s="42" t="s">
        <v>460</v>
      </c>
      <c r="H146" s="42" t="s">
        <v>461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Resource Form Fields-1</v>
      </c>
      <c r="B147" s="42" t="s">
        <v>122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501</v>
      </c>
      <c r="E147" s="42" t="s">
        <v>239</v>
      </c>
      <c r="F147" s="42" t="s">
        <v>462</v>
      </c>
      <c r="G147" s="42" t="s">
        <v>467</v>
      </c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Fields-2</v>
      </c>
      <c r="B148" s="42" t="s">
        <v>122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8" s="42">
        <v>501</v>
      </c>
      <c r="E148" s="42" t="s">
        <v>94</v>
      </c>
      <c r="F148" s="42" t="s">
        <v>462</v>
      </c>
      <c r="G148" s="42" t="s">
        <v>463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Fields-3</v>
      </c>
      <c r="B149" s="42" t="s">
        <v>122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9" s="42">
        <v>501</v>
      </c>
      <c r="E149" s="42" t="s">
        <v>240</v>
      </c>
      <c r="F149" s="42" t="s">
        <v>464</v>
      </c>
      <c r="G149" s="42" t="s">
        <v>465</v>
      </c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Fields-4</v>
      </c>
      <c r="B150" s="42" t="s">
        <v>122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0" s="42">
        <v>501</v>
      </c>
      <c r="E150" s="42" t="s">
        <v>242</v>
      </c>
      <c r="F150" s="42" t="s">
        <v>466</v>
      </c>
      <c r="G150" s="42" t="s">
        <v>242</v>
      </c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Field Options-1</v>
      </c>
      <c r="B151" s="42" t="s">
        <v>169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1" s="42">
        <v>504</v>
      </c>
      <c r="E151" s="42" t="s">
        <v>224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 Field Data-1</v>
      </c>
      <c r="B152" s="42" t="s">
        <v>126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2" s="42">
        <v>501</v>
      </c>
      <c r="E152" s="42" t="s">
        <v>239</v>
      </c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hidden="1">
      <c r="A153" s="41" t="str">
        <f>[Table Name]&amp;"-"&amp;(COUNTIF($B$1:TableData[[#This Row],[Table Name]],TableData[[#This Row],[Table Name]])-1)</f>
        <v>Resource Form Field Data-2</v>
      </c>
      <c r="B153" s="42" t="s">
        <v>126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3" s="42">
        <v>502</v>
      </c>
      <c r="E153" s="42" t="s">
        <v>94</v>
      </c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Data-3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4" s="42">
        <v>503</v>
      </c>
      <c r="E154" s="42" t="s">
        <v>240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Resource Form Field Data-4</v>
      </c>
      <c r="B155" s="42" t="s">
        <v>126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5" s="42">
        <v>504</v>
      </c>
      <c r="E155" s="42" t="s">
        <v>242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Resource Forms-2</v>
      </c>
      <c r="B156" s="42" t="s">
        <v>120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6" s="42">
        <v>303</v>
      </c>
      <c r="E156" s="42" t="s">
        <v>468</v>
      </c>
      <c r="F156" s="42" t="s">
        <v>469</v>
      </c>
      <c r="G156" s="42" t="s">
        <v>470</v>
      </c>
      <c r="H156" s="42" t="s">
        <v>471</v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s="16" customFormat="1" hidden="1">
      <c r="A157" s="41" t="str">
        <f>[Table Name]&amp;"-"&amp;(COUNTIF($B$1:TableData[[#This Row],[Table Name]],TableData[[#This Row],[Table Name]])-1)</f>
        <v>Resource Form Fields-5</v>
      </c>
      <c r="B157" s="42" t="s">
        <v>122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7" s="42">
        <v>502</v>
      </c>
      <c r="E157" s="42" t="s">
        <v>223</v>
      </c>
      <c r="F157" s="42" t="s">
        <v>466</v>
      </c>
      <c r="G157" s="42" t="s">
        <v>472</v>
      </c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 Data-5</v>
      </c>
      <c r="B158" s="42" t="s">
        <v>126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8" s="42">
        <v>505</v>
      </c>
      <c r="E158" s="42" t="s">
        <v>223</v>
      </c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Field Options-2</v>
      </c>
      <c r="B159" s="42" t="s">
        <v>169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9" s="42">
        <v>505</v>
      </c>
      <c r="E159" s="42" t="s">
        <v>224</v>
      </c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Form Field Attrs-1</v>
      </c>
      <c r="B160" s="42" t="s">
        <v>144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0" s="42">
        <v>505</v>
      </c>
      <c r="E160" s="42" t="s">
        <v>473</v>
      </c>
      <c r="F160" s="42">
        <v>4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Forms-3</v>
      </c>
      <c r="B161" s="42" t="s">
        <v>120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1" s="42">
        <v>304</v>
      </c>
      <c r="E161" s="42" t="s">
        <v>474</v>
      </c>
      <c r="F161" s="42" t="s">
        <v>475</v>
      </c>
      <c r="G161" s="42" t="s">
        <v>476</v>
      </c>
      <c r="H161" s="42" t="s">
        <v>476</v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Fields-6</v>
      </c>
      <c r="B162" s="42" t="s">
        <v>122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2" s="42">
        <v>503</v>
      </c>
      <c r="E162" s="42" t="s">
        <v>94</v>
      </c>
      <c r="F162" s="42" t="s">
        <v>462</v>
      </c>
      <c r="G162" s="42" t="s">
        <v>599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Fields-7</v>
      </c>
      <c r="B163" s="42" t="s">
        <v>122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3" s="42">
        <v>503</v>
      </c>
      <c r="E163" s="42" t="s">
        <v>167</v>
      </c>
      <c r="F163" s="42" t="s">
        <v>462</v>
      </c>
      <c r="G163" s="42" t="s">
        <v>477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41" t="str">
        <f>[Table Name]&amp;"-"&amp;(COUNTIF($B$1:TableData[[#This Row],[Table Name]],TableData[[#This Row],[Table Name]])-1)</f>
        <v>Resource Form Fields-8</v>
      </c>
      <c r="B164" s="42" t="s">
        <v>122</v>
      </c>
      <c r="C16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4" s="42">
        <v>503</v>
      </c>
      <c r="E164" s="42" t="s">
        <v>218</v>
      </c>
      <c r="F164" s="42" t="s">
        <v>462</v>
      </c>
      <c r="G164" s="42" t="s">
        <v>478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 hidden="1">
      <c r="A165" s="41" t="str">
        <f>[Table Name]&amp;"-"&amp;(COUNTIF($B$1:TableData[[#This Row],[Table Name]],TableData[[#This Row],[Table Name]])-1)</f>
        <v>Resource Form Field Data-6</v>
      </c>
      <c r="B165" s="42" t="s">
        <v>126</v>
      </c>
      <c r="C1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5" s="42">
        <v>506</v>
      </c>
      <c r="E165" s="42" t="s">
        <v>94</v>
      </c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spans="1:18" hidden="1">
      <c r="A166" s="41" t="str">
        <f>[Table Name]&amp;"-"&amp;(COUNTIF($B$1:TableData[[#This Row],[Table Name]],TableData[[#This Row],[Table Name]])-1)</f>
        <v>Resource Form Field Data-7</v>
      </c>
      <c r="B166" s="42" t="s">
        <v>126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6" s="42">
        <v>507</v>
      </c>
      <c r="E166" s="42" t="s">
        <v>167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 Field Data-8</v>
      </c>
      <c r="B167" s="42" t="s">
        <v>126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7" s="42">
        <v>508</v>
      </c>
      <c r="E167" s="42" t="s">
        <v>218</v>
      </c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39" t="str">
        <f>[Table Name]&amp;"-"&amp;(COUNTIF($B$1:TableData[[#This Row],[Table Name]],TableData[[#This Row],[Table Name]])-1)</f>
        <v>Form Layout-1</v>
      </c>
      <c r="B168" s="42" t="s">
        <v>160</v>
      </c>
      <c r="C1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8" s="40">
        <v>503</v>
      </c>
      <c r="E168" s="40">
        <v>506</v>
      </c>
      <c r="F168" s="40">
        <v>12</v>
      </c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39" t="str">
        <f>[Table Name]&amp;"-"&amp;(COUNTIF($B$1:TableData[[#This Row],[Table Name]],TableData[[#This Row],[Table Name]])-1)</f>
        <v>Form Layout-2</v>
      </c>
      <c r="B169" s="42" t="s">
        <v>160</v>
      </c>
      <c r="C1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9" s="40">
        <v>503</v>
      </c>
      <c r="E169" s="40">
        <v>507</v>
      </c>
      <c r="F169" s="40">
        <v>6</v>
      </c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hidden="1">
      <c r="A170" s="41" t="str">
        <f>[Table Name]&amp;"-"&amp;(COUNTIF($B$1:TableData[[#This Row],[Table Name]],TableData[[#This Row],[Table Name]])-1)</f>
        <v>Form Layout-3</v>
      </c>
      <c r="B170" s="42" t="s">
        <v>160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70" s="40">
        <v>503</v>
      </c>
      <c r="E170" s="42">
        <v>508</v>
      </c>
      <c r="F170" s="42">
        <v>6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Forms-4</v>
      </c>
      <c r="B171" s="42" t="s">
        <v>120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71" s="42">
        <v>305</v>
      </c>
      <c r="E171" s="42" t="s">
        <v>479</v>
      </c>
      <c r="F171" s="42" t="s">
        <v>480</v>
      </c>
      <c r="G171" s="42" t="s">
        <v>481</v>
      </c>
      <c r="H171" s="42" t="s">
        <v>481</v>
      </c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hidden="1">
      <c r="A172" s="41" t="str">
        <f>[Table Name]&amp;"-"&amp;(COUNTIF($B$1:TableData[[#This Row],[Table Name]],TableData[[#This Row],[Table Name]])-1)</f>
        <v>Resource Form Fields-9</v>
      </c>
      <c r="B172" s="42" t="s">
        <v>122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2" s="42">
        <v>504</v>
      </c>
      <c r="E172" s="42" t="s">
        <v>94</v>
      </c>
      <c r="F172" s="42" t="s">
        <v>462</v>
      </c>
      <c r="G172" s="42" t="s">
        <v>483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s="16" customFormat="1" hidden="1">
      <c r="A173" s="41" t="str">
        <f>[Table Name]&amp;"-"&amp;(COUNTIF($B$1:TableData[[#This Row],[Table Name]],TableData[[#This Row],[Table Name]])-1)</f>
        <v>Resource Form Fields-10</v>
      </c>
      <c r="B173" s="42" t="s">
        <v>122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3" s="42">
        <v>504</v>
      </c>
      <c r="E173" s="42" t="s">
        <v>95</v>
      </c>
      <c r="F173" s="42" t="s">
        <v>482</v>
      </c>
      <c r="G173" s="42" t="s">
        <v>484</v>
      </c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41" t="str">
        <f>[Table Name]&amp;"-"&amp;(COUNTIF($B$1:TableData[[#This Row],[Table Name]],TableData[[#This Row],[Table Name]])-1)</f>
        <v>Resource Form Fields-11</v>
      </c>
      <c r="B174" s="42" t="s">
        <v>122</v>
      </c>
      <c r="C1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4" s="42">
        <v>504</v>
      </c>
      <c r="E174" s="42" t="s">
        <v>49</v>
      </c>
      <c r="F174" s="42" t="s">
        <v>489</v>
      </c>
      <c r="G174" s="42" t="s">
        <v>490</v>
      </c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spans="1:18" hidden="1">
      <c r="A175" s="41" t="str">
        <f>[Table Name]&amp;"-"&amp;(COUNTIF($B$1:TableData[[#This Row],[Table Name]],TableData[[#This Row],[Table Name]])-1)</f>
        <v>Resource Form Field Data-9</v>
      </c>
      <c r="B175" s="42" t="s">
        <v>126</v>
      </c>
      <c r="C1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5" s="42">
        <v>509</v>
      </c>
      <c r="E175" s="42" t="s">
        <v>94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spans="1:18" s="16" customFormat="1" hidden="1">
      <c r="A176" s="41" t="str">
        <f>[Table Name]&amp;"-"&amp;(COUNTIF($B$1:TableData[[#This Row],[Table Name]],TableData[[#This Row],[Table Name]])-1)</f>
        <v>Resource Form Field Data-10</v>
      </c>
      <c r="B176" s="42" t="s">
        <v>126</v>
      </c>
      <c r="C1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6" s="42">
        <v>510</v>
      </c>
      <c r="E176" s="42" t="s">
        <v>95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1:18" hidden="1">
      <c r="A177" s="41" t="str">
        <f>[Table Name]&amp;"-"&amp;(COUNTIF($B$1:TableData[[#This Row],[Table Name]],TableData[[#This Row],[Table Name]])-1)</f>
        <v>Resource Form Field Data-11</v>
      </c>
      <c r="B177" s="42" t="s">
        <v>126</v>
      </c>
      <c r="C1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7" s="42">
        <v>511</v>
      </c>
      <c r="E177" s="42" t="s">
        <v>239</v>
      </c>
      <c r="F177" s="42">
        <v>518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1:18" hidden="1">
      <c r="A178" s="39" t="str">
        <f>[Table Name]&amp;"-"&amp;(COUNTIF($B$1:TableData[[#This Row],[Table Name]],TableData[[#This Row],[Table Name]])-1)</f>
        <v>Resource Forms-5</v>
      </c>
      <c r="B178" s="40" t="s">
        <v>120</v>
      </c>
      <c r="C17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8" s="40">
        <v>305</v>
      </c>
      <c r="E178" s="40" t="s">
        <v>485</v>
      </c>
      <c r="F178" s="40" t="s">
        <v>486</v>
      </c>
      <c r="G178" s="40" t="s">
        <v>487</v>
      </c>
      <c r="H178" s="40" t="s">
        <v>488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39" t="str">
        <f>[Table Name]&amp;"-"&amp;(COUNTIF($B$1:TableData[[#This Row],[Table Name]],TableData[[#This Row],[Table Name]])-1)</f>
        <v>Resource Form Fields-12</v>
      </c>
      <c r="B179" s="40" t="s">
        <v>122</v>
      </c>
      <c r="C17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9" s="40">
        <v>505</v>
      </c>
      <c r="E179" s="42" t="s">
        <v>94</v>
      </c>
      <c r="F179" s="42" t="s">
        <v>462</v>
      </c>
      <c r="G179" s="42" t="s">
        <v>483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39" t="str">
        <f>[Table Name]&amp;"-"&amp;(COUNTIF($B$1:TableData[[#This Row],[Table Name]],TableData[[#This Row],[Table Name]])-1)</f>
        <v>Resource Form Fields-13</v>
      </c>
      <c r="B180" s="40" t="s">
        <v>122</v>
      </c>
      <c r="C18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0" s="40">
        <v>505</v>
      </c>
      <c r="E180" s="42" t="s">
        <v>95</v>
      </c>
      <c r="F180" s="42" t="s">
        <v>482</v>
      </c>
      <c r="G180" s="42" t="s">
        <v>484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39" t="str">
        <f>[Table Name]&amp;"-"&amp;(COUNTIF($B$1:TableData[[#This Row],[Table Name]],TableData[[#This Row],[Table Name]])-1)</f>
        <v>Resource Form Field Data-12</v>
      </c>
      <c r="B181" s="40" t="s">
        <v>126</v>
      </c>
      <c r="C1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81" s="40">
        <v>512</v>
      </c>
      <c r="E181" s="42" t="s">
        <v>94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41" t="str">
        <f>[Table Name]&amp;"-"&amp;(COUNTIF($B$1:TableData[[#This Row],[Table Name]],TableData[[#This Row],[Table Name]])-1)</f>
        <v>Resource Form Field Data-13</v>
      </c>
      <c r="B182" s="42" t="s">
        <v>126</v>
      </c>
      <c r="C1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2" s="42">
        <v>513</v>
      </c>
      <c r="E182" s="42" t="s">
        <v>95</v>
      </c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hidden="1">
      <c r="A183" s="41" t="str">
        <f>[Table Name]&amp;"-"&amp;(COUNTIF($B$1:TableData[[#This Row],[Table Name]],TableData[[#This Row],[Table Name]])-1)</f>
        <v>Resource Forms-6</v>
      </c>
      <c r="B183" s="40" t="s">
        <v>120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83" s="42">
        <v>307</v>
      </c>
      <c r="E183" s="42" t="s">
        <v>492</v>
      </c>
      <c r="F183" s="42" t="s">
        <v>493</v>
      </c>
      <c r="G183" s="42" t="s">
        <v>476</v>
      </c>
      <c r="H183" s="42" t="s">
        <v>476</v>
      </c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Resource Form Fields-14</v>
      </c>
      <c r="B184" s="42" t="s">
        <v>122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4" s="42">
        <v>506</v>
      </c>
      <c r="E184" s="42" t="s">
        <v>209</v>
      </c>
      <c r="F184" s="42" t="s">
        <v>462</v>
      </c>
      <c r="G184" s="42" t="s">
        <v>292</v>
      </c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41" t="str">
        <f>[Table Name]&amp;"-"&amp;(COUNTIF($B$1:TableData[[#This Row],[Table Name]],TableData[[#This Row],[Table Name]])-1)</f>
        <v>Resource Form Fields-15</v>
      </c>
      <c r="B185" s="42" t="s">
        <v>122</v>
      </c>
      <c r="C1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5" s="42">
        <v>506</v>
      </c>
      <c r="E185" s="42" t="s">
        <v>250</v>
      </c>
      <c r="F185" s="42" t="s">
        <v>466</v>
      </c>
      <c r="G185" s="42" t="s">
        <v>494</v>
      </c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1:18" hidden="1">
      <c r="A186" s="39" t="str">
        <f>[Table Name]&amp;"-"&amp;(COUNTIF($B$1:TableData[[#This Row],[Table Name]],TableData[[#This Row],[Table Name]])-1)</f>
        <v>Resource Form Field Data-14</v>
      </c>
      <c r="B186" s="40" t="s">
        <v>126</v>
      </c>
      <c r="C1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6" s="40">
        <v>514</v>
      </c>
      <c r="E186" s="42" t="s">
        <v>209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1" t="str">
        <f>[Table Name]&amp;"-"&amp;(COUNTIF($B$1:TableData[[#This Row],[Table Name]],TableData[[#This Row],[Table Name]])-1)</f>
        <v>Resource Form Field Data-15</v>
      </c>
      <c r="B187" s="42" t="s">
        <v>126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7" s="40">
        <v>515</v>
      </c>
      <c r="E187" s="42" t="s">
        <v>250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41" t="str">
        <f>[Table Name]&amp;"-"&amp;(COUNTIF($B$1:TableData[[#This Row],[Table Name]],TableData[[#This Row],[Table Name]])-1)</f>
        <v>Field Options-3</v>
      </c>
      <c r="B188" s="42" t="s">
        <v>169</v>
      </c>
      <c r="C1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8" s="42">
        <v>515</v>
      </c>
      <c r="E188" s="42" t="s">
        <v>495</v>
      </c>
      <c r="F188" s="42"/>
      <c r="G188" s="42" t="s">
        <v>10</v>
      </c>
      <c r="H188" s="42" t="s">
        <v>94</v>
      </c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spans="1:18" hidden="1">
      <c r="A189" s="39" t="str">
        <f>[Table Name]&amp;"-"&amp;(COUNTIF($B$1:TableData[[#This Row],[Table Name]],TableData[[#This Row],[Table Name]])-1)</f>
        <v>Resource Forms-7</v>
      </c>
      <c r="B189" s="40" t="s">
        <v>120</v>
      </c>
      <c r="C1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9" s="40">
        <v>308</v>
      </c>
      <c r="E189" s="40" t="s">
        <v>496</v>
      </c>
      <c r="F189" s="40" t="s">
        <v>497</v>
      </c>
      <c r="G189" s="40" t="s">
        <v>498</v>
      </c>
      <c r="H189" s="40" t="s">
        <v>499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1" t="str">
        <f>[Table Name]&amp;"-"&amp;(COUNTIF($B$1:TableData[[#This Row],[Table Name]],TableData[[#This Row],[Table Name]])-1)</f>
        <v>Resource Form Fields-16</v>
      </c>
      <c r="B190" s="42" t="s">
        <v>122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0" s="42">
        <v>507</v>
      </c>
      <c r="E190" s="42" t="s">
        <v>209</v>
      </c>
      <c r="F190" s="42" t="s">
        <v>462</v>
      </c>
      <c r="G190" s="42" t="s">
        <v>292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Form Fields-17</v>
      </c>
      <c r="B191" s="42" t="s">
        <v>122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1" s="42">
        <v>507</v>
      </c>
      <c r="E191" s="42" t="s">
        <v>253</v>
      </c>
      <c r="F191" s="42" t="s">
        <v>482</v>
      </c>
      <c r="G191" s="42" t="s">
        <v>500</v>
      </c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39" t="str">
        <f>[Table Name]&amp;"-"&amp;(COUNTIF($B$1:TableData[[#This Row],[Table Name]],TableData[[#This Row],[Table Name]])-1)</f>
        <v>Resource Form Field Data-16</v>
      </c>
      <c r="B192" s="42" t="s">
        <v>126</v>
      </c>
      <c r="C1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2" s="40">
        <v>516</v>
      </c>
      <c r="E192" s="42" t="s">
        <v>209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1" t="str">
        <f>[Table Name]&amp;"-"&amp;(COUNTIF($B$1:TableData[[#This Row],[Table Name]],TableData[[#This Row],[Table Name]])-1)</f>
        <v>Resource Form Field Data-17</v>
      </c>
      <c r="B193" s="42" t="s">
        <v>126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3" s="42">
        <v>517</v>
      </c>
      <c r="E193" s="42" t="s">
        <v>253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Resource Data-1</v>
      </c>
      <c r="B194" s="42" t="s">
        <v>156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304</v>
      </c>
      <c r="E194" s="42" t="s">
        <v>501</v>
      </c>
      <c r="F194" s="42" t="s">
        <v>502</v>
      </c>
      <c r="G194" s="42" t="s">
        <v>94</v>
      </c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Resource Data Relation-1</v>
      </c>
      <c r="B195" s="42" t="s">
        <v>503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5" s="42">
        <v>501</v>
      </c>
      <c r="E195" s="42">
        <v>511</v>
      </c>
      <c r="F195" s="42">
        <v>518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Resource Data Relation-2</v>
      </c>
      <c r="B196" s="42" t="s">
        <v>503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>
        <v>512</v>
      </c>
      <c r="F196" s="42">
        <v>518</v>
      </c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Section-1</v>
      </c>
      <c r="B197" s="42" t="s">
        <v>162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7" s="42">
        <v>501</v>
      </c>
      <c r="E197" s="42"/>
      <c r="F197" s="42" t="s">
        <v>94</v>
      </c>
      <c r="G197" s="42"/>
      <c r="H197" s="42">
        <v>12</v>
      </c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items-1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8" s="42">
        <v>501</v>
      </c>
      <c r="E198" s="42" t="s">
        <v>477</v>
      </c>
      <c r="F198" s="42" t="s">
        <v>167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items-2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9" s="42">
        <v>501</v>
      </c>
      <c r="E199" s="42" t="s">
        <v>478</v>
      </c>
      <c r="F199" s="42" t="s">
        <v>218</v>
      </c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Section-2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0" s="42">
        <v>501</v>
      </c>
      <c r="E200" s="42" t="s">
        <v>505</v>
      </c>
      <c r="F200" s="42"/>
      <c r="G200" s="42">
        <v>511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41" t="str">
        <f>[Table Name]&amp;"-"&amp;(COUNTIF($B$1:TableData[[#This Row],[Table Name]],TableData[[#This Row],[Table Name]])-1)</f>
        <v>Data View Section items-3</v>
      </c>
      <c r="B201" s="42" t="s">
        <v>504</v>
      </c>
      <c r="C2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1" s="42">
        <v>502</v>
      </c>
      <c r="E201" s="42" t="s">
        <v>0</v>
      </c>
      <c r="F201" s="42" t="s">
        <v>94</v>
      </c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1:18" hidden="1">
      <c r="A202" s="41" t="str">
        <f>[Table Name]&amp;"-"&amp;(COUNTIF($B$1:TableData[[#This Row],[Table Name]],TableData[[#This Row],[Table Name]])-1)</f>
        <v>Data View Section items-4</v>
      </c>
      <c r="B202" s="42" t="s">
        <v>504</v>
      </c>
      <c r="C2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2" s="42">
        <v>502</v>
      </c>
      <c r="E202" s="42" t="s">
        <v>455</v>
      </c>
      <c r="F202" s="42" t="s">
        <v>95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spans="1:18" hidden="1">
      <c r="A203" s="41" t="str">
        <f>[Table Name]&amp;"-"&amp;(COUNTIF($B$1:TableData[[#This Row],[Table Name]],TableData[[#This Row],[Table Name]])-1)</f>
        <v>Data View Section items-5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3" s="42">
        <v>502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Data View Section-3</v>
      </c>
      <c r="B204" s="42" t="s">
        <v>162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4" s="42">
        <v>501</v>
      </c>
      <c r="E204" s="42" t="s">
        <v>506</v>
      </c>
      <c r="F204" s="42"/>
      <c r="G204" s="42">
        <v>512</v>
      </c>
      <c r="H204" s="42">
        <v>6</v>
      </c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39" t="str">
        <f>[Table Name]&amp;"-"&amp;(COUNTIF($B$1:TableData[[#This Row],[Table Name]],TableData[[#This Row],[Table Name]])-1)</f>
        <v>Data View Section items-6</v>
      </c>
      <c r="B205" s="40" t="s">
        <v>504</v>
      </c>
      <c r="C2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0">
        <v>503</v>
      </c>
      <c r="E205" s="42" t="s">
        <v>0</v>
      </c>
      <c r="F205" s="42" t="s">
        <v>94</v>
      </c>
      <c r="G205" s="42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39" t="str">
        <f>[Table Name]&amp;"-"&amp;(COUNTIF($B$1:TableData[[#This Row],[Table Name]],TableData[[#This Row],[Table Name]])-1)</f>
        <v>Data View Section items-7</v>
      </c>
      <c r="B206" s="40" t="s">
        <v>504</v>
      </c>
      <c r="C20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6" s="40">
        <v>503</v>
      </c>
      <c r="E206" s="42" t="s">
        <v>455</v>
      </c>
      <c r="F206" s="42" t="s">
        <v>95</v>
      </c>
      <c r="G206" s="42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41" t="str">
        <f>[Table Name]&amp;"-"&amp;(COUNTIF($B$1:TableData[[#This Row],[Table Name]],TableData[[#This Row],[Table Name]])-1)</f>
        <v>Data View Section items-8</v>
      </c>
      <c r="B207" s="42" t="s">
        <v>504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7" s="40">
        <v>503</v>
      </c>
      <c r="E207" s="42" t="s">
        <v>288</v>
      </c>
      <c r="F207" s="42" t="s">
        <v>94</v>
      </c>
      <c r="G207" s="42">
        <v>518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Data-2</v>
      </c>
      <c r="B208" s="42" t="s">
        <v>156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8" s="42">
        <v>303</v>
      </c>
      <c r="E208" s="42" t="s">
        <v>507</v>
      </c>
      <c r="F208" s="42" t="s">
        <v>508</v>
      </c>
      <c r="G208" s="42" t="s">
        <v>223</v>
      </c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Scopes-6</v>
      </c>
      <c r="B209" s="42" t="s">
        <v>115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9" s="42">
        <v>303</v>
      </c>
      <c r="E209" s="42" t="s">
        <v>509</v>
      </c>
      <c r="F209" s="42" t="s">
        <v>510</v>
      </c>
      <c r="G209" s="42" t="s">
        <v>511</v>
      </c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Data-3</v>
      </c>
      <c r="B210" s="42" t="s">
        <v>156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0" s="42">
        <v>305</v>
      </c>
      <c r="E210" s="42" t="s">
        <v>512</v>
      </c>
      <c r="F210" s="42" t="s">
        <v>513</v>
      </c>
      <c r="G210" s="42" t="s">
        <v>94</v>
      </c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hidden="1">
      <c r="A211" s="41" t="str">
        <f>[Table Name]&amp;"-"&amp;(COUNTIF($B$1:TableData[[#This Row],[Table Name]],TableData[[#This Row],[Table Name]])-1)</f>
        <v>Resource Data Relation-3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1" s="42">
        <v>503</v>
      </c>
      <c r="E211" s="42">
        <v>513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hidden="1">
      <c r="A212" s="41" t="str">
        <f>[Table Name]&amp;"-"&amp;(COUNTIF($B$1:TableData[[#This Row],[Table Name]],TableData[[#This Row],[Table Name]])-1)</f>
        <v>Resource Data Relation-4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2" s="42">
        <v>503</v>
      </c>
      <c r="E212" s="42">
        <v>514</v>
      </c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Relation-5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3" s="42">
        <v>503</v>
      </c>
      <c r="E213" s="42">
        <v>515</v>
      </c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Resource Data Relation-6</v>
      </c>
      <c r="B214" s="42" t="s">
        <v>503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4" s="42">
        <v>503</v>
      </c>
      <c r="E214" s="42">
        <v>516</v>
      </c>
      <c r="F214" s="42">
        <v>521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Resource Data Relation-7</v>
      </c>
      <c r="B215" s="42" t="s">
        <v>503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5" s="42">
        <v>503</v>
      </c>
      <c r="E215" s="42">
        <v>517</v>
      </c>
      <c r="F215" s="42">
        <v>526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s="16" customFormat="1" hidden="1">
      <c r="A216" s="41" t="str">
        <f>[Table Name]&amp;"-"&amp;(COUNTIF($B$1:TableData[[#This Row],[Table Name]],TableData[[#This Row],[Table Name]])-1)</f>
        <v>Resource Data Relation-8</v>
      </c>
      <c r="B216" s="42" t="s">
        <v>503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6" s="42">
        <v>503</v>
      </c>
      <c r="E216" s="42">
        <v>517</v>
      </c>
      <c r="F216" s="42">
        <v>523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Resource Data Relation-9</v>
      </c>
      <c r="B217" s="42" t="s">
        <v>503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7" s="42">
        <v>503</v>
      </c>
      <c r="E217" s="42">
        <v>517</v>
      </c>
      <c r="F217" s="42">
        <v>524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Section-4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8" s="42">
        <v>503</v>
      </c>
      <c r="E218" s="42"/>
      <c r="F218" s="42" t="s">
        <v>94</v>
      </c>
      <c r="G218" s="42"/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s="16" customFormat="1" hidden="1">
      <c r="A219" s="41" t="str">
        <f>[Table Name]&amp;"-"&amp;(COUNTIF($B$1:TableData[[#This Row],[Table Name]],TableData[[#This Row],[Table Name]])-1)</f>
        <v>Data View Section items-9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9" s="42">
        <v>504</v>
      </c>
      <c r="E219" s="42" t="s">
        <v>325</v>
      </c>
      <c r="F219" s="42" t="s">
        <v>94</v>
      </c>
      <c r="G219" s="42">
        <v>513</v>
      </c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items-10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20" s="42">
        <v>504</v>
      </c>
      <c r="E220" s="42" t="s">
        <v>515</v>
      </c>
      <c r="F220" s="42" t="s">
        <v>223</v>
      </c>
      <c r="G220" s="42">
        <v>514</v>
      </c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items-11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21" s="42">
        <v>504</v>
      </c>
      <c r="E221" s="42" t="s">
        <v>455</v>
      </c>
      <c r="F221" s="42" t="s">
        <v>95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Section-5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22" s="42">
        <v>503</v>
      </c>
      <c r="E222" s="42" t="s">
        <v>514</v>
      </c>
      <c r="F222" s="42"/>
      <c r="G222" s="42">
        <v>515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items-12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23" s="42">
        <v>505</v>
      </c>
      <c r="E223" s="42" t="s">
        <v>0</v>
      </c>
      <c r="F223" s="42" t="s">
        <v>94</v>
      </c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items-13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4" s="42">
        <v>505</v>
      </c>
      <c r="E224" s="42" t="s">
        <v>453</v>
      </c>
      <c r="F224" s="42" t="s">
        <v>167</v>
      </c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items-14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5" s="42">
        <v>505</v>
      </c>
      <c r="E225" s="42" t="s">
        <v>454</v>
      </c>
      <c r="F225" s="42" t="s">
        <v>218</v>
      </c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Section-6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6" s="42">
        <v>503</v>
      </c>
      <c r="E226" s="42" t="s">
        <v>288</v>
      </c>
      <c r="F226" s="42"/>
      <c r="G226" s="42">
        <v>517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items-15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7" s="42">
        <v>506</v>
      </c>
      <c r="E227" s="42" t="s">
        <v>283</v>
      </c>
      <c r="F227" s="42" t="s">
        <v>94</v>
      </c>
      <c r="G227" s="42">
        <v>526</v>
      </c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items-16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8" s="42">
        <v>506</v>
      </c>
      <c r="E228" s="42" t="s">
        <v>516</v>
      </c>
      <c r="F228" s="42" t="s">
        <v>94</v>
      </c>
      <c r="G228" s="42">
        <v>523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Data View Section items-17</v>
      </c>
      <c r="B229" s="42" t="s">
        <v>504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9" s="42">
        <v>506</v>
      </c>
      <c r="E229" s="42" t="s">
        <v>517</v>
      </c>
      <c r="F229" s="42" t="s">
        <v>94</v>
      </c>
      <c r="G229" s="42">
        <v>524</v>
      </c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Data View Section-7</v>
      </c>
      <c r="B230" s="42" t="s">
        <v>162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0" s="42">
        <v>503</v>
      </c>
      <c r="E230" s="42" t="s">
        <v>451</v>
      </c>
      <c r="F230" s="42"/>
      <c r="G230" s="42">
        <v>516</v>
      </c>
      <c r="H230" s="42">
        <v>12</v>
      </c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Data View Section items-18</v>
      </c>
      <c r="B231" s="42" t="s">
        <v>504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31" s="42">
        <v>507</v>
      </c>
      <c r="E231" s="42" t="s">
        <v>518</v>
      </c>
      <c r="F231" s="42" t="s">
        <v>253</v>
      </c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Data View Section items-19</v>
      </c>
      <c r="B232" s="42" t="s">
        <v>504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32" s="42">
        <v>507</v>
      </c>
      <c r="E232" s="42" t="s">
        <v>325</v>
      </c>
      <c r="F232" s="42" t="s">
        <v>94</v>
      </c>
      <c r="G232" s="42">
        <v>521</v>
      </c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Search-1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33" s="42">
        <v>501</v>
      </c>
      <c r="E233" s="42" t="s">
        <v>94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Search-2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4" s="42">
        <v>502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Search-3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5" s="42">
        <v>503</v>
      </c>
      <c r="E235" s="42" t="s">
        <v>94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Search-4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6" s="42">
        <v>504</v>
      </c>
      <c r="E236" s="42" t="s">
        <v>94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Search-5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7" s="42">
        <v>505</v>
      </c>
      <c r="E237" s="42" t="s">
        <v>95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Search-6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8" s="42">
        <v>506</v>
      </c>
      <c r="E238" s="42" t="s">
        <v>94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Search-7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9" s="42">
        <v>506</v>
      </c>
      <c r="E239" s="42" t="s">
        <v>167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Search-8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40" s="42">
        <v>506</v>
      </c>
      <c r="E240" s="42" t="s">
        <v>218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Search-9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41" s="42">
        <v>507</v>
      </c>
      <c r="E241" s="42" t="s">
        <v>94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List Search-10</v>
      </c>
      <c r="B242" s="42" t="s">
        <v>178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42" s="42">
        <v>507</v>
      </c>
      <c r="E242" s="42" t="s">
        <v>95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List Search-11</v>
      </c>
      <c r="B243" s="42" t="s">
        <v>178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43" s="42">
        <v>508</v>
      </c>
      <c r="E243" s="42" t="s">
        <v>94</v>
      </c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41" t="str">
        <f>[Table Name]&amp;"-"&amp;(COUNTIF($B$1:TableData[[#This Row],[Table Name]],TableData[[#This Row],[Table Name]])-1)</f>
        <v>Resource List Search-12</v>
      </c>
      <c r="B244" s="42" t="s">
        <v>178</v>
      </c>
      <c r="C2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4" s="42">
        <v>508</v>
      </c>
      <c r="E244" s="42" t="s">
        <v>95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spans="1:18" hidden="1">
      <c r="A245" s="41" t="str">
        <f>[Table Name]&amp;"-"&amp;(COUNTIF($B$1:TableData[[#This Row],[Table Name]],TableData[[#This Row],[Table Name]])-1)</f>
        <v>Resource List Search-13</v>
      </c>
      <c r="B245" s="42" t="s">
        <v>178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5" s="42">
        <v>509</v>
      </c>
      <c r="E245" s="42" t="s">
        <v>253</v>
      </c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41" t="str">
        <f>[Table Name]&amp;"-"&amp;(COUNTIF($B$1:TableData[[#This Row],[Table Name]],TableData[[#This Row],[Table Name]])-1)</f>
        <v>Resource Actions-1</v>
      </c>
      <c r="B246" s="42" t="s">
        <v>133</v>
      </c>
      <c r="C2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6" s="42">
        <v>301</v>
      </c>
      <c r="E246" s="42" t="s">
        <v>519</v>
      </c>
      <c r="F246" s="42" t="s">
        <v>520</v>
      </c>
      <c r="G246" s="42" t="s">
        <v>434</v>
      </c>
      <c r="H246" s="42"/>
      <c r="I246" s="42" t="s">
        <v>434</v>
      </c>
      <c r="J246" s="42"/>
      <c r="K246" s="42"/>
      <c r="L246" s="42"/>
      <c r="M246" s="42"/>
      <c r="N246" s="42"/>
      <c r="O246" s="42"/>
      <c r="P246" s="42"/>
      <c r="Q246" s="42"/>
      <c r="R246" s="42"/>
    </row>
    <row r="247" spans="1:18" hidden="1">
      <c r="A247" s="41" t="str">
        <f>[Table Name]&amp;"-"&amp;(COUNTIF($B$1:TableData[[#This Row],[Table Name]],TableData[[#This Row],[Table Name]])-1)</f>
        <v>Resource Action Method-1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7" s="42">
        <v>501</v>
      </c>
      <c r="E247" s="42" t="s">
        <v>521</v>
      </c>
      <c r="F247" s="42"/>
      <c r="G247" s="42">
        <v>501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Actions-2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8" s="40">
        <v>301</v>
      </c>
      <c r="E248" s="42" t="s">
        <v>522</v>
      </c>
      <c r="F248" s="42" t="s">
        <v>523</v>
      </c>
      <c r="G248" s="42" t="s">
        <v>437</v>
      </c>
      <c r="H248" s="42"/>
      <c r="I248" s="42" t="s">
        <v>437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Method-2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9" s="42">
        <v>502</v>
      </c>
      <c r="E249" s="42" t="s">
        <v>521</v>
      </c>
      <c r="F249" s="42"/>
      <c r="G249" s="42">
        <v>502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Actions-3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0" s="40">
        <v>301</v>
      </c>
      <c r="E250" s="42" t="s">
        <v>524</v>
      </c>
      <c r="F250" s="42" t="s">
        <v>528</v>
      </c>
      <c r="G250" s="42" t="s">
        <v>525</v>
      </c>
      <c r="H250" s="42"/>
      <c r="I250" s="42" t="s">
        <v>400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Method-3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1" s="42">
        <v>503</v>
      </c>
      <c r="E251" s="42" t="s">
        <v>521</v>
      </c>
      <c r="F251" s="42"/>
      <c r="G251" s="42">
        <v>503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Actions-4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2" s="40">
        <v>301</v>
      </c>
      <c r="E252" s="42" t="s">
        <v>526</v>
      </c>
      <c r="F252" s="42" t="s">
        <v>527</v>
      </c>
      <c r="G252" s="42" t="s">
        <v>529</v>
      </c>
      <c r="H252" s="42"/>
      <c r="I252" s="42" t="s">
        <v>529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Method-4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3" s="42">
        <v>504</v>
      </c>
      <c r="E253" s="42" t="s">
        <v>521</v>
      </c>
      <c r="F253" s="42"/>
      <c r="G253" s="42">
        <v>504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Actions-5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4" s="40">
        <v>302</v>
      </c>
      <c r="E254" s="40" t="s">
        <v>530</v>
      </c>
      <c r="F254" s="40" t="s">
        <v>532</v>
      </c>
      <c r="G254" s="40" t="s">
        <v>288</v>
      </c>
      <c r="H254" s="40"/>
      <c r="I254" s="40" t="s">
        <v>288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Method-5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5" s="42">
        <v>505</v>
      </c>
      <c r="E255" s="42" t="s">
        <v>521</v>
      </c>
      <c r="F255" s="42"/>
      <c r="G255" s="42">
        <v>505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Actions-6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6" s="40">
        <v>304</v>
      </c>
      <c r="E256" s="40" t="s">
        <v>531</v>
      </c>
      <c r="F256" s="40" t="s">
        <v>533</v>
      </c>
      <c r="G256" s="40" t="s">
        <v>291</v>
      </c>
      <c r="H256" s="40"/>
      <c r="I256" s="40" t="s">
        <v>291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Method-6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7" s="42">
        <v>506</v>
      </c>
      <c r="E257" s="42" t="s">
        <v>521</v>
      </c>
      <c r="F257" s="42"/>
      <c r="G257" s="42">
        <v>506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Actions-7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8" s="40">
        <v>304</v>
      </c>
      <c r="E258" s="40" t="s">
        <v>534</v>
      </c>
      <c r="F258" s="40" t="s">
        <v>535</v>
      </c>
      <c r="G258" s="40" t="s">
        <v>476</v>
      </c>
      <c r="H258" s="40"/>
      <c r="I258" s="40" t="s">
        <v>536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Method-7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9" s="42">
        <v>507</v>
      </c>
      <c r="E259" s="42" t="s">
        <v>537</v>
      </c>
      <c r="F259" s="42"/>
      <c r="G259" s="42">
        <v>503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Actions-8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0" s="40">
        <v>305</v>
      </c>
      <c r="E260" s="40" t="s">
        <v>538</v>
      </c>
      <c r="F260" s="40" t="s">
        <v>539</v>
      </c>
      <c r="G260" s="40" t="s">
        <v>294</v>
      </c>
      <c r="H260" s="40"/>
      <c r="I260" s="40" t="s">
        <v>294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Method-8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1" s="42">
        <v>508</v>
      </c>
      <c r="E261" s="42" t="s">
        <v>521</v>
      </c>
      <c r="F261" s="42"/>
      <c r="G261" s="42">
        <v>507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hidden="1">
      <c r="A262" s="39" t="str">
        <f>[Table Name]&amp;"-"&amp;(COUNTIF($B$1:TableData[[#This Row],[Table Name]],TableData[[#This Row],[Table Name]])-1)</f>
        <v>Resource Actions-9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2" s="40">
        <v>305</v>
      </c>
      <c r="E262" s="40" t="s">
        <v>540</v>
      </c>
      <c r="F262" s="40" t="s">
        <v>541</v>
      </c>
      <c r="G262" s="40" t="s">
        <v>542</v>
      </c>
      <c r="H262" s="40"/>
      <c r="I262" s="40" t="s">
        <v>481</v>
      </c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hidden="1">
      <c r="A263" s="41" t="str">
        <f>[Table Name]&amp;"-"&amp;(COUNTIF($B$1:TableData[[#This Row],[Table Name]],TableData[[#This Row],[Table Name]])-1)</f>
        <v>Resource Action Method-9</v>
      </c>
      <c r="B263" s="42" t="s">
        <v>137</v>
      </c>
      <c r="C2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3" s="42">
        <v>509</v>
      </c>
      <c r="E263" s="42" t="s">
        <v>537</v>
      </c>
      <c r="F263" s="42"/>
      <c r="G263" s="42">
        <v>504</v>
      </c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 spans="1:18" hidden="1">
      <c r="A264" s="39" t="str">
        <f>[Table Name]&amp;"-"&amp;(COUNTIF($B$1:TableData[[#This Row],[Table Name]],TableData[[#This Row],[Table Name]])-1)</f>
        <v>Resource Actions-10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4" s="40">
        <v>305</v>
      </c>
      <c r="E264" s="40" t="s">
        <v>543</v>
      </c>
      <c r="F264" s="40" t="s">
        <v>544</v>
      </c>
      <c r="G264" s="40" t="s">
        <v>505</v>
      </c>
      <c r="H264" s="40"/>
      <c r="I264" s="40" t="s">
        <v>545</v>
      </c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41" t="str">
        <f>[Table Name]&amp;"-"&amp;(COUNTIF($B$1:TableData[[#This Row],[Table Name]],TableData[[#This Row],[Table Name]])-1)</f>
        <v>Resource Action Method-10</v>
      </c>
      <c r="B265" s="42" t="s">
        <v>137</v>
      </c>
      <c r="C2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5" s="42">
        <v>510</v>
      </c>
      <c r="E265" s="42" t="s">
        <v>521</v>
      </c>
      <c r="F265" s="42"/>
      <c r="G265" s="42">
        <v>508</v>
      </c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 spans="1:18" s="16" customFormat="1" hidden="1">
      <c r="A266" s="39" t="str">
        <f>[Table Name]&amp;"-"&amp;(COUNTIF($B$1:TableData[[#This Row],[Table Name]],TableData[[#This Row],[Table Name]])-1)</f>
        <v>Resource Actions-11</v>
      </c>
      <c r="B266" s="42" t="s">
        <v>133</v>
      </c>
      <c r="C26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0">
        <v>301</v>
      </c>
      <c r="E266" s="40" t="s">
        <v>546</v>
      </c>
      <c r="F266" s="40" t="s">
        <v>547</v>
      </c>
      <c r="G266" s="40" t="s">
        <v>288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s="16" customFormat="1" hidden="1">
      <c r="A267" s="39" t="str">
        <f>[Table Name]&amp;"-"&amp;(COUNTIF($B$1:TableData[[#This Row],[Table Name]],TableData[[#This Row],[Table Name]])-1)</f>
        <v>Resource Actions-12</v>
      </c>
      <c r="B267" s="42" t="s">
        <v>133</v>
      </c>
      <c r="C26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0">
        <v>301</v>
      </c>
      <c r="E267" s="40" t="s">
        <v>549</v>
      </c>
      <c r="F267" s="40" t="s">
        <v>552</v>
      </c>
      <c r="G267" s="40" t="s">
        <v>288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s="16" customFormat="1" hidden="1">
      <c r="A268" s="39" t="str">
        <f>[Table Name]&amp;"-"&amp;(COUNTIF($B$1:TableData[[#This Row],[Table Name]],TableData[[#This Row],[Table Name]])-1)</f>
        <v>Resource Actions-13</v>
      </c>
      <c r="B268" s="42" t="s">
        <v>133</v>
      </c>
      <c r="C2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0">
        <v>301</v>
      </c>
      <c r="E268" s="40" t="s">
        <v>550</v>
      </c>
      <c r="F268" s="40" t="s">
        <v>553</v>
      </c>
      <c r="G268" s="40" t="s">
        <v>288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39" t="str">
        <f>[Table Name]&amp;"-"&amp;(COUNTIF($B$1:TableData[[#This Row],[Table Name]],TableData[[#This Row],[Table Name]])-1)</f>
        <v>Resource Actions-14</v>
      </c>
      <c r="B269" s="42" t="s">
        <v>133</v>
      </c>
      <c r="C2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0">
        <v>301</v>
      </c>
      <c r="E269" s="40" t="s">
        <v>551</v>
      </c>
      <c r="F269" s="40" t="s">
        <v>554</v>
      </c>
      <c r="G269" s="40" t="s">
        <v>288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41" t="str">
        <f>[Table Name]&amp;"-"&amp;(COUNTIF($B$1:TableData[[#This Row],[Table Name]],TableData[[#This Row],[Table Name]])-1)</f>
        <v>Resource Action Method-11</v>
      </c>
      <c r="B270" s="42" t="s">
        <v>137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70" s="42">
        <v>511</v>
      </c>
      <c r="E270" s="42" t="s">
        <v>548</v>
      </c>
      <c r="F270" s="42"/>
      <c r="G270" s="42">
        <v>501</v>
      </c>
      <c r="H270" s="42">
        <v>505</v>
      </c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hidden="1">
      <c r="A271" s="41" t="str">
        <f>[Table Name]&amp;"-"&amp;(COUNTIF($B$1:TableData[[#This Row],[Table Name]],TableData[[#This Row],[Table Name]])-1)</f>
        <v>Resource Action Method-12</v>
      </c>
      <c r="B271" s="42" t="s">
        <v>137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71" s="42">
        <v>512</v>
      </c>
      <c r="E271" s="42" t="s">
        <v>548</v>
      </c>
      <c r="F271" s="42"/>
      <c r="G271" s="42">
        <v>502</v>
      </c>
      <c r="H271" s="42">
        <v>505</v>
      </c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hidden="1">
      <c r="A272" s="41" t="str">
        <f>[Table Name]&amp;"-"&amp;(COUNTIF($B$1:TableData[[#This Row],[Table Name]],TableData[[#This Row],[Table Name]])-1)</f>
        <v>Resource Action Method-13</v>
      </c>
      <c r="B272" s="42" t="s">
        <v>137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72" s="42">
        <v>513</v>
      </c>
      <c r="E272" s="42" t="s">
        <v>548</v>
      </c>
      <c r="F272" s="42"/>
      <c r="G272" s="42">
        <v>503</v>
      </c>
      <c r="H272" s="42">
        <v>505</v>
      </c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s="16" customFormat="1" hidden="1">
      <c r="A273" s="41" t="str">
        <f>[Table Name]&amp;"-"&amp;(COUNTIF($B$1:TableData[[#This Row],[Table Name]],TableData[[#This Row],[Table Name]])-1)</f>
        <v>Resource Action Method-14</v>
      </c>
      <c r="B273" s="42" t="s">
        <v>137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73" s="42">
        <v>514</v>
      </c>
      <c r="E273" s="42" t="s">
        <v>548</v>
      </c>
      <c r="F273" s="42"/>
      <c r="G273" s="42">
        <v>504</v>
      </c>
      <c r="H273" s="42">
        <v>505</v>
      </c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s="16" customFormat="1" hidden="1">
      <c r="A274" s="41" t="str">
        <f>[Table Name]&amp;"-"&amp;(COUNTIF($B$1:TableData[[#This Row],[Table Name]],TableData[[#This Row],[Table Name]])-1)</f>
        <v>Resource Action List-1</v>
      </c>
      <c r="B274" s="42" t="s">
        <v>155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4" s="42">
        <v>511</v>
      </c>
      <c r="E274" s="42">
        <v>501</v>
      </c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List-2</v>
      </c>
      <c r="B275" s="42" t="s">
        <v>155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5" s="42">
        <v>512</v>
      </c>
      <c r="E275" s="42">
        <v>502</v>
      </c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s="16" customFormat="1" hidden="1">
      <c r="A276" s="41" t="str">
        <f>[Table Name]&amp;"-"&amp;(COUNTIF($B$1:TableData[[#This Row],[Table Name]],TableData[[#This Row],[Table Name]])-1)</f>
        <v>Resource Action List-3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6" s="42">
        <v>513</v>
      </c>
      <c r="E276" s="42">
        <v>503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41" t="str">
        <f>[Table Name]&amp;"-"&amp;(COUNTIF($B$1:TableData[[#This Row],[Table Name]],TableData[[#This Row],[Table Name]])-1)</f>
        <v>Resource Action List-4</v>
      </c>
      <c r="B277" s="42" t="s">
        <v>155</v>
      </c>
      <c r="C2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7" s="42">
        <v>514</v>
      </c>
      <c r="E277" s="42">
        <v>504</v>
      </c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 spans="1:18" hidden="1">
      <c r="A278" s="41" t="str">
        <f>[Table Name]&amp;"-"&amp;(COUNTIF($B$1:TableData[[#This Row],[Table Name]],TableData[[#This Row],[Table Name]])-1)</f>
        <v>Resource Actions-15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8" s="42">
        <v>302</v>
      </c>
      <c r="E278" s="42" t="s">
        <v>555</v>
      </c>
      <c r="F278" s="42" t="s">
        <v>558</v>
      </c>
      <c r="G278" s="42" t="s">
        <v>461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s="16" customFormat="1" hidden="1">
      <c r="A279" s="41" t="str">
        <f>[Table Name]&amp;"-"&amp;(COUNTIF($B$1:TableData[[#This Row],[Table Name]],TableData[[#This Row],[Table Name]])-1)</f>
        <v>Resource Action Method-15</v>
      </c>
      <c r="B279" s="42" t="s">
        <v>137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9" s="42">
        <v>515</v>
      </c>
      <c r="E279" s="42" t="s">
        <v>559</v>
      </c>
      <c r="F279" s="42"/>
      <c r="G279" s="42">
        <v>509</v>
      </c>
      <c r="H279" s="42">
        <v>501</v>
      </c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Action List-5</v>
      </c>
      <c r="B280" s="42" t="s">
        <v>155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80" s="42">
        <v>515</v>
      </c>
      <c r="E280" s="42">
        <v>505</v>
      </c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39" t="str">
        <f>[Table Name]&amp;"-"&amp;(COUNTIF($B$1:TableData[[#This Row],[Table Name]],TableData[[#This Row],[Table Name]])-1)</f>
        <v>Resource Lists-10</v>
      </c>
      <c r="B281" s="42" t="s">
        <v>116</v>
      </c>
      <c r="C2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81" s="40">
        <v>303</v>
      </c>
      <c r="E281" s="40" t="s">
        <v>560</v>
      </c>
      <c r="F281" s="40" t="s">
        <v>561</v>
      </c>
      <c r="G281" s="40" t="s">
        <v>316</v>
      </c>
      <c r="H281" s="40">
        <v>10</v>
      </c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41" t="str">
        <f>[Table Name]&amp;"-"&amp;(COUNTIF($B$1:TableData[[#This Row],[Table Name]],TableData[[#This Row],[Table Name]])-1)</f>
        <v>Resource Actions-16</v>
      </c>
      <c r="B282" s="42" t="s">
        <v>133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2" s="42">
        <v>302</v>
      </c>
      <c r="E282" s="42" t="s">
        <v>556</v>
      </c>
      <c r="F282" s="42" t="s">
        <v>557</v>
      </c>
      <c r="G282" s="42" t="s">
        <v>287</v>
      </c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>
      <c r="A283" s="41" t="str">
        <f>[Table Name]&amp;"-"&amp;(COUNTIF($B$1:TableData[[#This Row],[Table Name]],TableData[[#This Row],[Table Name]])-1)</f>
        <v>Resource List Layout-34</v>
      </c>
      <c r="B283" s="42" t="s">
        <v>158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283" s="42">
        <v>510</v>
      </c>
      <c r="E283" s="42" t="s">
        <v>0</v>
      </c>
      <c r="F283" s="42" t="s">
        <v>94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>
      <c r="A284" s="41" t="str">
        <f>[Table Name]&amp;"-"&amp;(COUNTIF($B$1:TableData[[#This Row],[Table Name]],TableData[[#This Row],[Table Name]])-1)</f>
        <v>Resource List Layout-35</v>
      </c>
      <c r="B284" s="42" t="s">
        <v>158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535</v>
      </c>
      <c r="D284" s="42">
        <v>510</v>
      </c>
      <c r="E284" s="42" t="s">
        <v>452</v>
      </c>
      <c r="F284" s="42" t="s">
        <v>223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Method-16</v>
      </c>
      <c r="B285" s="42" t="s">
        <v>137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5" s="42">
        <v>516</v>
      </c>
      <c r="E285" s="42" t="s">
        <v>548</v>
      </c>
      <c r="F285" s="42"/>
      <c r="G285" s="42">
        <v>509</v>
      </c>
      <c r="H285" s="42">
        <v>510</v>
      </c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41" t="str">
        <f>[Table Name]&amp;"-"&amp;(COUNTIF($B$1:TableData[[#This Row],[Table Name]],TableData[[#This Row],[Table Name]])-1)</f>
        <v>Resource Action List-6</v>
      </c>
      <c r="B286" s="42" t="s">
        <v>155</v>
      </c>
      <c r="C2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6" s="42">
        <v>516</v>
      </c>
      <c r="E286" s="42">
        <v>505</v>
      </c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 spans="1:18" hidden="1">
      <c r="A287" s="41" t="str">
        <f>[Table Name]&amp;"-"&amp;(COUNTIF($B$1:TableData[[#This Row],[Table Name]],TableData[[#This Row],[Table Name]])-1)</f>
        <v>Resource Actions-17</v>
      </c>
      <c r="B287" s="42" t="s">
        <v>133</v>
      </c>
      <c r="C2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7" s="42">
        <v>303</v>
      </c>
      <c r="E287" s="42" t="s">
        <v>563</v>
      </c>
      <c r="F287" s="42" t="s">
        <v>564</v>
      </c>
      <c r="G287" s="42" t="s">
        <v>470</v>
      </c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 spans="1:18" hidden="1">
      <c r="A288" s="41" t="str">
        <f>[Table Name]&amp;"-"&amp;(COUNTIF($B$1:TableData[[#This Row],[Table Name]],TableData[[#This Row],[Table Name]])-1)</f>
        <v>Resource Action Method-17</v>
      </c>
      <c r="B288" s="42" t="s">
        <v>137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8" s="42">
        <v>517</v>
      </c>
      <c r="E288" s="42" t="s">
        <v>565</v>
      </c>
      <c r="F288" s="42"/>
      <c r="G288" s="42">
        <v>502</v>
      </c>
      <c r="H288" s="42">
        <v>502</v>
      </c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41" t="str">
        <f>[Table Name]&amp;"-"&amp;(COUNTIF($B$1:TableData[[#This Row],[Table Name]],TableData[[#This Row],[Table Name]])-1)</f>
        <v>Resource Action List-7</v>
      </c>
      <c r="B289" s="42" t="s">
        <v>155</v>
      </c>
      <c r="C2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9" s="42">
        <v>517</v>
      </c>
      <c r="E289" s="42">
        <v>510</v>
      </c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 spans="1:18" hidden="1">
      <c r="A290" s="39" t="str">
        <f>[Table Name]&amp;"-"&amp;(COUNTIF($B$1:TableData[[#This Row],[Table Name]],TableData[[#This Row],[Table Name]])-1)</f>
        <v>Resource Actions-18</v>
      </c>
      <c r="B290" s="42" t="s">
        <v>133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0" s="40">
        <v>304</v>
      </c>
      <c r="E290" s="40" t="s">
        <v>566</v>
      </c>
      <c r="F290" s="40" t="s">
        <v>567</v>
      </c>
      <c r="G290" s="40" t="s">
        <v>601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39" t="str">
        <f>[Table Name]&amp;"-"&amp;(COUNTIF($B$1:TableData[[#This Row],[Table Name]],TableData[[#This Row],[Table Name]])-1)</f>
        <v>Resource Action Method-18</v>
      </c>
      <c r="B291" s="42" t="s">
        <v>137</v>
      </c>
      <c r="C29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1" s="40">
        <v>518</v>
      </c>
      <c r="E291" s="40" t="s">
        <v>548</v>
      </c>
      <c r="F291" s="40"/>
      <c r="G291" s="40">
        <v>511</v>
      </c>
      <c r="H291" s="40">
        <v>507</v>
      </c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1:18" hidden="1">
      <c r="A292" s="41" t="str">
        <f>[Table Name]&amp;"-"&amp;(COUNTIF($B$1:TableData[[#This Row],[Table Name]],TableData[[#This Row],[Table Name]])-1)</f>
        <v>Resource Action List-8</v>
      </c>
      <c r="B292" s="42" t="s">
        <v>155</v>
      </c>
      <c r="C2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2" s="42">
        <v>518</v>
      </c>
      <c r="E292" s="42">
        <v>506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 spans="1:18" hidden="1">
      <c r="A293" s="39" t="str">
        <f>[Table Name]&amp;"-"&amp;(COUNTIF($B$1:TableData[[#This Row],[Table Name]],TableData[[#This Row],[Table Name]])-1)</f>
        <v>Resource Actions-19</v>
      </c>
      <c r="B293" s="42" t="s">
        <v>133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3" s="40">
        <v>304</v>
      </c>
      <c r="E293" s="40" t="s">
        <v>568</v>
      </c>
      <c r="F293" s="40" t="s">
        <v>569</v>
      </c>
      <c r="G293" s="40" t="s">
        <v>506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39" t="str">
        <f>[Table Name]&amp;"-"&amp;(COUNTIF($B$1:TableData[[#This Row],[Table Name]],TableData[[#This Row],[Table Name]])-1)</f>
        <v>Resource Action Method-19</v>
      </c>
      <c r="B294" s="42" t="s">
        <v>137</v>
      </c>
      <c r="C29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4" s="40">
        <v>519</v>
      </c>
      <c r="E294" s="40" t="s">
        <v>548</v>
      </c>
      <c r="F294" s="40"/>
      <c r="G294" s="40">
        <v>512</v>
      </c>
      <c r="H294" s="40">
        <v>507</v>
      </c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1:18" hidden="1">
      <c r="A295" s="41" t="str">
        <f>[Table Name]&amp;"-"&amp;(COUNTIF($B$1:TableData[[#This Row],[Table Name]],TableData[[#This Row],[Table Name]])-1)</f>
        <v>Resource Action List-9</v>
      </c>
      <c r="B295" s="42" t="s">
        <v>155</v>
      </c>
      <c r="C2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5" s="40">
        <v>519</v>
      </c>
      <c r="E295" s="42">
        <v>506</v>
      </c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 spans="1:18" hidden="1">
      <c r="A296" s="39" t="str">
        <f>[Table Name]&amp;"-"&amp;(COUNTIF($B$1:TableData[[#This Row],[Table Name]],TableData[[#This Row],[Table Name]])-1)</f>
        <v>Resource Actions-20</v>
      </c>
      <c r="B296" s="42" t="s">
        <v>133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6" s="40">
        <v>305</v>
      </c>
      <c r="E296" s="40" t="s">
        <v>570</v>
      </c>
      <c r="F296" s="40" t="s">
        <v>571</v>
      </c>
      <c r="G296" s="40" t="s">
        <v>572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39" t="str">
        <f>[Table Name]&amp;"-"&amp;(COUNTIF($B$1:TableData[[#This Row],[Table Name]],TableData[[#This Row],[Table Name]])-1)</f>
        <v>Resource Action Method-20</v>
      </c>
      <c r="B297" s="42" t="s">
        <v>137</v>
      </c>
      <c r="C29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7" s="40">
        <v>520</v>
      </c>
      <c r="E297" s="40" t="s">
        <v>548</v>
      </c>
      <c r="F297" s="40"/>
      <c r="G297" s="40">
        <v>515</v>
      </c>
      <c r="H297" s="40">
        <v>506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1:18" hidden="1">
      <c r="A298" s="41" t="str">
        <f>[Table Name]&amp;"-"&amp;(COUNTIF($B$1:TableData[[#This Row],[Table Name]],TableData[[#This Row],[Table Name]])-1)</f>
        <v>Resource Action List-10</v>
      </c>
      <c r="B298" s="42" t="s">
        <v>155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8" s="40">
        <v>520</v>
      </c>
      <c r="E298" s="42">
        <v>507</v>
      </c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39" t="str">
        <f>[Table Name]&amp;"-"&amp;(COUNTIF($B$1:TableData[[#This Row],[Table Name]],TableData[[#This Row],[Table Name]])-1)</f>
        <v>Resource Actions-21</v>
      </c>
      <c r="B299" s="40" t="s">
        <v>133</v>
      </c>
      <c r="C29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9" s="40">
        <v>305</v>
      </c>
      <c r="E299" s="40" t="s">
        <v>573</v>
      </c>
      <c r="F299" s="40" t="s">
        <v>574</v>
      </c>
      <c r="G299" s="40" t="s">
        <v>602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1:18" hidden="1">
      <c r="A300" s="39" t="str">
        <f>[Table Name]&amp;"-"&amp;(COUNTIF($B$1:TableData[[#This Row],[Table Name]],TableData[[#This Row],[Table Name]])-1)</f>
        <v>Resource Action Method-21</v>
      </c>
      <c r="B300" s="40" t="s">
        <v>137</v>
      </c>
      <c r="C30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300" s="40">
        <v>521</v>
      </c>
      <c r="E300" s="40" t="s">
        <v>548</v>
      </c>
      <c r="F300" s="40"/>
      <c r="G300" s="40">
        <v>517</v>
      </c>
      <c r="H300" s="40">
        <v>511</v>
      </c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1:18" hidden="1">
      <c r="A301" s="41" t="str">
        <f>[Table Name]&amp;"-"&amp;(COUNTIF($B$1:TableData[[#This Row],[Table Name]],TableData[[#This Row],[Table Name]])-1)</f>
        <v>Resource Action List-11</v>
      </c>
      <c r="B301" s="42" t="s">
        <v>155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1" s="40">
        <v>521</v>
      </c>
      <c r="E301" s="42">
        <v>507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Lists-11</v>
      </c>
      <c r="B302" s="42" t="s">
        <v>116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2" s="42">
        <v>309</v>
      </c>
      <c r="E302" s="42" t="s">
        <v>575</v>
      </c>
      <c r="F302" s="42" t="s">
        <v>576</v>
      </c>
      <c r="G302" s="42" t="s">
        <v>288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Relation-8</v>
      </c>
      <c r="B303" s="42" t="s">
        <v>204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03" s="42">
        <v>511</v>
      </c>
      <c r="E303" s="42">
        <v>526</v>
      </c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Relation-9</v>
      </c>
      <c r="B304" s="42" t="s">
        <v>204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4" s="42">
        <v>511</v>
      </c>
      <c r="E304" s="42">
        <v>523</v>
      </c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41" t="str">
        <f>[Table Name]&amp;"-"&amp;(COUNTIF($B$1:TableData[[#This Row],[Table Name]],TableData[[#This Row],[Table Name]])-1)</f>
        <v>Resource List Relation-10</v>
      </c>
      <c r="B305" s="42" t="s">
        <v>204</v>
      </c>
      <c r="C3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5" s="42">
        <v>511</v>
      </c>
      <c r="E305" s="42">
        <v>524</v>
      </c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spans="1:18">
      <c r="A306" s="41" t="str">
        <f>[Table Name]&amp;"-"&amp;(COUNTIF($B$1:TableData[[#This Row],[Table Name]],TableData[[#This Row],[Table Name]])-1)</f>
        <v>Resource List Layout-36</v>
      </c>
      <c r="B306" s="42" t="s">
        <v>158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536</v>
      </c>
      <c r="D306" s="42">
        <v>511</v>
      </c>
      <c r="E306" s="42" t="s">
        <v>283</v>
      </c>
      <c r="F306" s="42" t="s">
        <v>94</v>
      </c>
      <c r="G306" s="42">
        <v>526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>
      <c r="A307" s="41" t="str">
        <f>[Table Name]&amp;"-"&amp;(COUNTIF($B$1:TableData[[#This Row],[Table Name]],TableData[[#This Row],[Table Name]])-1)</f>
        <v>Resource List Layout-37</v>
      </c>
      <c r="B307" s="42" t="s">
        <v>158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537</v>
      </c>
      <c r="D307" s="42">
        <v>511</v>
      </c>
      <c r="E307" s="42" t="s">
        <v>516</v>
      </c>
      <c r="F307" s="42" t="s">
        <v>94</v>
      </c>
      <c r="G307" s="42">
        <v>523</v>
      </c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>
      <c r="A308" s="41" t="str">
        <f>[Table Name]&amp;"-"&amp;(COUNTIF($B$1:TableData[[#This Row],[Table Name]],TableData[[#This Row],[Table Name]])-1)</f>
        <v>Resource List Layout-38</v>
      </c>
      <c r="B308" s="42" t="s">
        <v>158</v>
      </c>
      <c r="C3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538</v>
      </c>
      <c r="D308" s="42">
        <v>511</v>
      </c>
      <c r="E308" s="42" t="s">
        <v>517</v>
      </c>
      <c r="F308" s="42" t="s">
        <v>94</v>
      </c>
      <c r="G308" s="42">
        <v>524</v>
      </c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spans="1:18" hidden="1">
      <c r="A309" s="39" t="str">
        <f>[Table Name]&amp;"-"&amp;(COUNTIF($B$1:TableData[[#This Row],[Table Name]],TableData[[#This Row],[Table Name]])-1)</f>
        <v>Resource Actions-22</v>
      </c>
      <c r="B309" s="42" t="s">
        <v>133</v>
      </c>
      <c r="C30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9" s="40">
        <v>304</v>
      </c>
      <c r="E309" s="40" t="s">
        <v>577</v>
      </c>
      <c r="F309" s="40" t="s">
        <v>578</v>
      </c>
      <c r="G309" s="40" t="s">
        <v>579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hidden="1">
      <c r="A310" s="41" t="str">
        <f>[Table Name]&amp;"-"&amp;(COUNTIF($B$1:TableData[[#This Row],[Table Name]],TableData[[#This Row],[Table Name]])-1)</f>
        <v>Resource Action Method-22</v>
      </c>
      <c r="B310" s="42" t="s">
        <v>137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10" s="42">
        <v>522</v>
      </c>
      <c r="E310" s="42" t="s">
        <v>580</v>
      </c>
      <c r="F310" s="42"/>
      <c r="G310" s="42">
        <v>501</v>
      </c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41" t="str">
        <f>[Table Name]&amp;"-"&amp;(COUNTIF($B$1:TableData[[#This Row],[Table Name]],TableData[[#This Row],[Table Name]])-1)</f>
        <v>Resource Action List-12</v>
      </c>
      <c r="B311" s="42" t="s">
        <v>155</v>
      </c>
      <c r="C3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11" s="42">
        <v>522</v>
      </c>
      <c r="E311" s="42">
        <v>506</v>
      </c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1:18" hidden="1">
      <c r="A312" s="39" t="str">
        <f>[Table Name]&amp;"-"&amp;(COUNTIF($B$1:TableData[[#This Row],[Table Name]],TableData[[#This Row],[Table Name]])-1)</f>
        <v>Resource Actions-23</v>
      </c>
      <c r="B312" s="40" t="s">
        <v>133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2" s="40">
        <v>305</v>
      </c>
      <c r="E312" s="40" t="s">
        <v>581</v>
      </c>
      <c r="F312" s="40" t="s">
        <v>582</v>
      </c>
      <c r="G312" s="40" t="s">
        <v>603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hidden="1">
      <c r="A313" s="41" t="str">
        <f>[Table Name]&amp;"-"&amp;(COUNTIF($B$1:TableData[[#This Row],[Table Name]],TableData[[#This Row],[Table Name]])-1)</f>
        <v>Resource Action Method-23</v>
      </c>
      <c r="B313" s="42" t="s">
        <v>137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3" s="42">
        <v>523</v>
      </c>
      <c r="E313" s="42" t="s">
        <v>548</v>
      </c>
      <c r="F313" s="42"/>
      <c r="G313" s="42">
        <v>516</v>
      </c>
      <c r="H313" s="42">
        <v>509</v>
      </c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hidden="1">
      <c r="A314" s="41" t="str">
        <f>[Table Name]&amp;"-"&amp;(COUNTIF($B$1:TableData[[#This Row],[Table Name]],TableData[[#This Row],[Table Name]])-1)</f>
        <v>Resource Action List-13</v>
      </c>
      <c r="B314" s="42" t="s">
        <v>155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4" s="42">
        <v>523</v>
      </c>
      <c r="E314" s="42">
        <v>507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hidden="1">
      <c r="A315" s="39" t="str">
        <f>[Table Name]&amp;"-"&amp;(COUNTIF($B$1:TableData[[#This Row],[Table Name]],TableData[[#This Row],[Table Name]])-1)</f>
        <v>Resource Actions-24</v>
      </c>
      <c r="B315" s="40" t="s">
        <v>133</v>
      </c>
      <c r="C31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5" s="40">
        <v>305</v>
      </c>
      <c r="E315" s="40" t="s">
        <v>583</v>
      </c>
      <c r="F315" s="40" t="s">
        <v>584</v>
      </c>
      <c r="G315" s="40" t="s">
        <v>604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1:18" hidden="1">
      <c r="A316" s="39" t="str">
        <f>[Table Name]&amp;"-"&amp;(COUNTIF($B$1:TableData[[#This Row],[Table Name]],TableData[[#This Row],[Table Name]])-1)</f>
        <v>Resource Action Method-24</v>
      </c>
      <c r="B316" s="42" t="s">
        <v>137</v>
      </c>
      <c r="C31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6" s="40">
        <v>524</v>
      </c>
      <c r="E316" s="40" t="s">
        <v>585</v>
      </c>
      <c r="F316" s="40"/>
      <c r="G316" s="40">
        <v>518</v>
      </c>
      <c r="H316" s="40">
        <v>505</v>
      </c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1:18" s="16" customFormat="1" hidden="1">
      <c r="A317" s="41" t="str">
        <f>[Table Name]&amp;"-"&amp;(COUNTIF($B$1:TableData[[#This Row],[Table Name]],TableData[[#This Row],[Table Name]])-1)</f>
        <v>Resource Action List-14</v>
      </c>
      <c r="B317" s="42" t="s">
        <v>155</v>
      </c>
      <c r="C3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7" s="40">
        <v>524</v>
      </c>
      <c r="E317" s="42">
        <v>507</v>
      </c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1:18" s="16" customFormat="1" hidden="1">
      <c r="A318" s="41" t="str">
        <f>[Table Name]&amp;"-"&amp;(COUNTIF($B$1:TableData[[#This Row],[Table Name]],TableData[[#This Row],[Table Name]])-1)</f>
        <v>Resource Actions-25</v>
      </c>
      <c r="B318" s="40" t="s">
        <v>133</v>
      </c>
      <c r="C3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8" s="40">
        <v>305</v>
      </c>
      <c r="E318" s="42" t="s">
        <v>588</v>
      </c>
      <c r="F318" s="42" t="s">
        <v>589</v>
      </c>
      <c r="G318" s="42" t="s">
        <v>590</v>
      </c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spans="1:18" s="16" customFormat="1" hidden="1">
      <c r="A319" s="41" t="str">
        <f>[Table Name]&amp;"-"&amp;(COUNTIF($B$1:TableData[[#This Row],[Table Name]],TableData[[#This Row],[Table Name]])-1)</f>
        <v>Resource Action Method-25</v>
      </c>
      <c r="B319" s="42" t="s">
        <v>137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9" s="40">
        <v>525</v>
      </c>
      <c r="E319" s="42" t="s">
        <v>559</v>
      </c>
      <c r="F319" s="42"/>
      <c r="G319" s="42">
        <v>528</v>
      </c>
      <c r="H319" s="42">
        <v>506</v>
      </c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Action List-15</v>
      </c>
      <c r="B320" s="42" t="s">
        <v>155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20" s="40">
        <v>525</v>
      </c>
      <c r="E320" s="42">
        <v>507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Actions-26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1" s="40">
        <v>305</v>
      </c>
      <c r="E321" s="40" t="s">
        <v>586</v>
      </c>
      <c r="F321" s="40" t="s">
        <v>587</v>
      </c>
      <c r="G321" s="40" t="s">
        <v>579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Method-26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2" s="40">
        <v>526</v>
      </c>
      <c r="E322" s="40" t="s">
        <v>580</v>
      </c>
      <c r="F322" s="40"/>
      <c r="G322" s="40">
        <v>503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List-16</v>
      </c>
      <c r="B323" s="42" t="s">
        <v>155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23" s="40">
        <v>526</v>
      </c>
      <c r="E323" s="42">
        <v>507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Relations-28</v>
      </c>
      <c r="B324" s="42" t="s">
        <v>111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4" s="42">
        <v>305</v>
      </c>
      <c r="E324" s="42" t="s">
        <v>591</v>
      </c>
      <c r="F324" s="42" t="s">
        <v>592</v>
      </c>
      <c r="G324" s="42" t="s">
        <v>593</v>
      </c>
      <c r="H324" s="42" t="s">
        <v>317</v>
      </c>
      <c r="I324" s="42">
        <v>307</v>
      </c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39" t="str">
        <f>[Table Name]&amp;"-"&amp;(COUNTIF($B$1:TableData[[#This Row],[Table Name]],TableData[[#This Row],[Table Name]])-1)</f>
        <v>Resource Actions-27</v>
      </c>
      <c r="B325" s="40" t="s">
        <v>133</v>
      </c>
      <c r="C32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5" s="40">
        <v>305</v>
      </c>
      <c r="E325" s="40" t="s">
        <v>594</v>
      </c>
      <c r="F325" s="40" t="s">
        <v>595</v>
      </c>
      <c r="G325" s="40" t="s">
        <v>488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39" t="str">
        <f>[Table Name]&amp;"-"&amp;(COUNTIF($B$1:TableData[[#This Row],[Table Name]],TableData[[#This Row],[Table Name]])-1)</f>
        <v>Resource Action Method-27</v>
      </c>
      <c r="B326" s="42" t="s">
        <v>137</v>
      </c>
      <c r="C32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6" s="40">
        <v>527</v>
      </c>
      <c r="E326" s="40" t="s">
        <v>565</v>
      </c>
      <c r="F326" s="40"/>
      <c r="G326" s="40">
        <v>505</v>
      </c>
      <c r="H326" s="40">
        <v>503</v>
      </c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1:18" hidden="1">
      <c r="A327" s="41" t="str">
        <f>[Table Name]&amp;"-"&amp;(COUNTIF($B$1:TableData[[#This Row],[Table Name]],TableData[[#This Row],[Table Name]])-1)</f>
        <v>Resource Action Data-1</v>
      </c>
      <c r="B327" s="42" t="s">
        <v>165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7" s="40">
        <v>527</v>
      </c>
      <c r="E327" s="42">
        <v>503</v>
      </c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Data-2</v>
      </c>
      <c r="B328" s="42" t="s">
        <v>165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8" s="42">
        <v>524</v>
      </c>
      <c r="E328" s="42">
        <v>503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Data-3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9" s="42">
        <v>525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Resource Actions-28</v>
      </c>
      <c r="B330" s="42" t="s">
        <v>133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0" s="42">
        <v>305</v>
      </c>
      <c r="E330" s="42" t="s">
        <v>596</v>
      </c>
      <c r="F330" s="42" t="s">
        <v>597</v>
      </c>
      <c r="G330" s="42" t="s">
        <v>598</v>
      </c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1:18" hidden="1">
      <c r="A331" s="41" t="str">
        <f>[Table Name]&amp;"-"&amp;(COUNTIF($B$1:TableData[[#This Row],[Table Name]],TableData[[#This Row],[Table Name]])-1)</f>
        <v>Resource Action Method-28</v>
      </c>
      <c r="B331" s="42" t="s">
        <v>137</v>
      </c>
      <c r="C3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1" s="42">
        <v>528</v>
      </c>
      <c r="E331" s="42" t="s">
        <v>559</v>
      </c>
      <c r="F331" s="42"/>
      <c r="G331" s="42">
        <v>516</v>
      </c>
      <c r="H331" s="42">
        <v>507</v>
      </c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1:18" hidden="1">
      <c r="A332" s="41" t="str">
        <f>[Table Name]&amp;"-"&amp;(COUNTIF($B$1:TableData[[#This Row],[Table Name]],TableData[[#This Row],[Table Name]])-1)</f>
        <v>Resource Action List-17</v>
      </c>
      <c r="B332" s="42" t="s">
        <v>155</v>
      </c>
      <c r="C3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32" s="42">
        <v>528</v>
      </c>
      <c r="E332" s="42">
        <v>507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spans="1:18" hidden="1">
      <c r="A333" s="41" t="str">
        <f>[Table Name]&amp;"-"&amp;(COUNTIF($B$1:TableData[[#This Row],[Table Name]],TableData[[#This Row],[Table Name]])-1)</f>
        <v>Resource Action Data-4</v>
      </c>
      <c r="B333" s="42" t="s">
        <v>165</v>
      </c>
      <c r="C3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3" s="42">
        <v>528</v>
      </c>
      <c r="E333" s="42">
        <v>503</v>
      </c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 spans="1:18" hidden="1">
      <c r="A334" s="41" t="str">
        <f>[Table Name]&amp;"-"&amp;(COUNTIF($B$1:TableData[[#This Row],[Table Name]],TableData[[#This Row],[Table Name]])-1)</f>
        <v>Field Options-4</v>
      </c>
      <c r="B334" s="42" t="s">
        <v>169</v>
      </c>
      <c r="C3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4" s="42">
        <v>511</v>
      </c>
      <c r="E334" s="42" t="s">
        <v>495</v>
      </c>
      <c r="F334" s="42"/>
      <c r="G334" s="42" t="s">
        <v>10</v>
      </c>
      <c r="H334" s="42" t="s">
        <v>94</v>
      </c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 spans="1:18" hidden="1">
      <c r="A335" s="41" t="str">
        <f>[Table Name]&amp;"-"&amp;(COUNTIF($B$1:TableData[[#This Row],[Table Name]],TableData[[#This Row],[Table Name]])-1)</f>
        <v>Resource Scopes-7</v>
      </c>
      <c r="B335" s="42" t="s">
        <v>115</v>
      </c>
      <c r="C3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335" s="42">
        <v>301</v>
      </c>
      <c r="E335" s="42" t="s">
        <v>606</v>
      </c>
      <c r="F335" s="42" t="s">
        <v>607</v>
      </c>
      <c r="G335" s="42" t="s">
        <v>608</v>
      </c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 spans="1:18" hidden="1">
      <c r="A336" s="41" t="str">
        <f>[Table Name]&amp;"-"&amp;(COUNTIF($B$1:TableData[[#This Row],[Table Name]],TableData[[#This Row],[Table Name]])-1)</f>
        <v>Resource Forms-8</v>
      </c>
      <c r="B336" s="42" t="s">
        <v>120</v>
      </c>
      <c r="C3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36" s="42">
        <v>301</v>
      </c>
      <c r="E336" s="42" t="s">
        <v>609</v>
      </c>
      <c r="F336" s="42" t="s">
        <v>619</v>
      </c>
      <c r="G336" s="42" t="s">
        <v>610</v>
      </c>
      <c r="H336" s="42" t="s">
        <v>488</v>
      </c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spans="1:18" hidden="1">
      <c r="A337" s="41" t="str">
        <f>[Table Name]&amp;"-"&amp;(COUNTIF($B$1:TableData[[#This Row],[Table Name]],TableData[[#This Row],[Table Name]])-1)</f>
        <v>Resource Form Fields-18</v>
      </c>
      <c r="B337" s="42" t="s">
        <v>122</v>
      </c>
      <c r="C3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37" s="42">
        <v>508</v>
      </c>
      <c r="E337" s="42" t="s">
        <v>605</v>
      </c>
      <c r="F337" s="42" t="s">
        <v>466</v>
      </c>
      <c r="G337" s="42" t="s">
        <v>611</v>
      </c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 spans="1:18" hidden="1">
      <c r="A338" s="41" t="str">
        <f>[Table Name]&amp;"-"&amp;(COUNTIF($B$1:TableData[[#This Row],[Table Name]],TableData[[#This Row],[Table Name]])-1)</f>
        <v>Resource Form Field Data-18</v>
      </c>
      <c r="B338" s="42" t="s">
        <v>126</v>
      </c>
      <c r="C3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38" s="42">
        <v>518</v>
      </c>
      <c r="E338" s="42" t="s">
        <v>605</v>
      </c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spans="1:18" hidden="1">
      <c r="A339" s="41" t="str">
        <f>[Table Name]&amp;"-"&amp;(COUNTIF($B$1:TableData[[#This Row],[Table Name]],TableData[[#This Row],[Table Name]])-1)</f>
        <v>Field Options-5</v>
      </c>
      <c r="B339" s="42" t="s">
        <v>169</v>
      </c>
      <c r="C3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339" s="42">
        <v>518</v>
      </c>
      <c r="E339" s="42" t="s">
        <v>224</v>
      </c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 spans="1:18" hidden="1">
      <c r="A340" s="41" t="str">
        <f>[Table Name]&amp;"-"&amp;(COUNTIF($B$1:TableData[[#This Row],[Table Name]],TableData[[#This Row],[Table Name]])-1)</f>
        <v>Form Field Attrs-2</v>
      </c>
      <c r="B340" s="42" t="s">
        <v>144</v>
      </c>
      <c r="C3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40" s="42">
        <v>518</v>
      </c>
      <c r="E340" s="42" t="s">
        <v>473</v>
      </c>
      <c r="F340" s="42">
        <v>4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</row>
    <row r="341" spans="1:18" hidden="1">
      <c r="A341" s="41" t="str">
        <f>[Table Name]&amp;"-"&amp;(COUNTIF($B$1:TableData[[#This Row],[Table Name]],TableData[[#This Row],[Table Name]])-1)</f>
        <v>Resource Scopes-8</v>
      </c>
      <c r="B341" s="42" t="s">
        <v>115</v>
      </c>
      <c r="C3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41" s="42">
        <v>301</v>
      </c>
      <c r="E341" s="42" t="s">
        <v>612</v>
      </c>
      <c r="F341" s="42" t="s">
        <v>613</v>
      </c>
      <c r="G341" s="42" t="s">
        <v>614</v>
      </c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</row>
    <row r="342" spans="1:18" hidden="1">
      <c r="A342" s="41" t="str">
        <f>[Table Name]&amp;"-"&amp;(COUNTIF($B$1:TableData[[#This Row],[Table Name]],TableData[[#This Row],[Table Name]])-1)</f>
        <v>Resource Data-4</v>
      </c>
      <c r="B342" s="42" t="s">
        <v>156</v>
      </c>
      <c r="C3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42" s="42">
        <v>301</v>
      </c>
      <c r="E342" s="42" t="s">
        <v>615</v>
      </c>
      <c r="F342" s="42" t="s">
        <v>613</v>
      </c>
      <c r="G342" s="42" t="s">
        <v>605</v>
      </c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1:18" hidden="1">
      <c r="A343" s="41" t="str">
        <f>[Table Name]&amp;"-"&amp;(COUNTIF($B$1:TableData[[#This Row],[Table Name]],TableData[[#This Row],[Table Name]])-1)</f>
        <v>Data Scopes-1</v>
      </c>
      <c r="B343" s="42" t="s">
        <v>177</v>
      </c>
      <c r="C3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1</v>
      </c>
      <c r="D343" s="42">
        <v>504</v>
      </c>
      <c r="E343" s="42">
        <v>508</v>
      </c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</row>
    <row r="344" spans="1:18" hidden="1">
      <c r="A344" s="41" t="str">
        <f>[Table Name]&amp;"-"&amp;(COUNTIF($B$1:TableData[[#This Row],[Table Name]],TableData[[#This Row],[Table Name]])-1)</f>
        <v>Resource Actions-29</v>
      </c>
      <c r="B344" s="42" t="s">
        <v>133</v>
      </c>
      <c r="C3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344" s="42">
        <v>301</v>
      </c>
      <c r="E344" s="42" t="s">
        <v>618</v>
      </c>
      <c r="F344" s="42" t="s">
        <v>616</v>
      </c>
      <c r="G344" s="42" t="s">
        <v>617</v>
      </c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</row>
    <row r="345" spans="1:18" hidden="1">
      <c r="A345" s="41" t="str">
        <f>[Table Name]&amp;"-"&amp;(COUNTIF($B$1:TableData[[#This Row],[Table Name]],TableData[[#This Row],[Table Name]])-1)</f>
        <v>Resource Action Method-29</v>
      </c>
      <c r="B345" s="42" t="s">
        <v>137</v>
      </c>
      <c r="C3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345" s="42">
        <v>529</v>
      </c>
      <c r="E345" s="42" t="s">
        <v>565</v>
      </c>
      <c r="F345" s="42"/>
      <c r="G345" s="42">
        <v>508</v>
      </c>
      <c r="H345" s="42">
        <v>504</v>
      </c>
      <c r="I345" s="42"/>
      <c r="J345" s="42"/>
      <c r="K345" s="42"/>
      <c r="L345" s="42"/>
      <c r="M345" s="42"/>
      <c r="N345" s="42"/>
      <c r="O345" s="42"/>
      <c r="P345" s="42"/>
      <c r="Q345" s="42"/>
      <c r="R345" s="42"/>
    </row>
    <row r="346" spans="1:18" hidden="1">
      <c r="A346" s="41" t="str">
        <f>[Table Name]&amp;"-"&amp;(COUNTIF($B$1:TableData[[#This Row],[Table Name]],TableData[[#This Row],[Table Name]])-1)</f>
        <v>Resource Action List-18</v>
      </c>
      <c r="B346" s="42" t="s">
        <v>155</v>
      </c>
      <c r="C3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346" s="42">
        <v>529</v>
      </c>
      <c r="E346" s="42">
        <v>501</v>
      </c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1:18" hidden="1">
      <c r="A347" s="41" t="str">
        <f>[Table Name]&amp;"-"&amp;(COUNTIF($B$1:TableData[[#This Row],[Table Name]],TableData[[#This Row],[Table Name]])-1)</f>
        <v>Resource Action List-19</v>
      </c>
      <c r="B347" s="42" t="s">
        <v>155</v>
      </c>
      <c r="C3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347" s="42">
        <v>529</v>
      </c>
      <c r="E347" s="42">
        <v>502</v>
      </c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</row>
    <row r="348" spans="1:18" hidden="1">
      <c r="A348" s="41" t="str">
        <f>[Table Name]&amp;"-"&amp;(COUNTIF($B$1:TableData[[#This Row],[Table Name]],TableData[[#This Row],[Table Name]])-1)</f>
        <v>Resource Action List-20</v>
      </c>
      <c r="B348" s="42" t="s">
        <v>155</v>
      </c>
      <c r="C3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348" s="42">
        <v>529</v>
      </c>
      <c r="E348" s="42">
        <v>503</v>
      </c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</row>
    <row r="349" spans="1:18" hidden="1">
      <c r="A349" s="41" t="str">
        <f>[Table Name]&amp;"-"&amp;(COUNTIF($B$1:TableData[[#This Row],[Table Name]],TableData[[#This Row],[Table Name]])-1)</f>
        <v>Resource Action List-21</v>
      </c>
      <c r="B349" s="42" t="s">
        <v>155</v>
      </c>
      <c r="C3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349" s="42">
        <v>529</v>
      </c>
      <c r="E349" s="42">
        <v>504</v>
      </c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2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33" workbookViewId="0">
      <selection activeCell="F43" sqref="F43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158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\Milestone\Appframe\Model\ResourceListLayout::query()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resource_list</v>
      </c>
      <c r="E5" s="23" t="str">
        <f>IF(VLOOKUP($A$1&amp;"-0",TableData[[TRCode]:[15]],E$4+$B$4,0)=0,"id",VLOOKUP($A$1&amp;"-0",TableData[[TRCode]:[15]],E$4+$B$4,0))</f>
        <v>label</v>
      </c>
      <c r="F5" s="23" t="str">
        <f>IF(VLOOKUP($A$1&amp;"-0",TableData[[TRCode]:[15]],F$4+$B$4,0)=0,"id",VLOOKUP($A$1&amp;"-0",TableData[[TRCode]:[15]],F$4+$B$4,0))</f>
        <v>field</v>
      </c>
      <c r="G5" s="23" t="str">
        <f>IF(VLOOKUP($A$1&amp;"-0",TableData[[TRCode]:[15]],G$4+$B$4,0)=0,"",VLOOKUP($A$1&amp;"-0",TableData[[TRCode]:[15]],G$4+$B$4,0))</f>
        <v>relation</v>
      </c>
      <c r="H5" s="23" t="str">
        <f>IF(VLOOKUP($A$1&amp;"-0",TableData[[TRCode]:[15]],H$4+$B$4,0)=0,"",VLOOKUP($A$1&amp;"-0",TableData[[TRCode]:[15]],H$4+$B$4,0))</f>
        <v>nest_relation1</v>
      </c>
      <c r="I5" s="23" t="str">
        <f>IF(VLOOKUP($A$1&amp;"-0",TableData[[TRCode]:[15]],I$4+$B$4,0)=0,"",VLOOKUP($A$1&amp;"-0",TableData[[TRCode]:[15]],I$4+$B$4,0))</f>
        <v>nest_relation2</v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\Milestone\Appframe\Model\ResourceListLayout::query()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'resource_list' =&gt; '501', </v>
      </c>
      <c r="E9" s="22" t="str">
        <f t="shared" ca="1" si="0"/>
        <v xml:space="preserve">'label' =&gt; 'Name', </v>
      </c>
      <c r="F9" s="22" t="str">
        <f t="shared" ca="1" si="0"/>
        <v xml:space="preserve">'field' =&gt; 'name', </v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'resource_list' =&gt; '501', </v>
      </c>
      <c r="E10" s="22" t="str">
        <f t="shared" ca="1" si="0"/>
        <v xml:space="preserve">'label' =&gt; 'Web List', </v>
      </c>
      <c r="F10" s="22" t="str">
        <f t="shared" ca="1" si="0"/>
        <v xml:space="preserve">'field' =&gt; 'list', </v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'resource_list' =&gt; '501', </v>
      </c>
      <c r="E11" s="22" t="str">
        <f t="shared" ca="1" si="0"/>
        <v xml:space="preserve">'label' =&gt; 'Type', </v>
      </c>
      <c r="F11" s="22" t="str">
        <f t="shared" ca="1" si="0"/>
        <v xml:space="preserve">'field' =&gt; 'type', </v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'resource_list' =&gt; '501', </v>
      </c>
      <c r="E12" s="22" t="str">
        <f t="shared" ca="1" si="0"/>
        <v xml:space="preserve">'label' =&gt; 'Status', </v>
      </c>
      <c r="F12" s="22" t="str">
        <f t="shared" ca="1" si="0"/>
        <v xml:space="preserve">'field' =&gt; 'status', </v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'resource_list' =&gt; '502', </v>
      </c>
      <c r="E13" s="22" t="str">
        <f t="shared" ca="1" si="0"/>
        <v xml:space="preserve">'label' =&gt; 'Name', </v>
      </c>
      <c r="F13" s="22" t="str">
        <f t="shared" ca="1" si="0"/>
        <v xml:space="preserve">'field' =&gt; 'name', </v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'resource_list' =&gt; '502', </v>
      </c>
      <c r="E14" s="22" t="str">
        <f t="shared" ca="1" si="0"/>
        <v xml:space="preserve">'label' =&gt; 'Web List', </v>
      </c>
      <c r="F14" s="22" t="str">
        <f t="shared" ca="1" si="0"/>
        <v xml:space="preserve">'field' =&gt; 'list', </v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'resource_list' =&gt; '502', </v>
      </c>
      <c r="E15" s="22" t="str">
        <f t="shared" ca="1" si="0"/>
        <v xml:space="preserve">'label' =&gt; 'Type', </v>
      </c>
      <c r="F15" s="22" t="str">
        <f t="shared" ca="1" si="0"/>
        <v xml:space="preserve">'field' =&gt; 'type', </v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'resource_list' =&gt; '502', </v>
      </c>
      <c r="E16" s="22" t="str">
        <f t="shared" ca="1" si="0"/>
        <v xml:space="preserve">'label' =&gt; 'Status', </v>
      </c>
      <c r="F16" s="22" t="str">
        <f t="shared" ca="1" si="0"/>
        <v xml:space="preserve">'field' =&gt; 'status', </v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'resource_list' =&gt; '503', </v>
      </c>
      <c r="E17" s="22" t="str">
        <f t="shared" ca="1" si="0"/>
        <v xml:space="preserve">'label' =&gt; 'Name', </v>
      </c>
      <c r="F17" s="22" t="str">
        <f t="shared" ca="1" si="0"/>
        <v xml:space="preserve">'field' =&gt; 'name', </v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'resource_list' =&gt; '503', </v>
      </c>
      <c r="E18" s="22" t="str">
        <f t="shared" ca="1" si="0"/>
        <v xml:space="preserve">'label' =&gt; 'Web List', </v>
      </c>
      <c r="F18" s="22" t="str">
        <f t="shared" ca="1" si="0"/>
        <v xml:space="preserve">'field' =&gt; 'list', </v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'resource_list' =&gt; '503', </v>
      </c>
      <c r="E19" s="22" t="str">
        <f t="shared" ca="1" si="0"/>
        <v xml:space="preserve">'label' =&gt; 'Type', </v>
      </c>
      <c r="F19" s="22" t="str">
        <f t="shared" ca="1" si="0"/>
        <v xml:space="preserve">'field' =&gt; 'type', </v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'resource_list' =&gt; '503', </v>
      </c>
      <c r="E20" s="22" t="str">
        <f t="shared" ca="1" si="0"/>
        <v xml:space="preserve">'label' =&gt; 'Status', </v>
      </c>
      <c r="F20" s="22" t="str">
        <f t="shared" ca="1" si="0"/>
        <v xml:space="preserve">'field' =&gt; 'status', </v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'resource_list' =&gt; '504', </v>
      </c>
      <c r="E21" s="22" t="str">
        <f t="shared" ca="1" si="0"/>
        <v xml:space="preserve">'label' =&gt; 'Name', </v>
      </c>
      <c r="F21" s="22" t="str">
        <f t="shared" ca="1" si="0"/>
        <v xml:space="preserve">'field' =&gt; 'name', </v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'resource_list' =&gt; '504', </v>
      </c>
      <c r="E22" s="22" t="str">
        <f t="shared" ca="1" si="0"/>
        <v xml:space="preserve">'label' =&gt; 'Web List', </v>
      </c>
      <c r="F22" s="22" t="str">
        <f t="shared" ca="1" si="0"/>
        <v xml:space="preserve">'field' =&gt; 'list', </v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'resource_list' =&gt; '504', </v>
      </c>
      <c r="E23" s="22" t="str">
        <f t="shared" ca="1" si="0"/>
        <v xml:space="preserve">'label' =&gt; 'Type', </v>
      </c>
      <c r="F23" s="22" t="str">
        <f t="shared" ca="1" si="0"/>
        <v xml:space="preserve">'field' =&gt; 'type', </v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'resource_list' =&gt; '504', </v>
      </c>
      <c r="E24" s="22" t="str">
        <f t="shared" ca="1" si="0"/>
        <v xml:space="preserve">'label' =&gt; 'Status', </v>
      </c>
      <c r="F24" s="22" t="str">
        <f t="shared" ca="1" si="0"/>
        <v xml:space="preserve">'field' =&gt; 'status', </v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'resource_list' =&gt; '505', </v>
      </c>
      <c r="E25" s="22" t="str">
        <f t="shared" ca="1" si="3"/>
        <v xml:space="preserve">'label' =&gt; 'Name', </v>
      </c>
      <c r="F25" s="22" t="str">
        <f t="shared" ca="1" si="3"/>
        <v xml:space="preserve">'field' =&gt; 'name', </v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'resource_list' =&gt; '505', </v>
      </c>
      <c r="E26" s="22" t="str">
        <f t="shared" ca="1" si="3"/>
        <v xml:space="preserve">'label' =&gt; 'Category', </v>
      </c>
      <c r="F26" s="22" t="str">
        <f t="shared" ca="1" si="3"/>
        <v xml:space="preserve">'field' =&gt; 'name', </v>
      </c>
      <c r="G26" s="22" t="str">
        <f t="shared" ca="1" si="3"/>
        <v xml:space="preserve">'relation' =&gt; '505', </v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'resource_list' =&gt; '505', </v>
      </c>
      <c r="E27" s="22" t="str">
        <f t="shared" ca="1" si="3"/>
        <v xml:space="preserve">'label' =&gt; 'Brand', </v>
      </c>
      <c r="F27" s="22" t="str">
        <f t="shared" ca="1" si="3"/>
        <v xml:space="preserve">'field' =&gt; 'name', </v>
      </c>
      <c r="G27" s="22" t="str">
        <f t="shared" ca="1" si="3"/>
        <v xml:space="preserve">'relation' =&gt; '506', </v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'id' =&gt; '520', </v>
      </c>
      <c r="D28" s="22" t="str">
        <f t="shared" ca="1" si="3"/>
        <v xml:space="preserve">'resource_list' =&gt; '505', </v>
      </c>
      <c r="E28" s="22" t="str">
        <f t="shared" ca="1" si="3"/>
        <v xml:space="preserve">'label' =&gt; 'Size', </v>
      </c>
      <c r="F28" s="22" t="str">
        <f t="shared" ca="1" si="3"/>
        <v xml:space="preserve">'field' =&gt; 'name', </v>
      </c>
      <c r="G28" s="22" t="str">
        <f t="shared" ca="1" si="3"/>
        <v xml:space="preserve">'relation' =&gt; '507', </v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'id' =&gt; '521', </v>
      </c>
      <c r="D29" s="22" t="str">
        <f t="shared" ca="1" si="3"/>
        <v xml:space="preserve">'resource_list' =&gt; '505', </v>
      </c>
      <c r="E29" s="22" t="str">
        <f t="shared" ca="1" si="3"/>
        <v xml:space="preserve">'label' =&gt; 'Color', </v>
      </c>
      <c r="F29" s="22" t="str">
        <f t="shared" ca="1" si="3"/>
        <v xml:space="preserve">'field' =&gt; 'name', </v>
      </c>
      <c r="G29" s="22" t="str">
        <f t="shared" ca="1" si="3"/>
        <v xml:space="preserve">'relation' =&gt; '508', </v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-&gt;create([</v>
      </c>
      <c r="C30" s="22" t="str">
        <f t="shared" ca="1" si="3"/>
        <v xml:space="preserve">'id' =&gt; '522', </v>
      </c>
      <c r="D30" s="22" t="str">
        <f t="shared" ca="1" si="3"/>
        <v xml:space="preserve">'resource_list' =&gt; '506', </v>
      </c>
      <c r="E30" s="22" t="str">
        <f t="shared" ca="1" si="3"/>
        <v xml:space="preserve">'label' =&gt; 'Name', </v>
      </c>
      <c r="F30" s="22" t="str">
        <f t="shared" ca="1" si="3"/>
        <v xml:space="preserve">'field' =&gt; 'name', </v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>])</v>
      </c>
    </row>
    <row r="31" spans="1:18">
      <c r="A31" s="18">
        <v>23</v>
      </c>
      <c r="B31" s="19" t="str">
        <f t="shared" ca="1" si="1"/>
        <v>-&gt;create([</v>
      </c>
      <c r="C31" s="22" t="str">
        <f t="shared" ca="1" si="3"/>
        <v xml:space="preserve">'id' =&gt; '523', </v>
      </c>
      <c r="D31" s="22" t="str">
        <f t="shared" ca="1" si="3"/>
        <v xml:space="preserve">'resource_list' =&gt; '506', </v>
      </c>
      <c r="E31" s="22" t="str">
        <f t="shared" ca="1" si="3"/>
        <v xml:space="preserve">'label' =&gt; 'Email', </v>
      </c>
      <c r="F31" s="22" t="str">
        <f t="shared" ca="1" si="3"/>
        <v xml:space="preserve">'field' =&gt; 'email', </v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>])</v>
      </c>
    </row>
    <row r="32" spans="1:18">
      <c r="A32" s="18">
        <v>24</v>
      </c>
      <c r="B32" s="19" t="str">
        <f t="shared" ca="1" si="1"/>
        <v>-&gt;create([</v>
      </c>
      <c r="C32" s="22" t="str">
        <f t="shared" ca="1" si="3"/>
        <v xml:space="preserve">'id' =&gt; '524', </v>
      </c>
      <c r="D32" s="22" t="str">
        <f t="shared" ca="1" si="3"/>
        <v xml:space="preserve">'resource_list' =&gt; '506', </v>
      </c>
      <c r="E32" s="22" t="str">
        <f t="shared" ca="1" si="3"/>
        <v xml:space="preserve">'label' =&gt; 'Number', </v>
      </c>
      <c r="F32" s="22" t="str">
        <f t="shared" ca="1" si="3"/>
        <v xml:space="preserve">'field' =&gt; 'number', </v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>])</v>
      </c>
    </row>
    <row r="33" spans="1:18">
      <c r="A33" s="18">
        <v>25</v>
      </c>
      <c r="B33" s="19" t="str">
        <f t="shared" ca="1" si="1"/>
        <v>-&gt;create([</v>
      </c>
      <c r="C33" s="22" t="str">
        <f t="shared" ca="1" si="3"/>
        <v xml:space="preserve">'id' =&gt; '525', </v>
      </c>
      <c r="D33" s="22" t="str">
        <f t="shared" ca="1" si="3"/>
        <v xml:space="preserve">'resource_list' =&gt; '507', </v>
      </c>
      <c r="E33" s="22" t="str">
        <f t="shared" ca="1" si="3"/>
        <v xml:space="preserve">'label' =&gt; 'Name', </v>
      </c>
      <c r="F33" s="22" t="str">
        <f t="shared" ca="1" si="3"/>
        <v xml:space="preserve">'field' =&gt; 'name', </v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>])</v>
      </c>
    </row>
    <row r="34" spans="1:18">
      <c r="A34" s="18">
        <v>26</v>
      </c>
      <c r="B34" s="19" t="str">
        <f t="shared" ca="1" si="1"/>
        <v>-&gt;create([</v>
      </c>
      <c r="C34" s="22" t="str">
        <f t="shared" ca="1" si="3"/>
        <v xml:space="preserve">'id' =&gt; '526', </v>
      </c>
      <c r="D34" s="22" t="str">
        <f t="shared" ca="1" si="3"/>
        <v xml:space="preserve">'resource_list' =&gt; '507', </v>
      </c>
      <c r="E34" s="22" t="str">
        <f t="shared" ca="1" si="3"/>
        <v xml:space="preserve">'label' =&gt; 'Author', </v>
      </c>
      <c r="F34" s="22" t="str">
        <f t="shared" ca="1" si="3"/>
        <v xml:space="preserve">'field' =&gt; 'name', </v>
      </c>
      <c r="G34" s="22" t="str">
        <f t="shared" ca="1" si="3"/>
        <v xml:space="preserve">'relation' =&gt; '513', </v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>])</v>
      </c>
    </row>
    <row r="35" spans="1:18">
      <c r="A35" s="18">
        <v>27</v>
      </c>
      <c r="B35" s="19" t="str">
        <f t="shared" ca="1" si="1"/>
        <v>-&gt;create([</v>
      </c>
      <c r="C35" s="22" t="str">
        <f t="shared" ca="1" si="3"/>
        <v xml:space="preserve">'id' =&gt; '527', </v>
      </c>
      <c r="D35" s="22" t="str">
        <f t="shared" ca="1" si="3"/>
        <v xml:space="preserve">'resource_list' =&gt; '507', </v>
      </c>
      <c r="E35" s="22" t="str">
        <f t="shared" ca="1" si="3"/>
        <v xml:space="preserve">'label' =&gt; 'Description', </v>
      </c>
      <c r="F35" s="22" t="str">
        <f t="shared" ca="1" si="3"/>
        <v xml:space="preserve">'field' =&gt; 'description', </v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>])</v>
      </c>
    </row>
    <row r="36" spans="1:18">
      <c r="A36" s="18">
        <v>28</v>
      </c>
      <c r="B36" s="19" t="str">
        <f t="shared" ca="1" si="1"/>
        <v>-&gt;create([</v>
      </c>
      <c r="C36" s="22" t="str">
        <f t="shared" ca="1" si="3"/>
        <v xml:space="preserve">'id' =&gt; '528', </v>
      </c>
      <c r="D36" s="22" t="str">
        <f t="shared" ca="1" si="3"/>
        <v xml:space="preserve">'resource_list' =&gt; '508', </v>
      </c>
      <c r="E36" s="22" t="str">
        <f t="shared" ca="1" si="3"/>
        <v xml:space="preserve">'label' =&gt; 'Name', </v>
      </c>
      <c r="F36" s="22" t="str">
        <f t="shared" ca="1" si="3"/>
        <v xml:space="preserve">'field' =&gt; 'name', </v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>])</v>
      </c>
    </row>
    <row r="37" spans="1:18">
      <c r="A37" s="18">
        <v>29</v>
      </c>
      <c r="B37" s="19" t="str">
        <f t="shared" ca="1" si="1"/>
        <v>-&gt;create([</v>
      </c>
      <c r="C37" s="22" t="str">
        <f t="shared" ca="1" si="3"/>
        <v xml:space="preserve">'id' =&gt; '529', </v>
      </c>
      <c r="D37" s="22" t="str">
        <f t="shared" ca="1" si="3"/>
        <v xml:space="preserve">'resource_list' =&gt; '508', </v>
      </c>
      <c r="E37" s="22" t="str">
        <f t="shared" ca="1" si="3"/>
        <v xml:space="preserve">'label' =&gt; 'Author', </v>
      </c>
      <c r="F37" s="22" t="str">
        <f t="shared" ca="1" si="3"/>
        <v xml:space="preserve">'field' =&gt; 'name', </v>
      </c>
      <c r="G37" s="22" t="str">
        <f t="shared" ca="1" si="3"/>
        <v xml:space="preserve">'relation' =&gt; '513', </v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>])</v>
      </c>
    </row>
    <row r="38" spans="1:18">
      <c r="A38" s="18">
        <v>30</v>
      </c>
      <c r="B38" s="19" t="str">
        <f t="shared" ca="1" si="1"/>
        <v>-&gt;create([</v>
      </c>
      <c r="C38" s="22" t="str">
        <f t="shared" ca="1" si="3"/>
        <v xml:space="preserve">'id' =&gt; '530', </v>
      </c>
      <c r="D38" s="22" t="str">
        <f t="shared" ca="1" si="3"/>
        <v xml:space="preserve">'resource_list' =&gt; '508', </v>
      </c>
      <c r="E38" s="22" t="str">
        <f t="shared" ca="1" si="3"/>
        <v xml:space="preserve">'label' =&gt; 'Description', </v>
      </c>
      <c r="F38" s="22" t="str">
        <f t="shared" ca="1" si="3"/>
        <v xml:space="preserve">'field' =&gt; 'description', </v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>])</v>
      </c>
    </row>
    <row r="39" spans="1:18">
      <c r="A39" s="18">
        <v>31</v>
      </c>
      <c r="B39" s="19" t="str">
        <f t="shared" ca="1" si="1"/>
        <v>-&gt;create([</v>
      </c>
      <c r="C39" s="22" t="str">
        <f t="shared" ca="1" si="3"/>
        <v xml:space="preserve">'id' =&gt; '531', </v>
      </c>
      <c r="D39" s="22" t="str">
        <f t="shared" ca="1" si="3"/>
        <v xml:space="preserve">'resource_list' =&gt; '509', </v>
      </c>
      <c r="E39" s="22" t="str">
        <f t="shared" ca="1" si="3"/>
        <v xml:space="preserve">'label' =&gt; 'ID', </v>
      </c>
      <c r="F39" s="22" t="str">
        <f t="shared" ca="1" si="3"/>
        <v xml:space="preserve">'field' =&gt; 'id', </v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>])</v>
      </c>
    </row>
    <row r="40" spans="1:18">
      <c r="A40" s="18">
        <v>32</v>
      </c>
      <c r="B40" s="19" t="str">
        <f t="shared" ca="1" si="1"/>
        <v>-&gt;create([</v>
      </c>
      <c r="C40" s="22" t="str">
        <f t="shared" ca="1" si="3"/>
        <v xml:space="preserve">'id' =&gt; '532', </v>
      </c>
      <c r="D40" s="22" t="str">
        <f t="shared" ca="1" si="3"/>
        <v xml:space="preserve">'resource_list' =&gt; '509', </v>
      </c>
      <c r="E40" s="22" t="str">
        <f t="shared" ca="1" si="3"/>
        <v xml:space="preserve">'label' =&gt; 'Message', </v>
      </c>
      <c r="F40" s="22" t="str">
        <f t="shared" ca="1" si="3"/>
        <v xml:space="preserve">'field' =&gt; 'note', </v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>])</v>
      </c>
    </row>
    <row r="41" spans="1:18">
      <c r="A41" s="18">
        <v>33</v>
      </c>
      <c r="B41" s="19" t="str">
        <f t="shared" ca="1" si="1"/>
        <v>-&gt;create([</v>
      </c>
      <c r="C41" s="22" t="str">
        <f t="shared" ca="1" si="3"/>
        <v xml:space="preserve">'id' =&gt; '533', </v>
      </c>
      <c r="D41" s="22" t="str">
        <f t="shared" ca="1" si="3"/>
        <v xml:space="preserve">'resource_list' =&gt; '509', </v>
      </c>
      <c r="E41" s="22" t="str">
        <f t="shared" ca="1" si="3"/>
        <v xml:space="preserve">'label' =&gt; 'Author', </v>
      </c>
      <c r="F41" s="22" t="str">
        <f t="shared" ca="1" si="3"/>
        <v xml:space="preserve">'field' =&gt; 'name', </v>
      </c>
      <c r="G41" s="22" t="str">
        <f t="shared" ca="1" si="3"/>
        <v xml:space="preserve">'relation' =&gt; '521', </v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>])</v>
      </c>
    </row>
    <row r="42" spans="1:18">
      <c r="A42" s="18">
        <v>34</v>
      </c>
      <c r="B42" s="19" t="str">
        <f t="shared" ca="1" si="1"/>
        <v>-&gt;create([</v>
      </c>
      <c r="C42" s="22" t="str">
        <f t="shared" ca="1" si="3"/>
        <v xml:space="preserve">'id' =&gt; '534', </v>
      </c>
      <c r="D42" s="22" t="str">
        <f t="shared" ca="1" si="3"/>
        <v xml:space="preserve">'resource_list' =&gt; '510', </v>
      </c>
      <c r="E42" s="22" t="str">
        <f t="shared" ca="1" si="3"/>
        <v xml:space="preserve">'label' =&gt; 'Name', </v>
      </c>
      <c r="F42" s="22" t="str">
        <f t="shared" ca="1" si="3"/>
        <v xml:space="preserve">'field' =&gt; 'name', </v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>])</v>
      </c>
    </row>
    <row r="43" spans="1:18">
      <c r="A43" s="18">
        <v>35</v>
      </c>
      <c r="B43" s="19" t="str">
        <f t="shared" ca="1" si="1"/>
        <v>-&gt;create([</v>
      </c>
      <c r="C43" s="22" t="str">
        <f t="shared" ca="1" si="3"/>
        <v xml:space="preserve">'id' =&gt; '535', </v>
      </c>
      <c r="D43" s="22" t="str">
        <f t="shared" ca="1" si="3"/>
        <v xml:space="preserve">'resource_list' =&gt; '510', </v>
      </c>
      <c r="E43" s="22" t="str">
        <f t="shared" ca="1" si="3"/>
        <v xml:space="preserve">'label' =&gt; 'Status', </v>
      </c>
      <c r="F43" s="22" t="str">
        <f t="shared" ca="1" si="3"/>
        <v xml:space="preserve">'field' =&gt; 'status', </v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>])</v>
      </c>
    </row>
    <row r="44" spans="1:18">
      <c r="A44" s="18">
        <v>36</v>
      </c>
      <c r="B44" s="19" t="str">
        <f t="shared" ca="1" si="1"/>
        <v>-&gt;create([</v>
      </c>
      <c r="C44" s="22" t="str">
        <f t="shared" ca="1" si="3"/>
        <v xml:space="preserve">'id' =&gt; '536', </v>
      </c>
      <c r="D44" s="22" t="str">
        <f t="shared" ca="1" si="3"/>
        <v xml:space="preserve">'resource_list' =&gt; '511', </v>
      </c>
      <c r="E44" s="22" t="str">
        <f t="shared" ca="1" si="3"/>
        <v xml:space="preserve">'label' =&gt; 'Product', </v>
      </c>
      <c r="F44" s="22" t="str">
        <f t="shared" ca="1" si="3"/>
        <v xml:space="preserve">'field' =&gt; 'name', </v>
      </c>
      <c r="G44" s="22" t="str">
        <f t="shared" ca="1" si="3"/>
        <v xml:space="preserve">'relation' =&gt; '526', </v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>])</v>
      </c>
    </row>
    <row r="45" spans="1:18">
      <c r="A45" s="18">
        <v>37</v>
      </c>
      <c r="B45" s="19" t="str">
        <f t="shared" ca="1" si="1"/>
        <v>-&gt;create([</v>
      </c>
      <c r="C45" s="22" t="str">
        <f t="shared" ca="1" si="3"/>
        <v xml:space="preserve">'id' =&gt; '537', </v>
      </c>
      <c r="D45" s="22" t="str">
        <f t="shared" ca="1" si="3"/>
        <v xml:space="preserve">'resource_list' =&gt; '511', </v>
      </c>
      <c r="E45" s="22" t="str">
        <f t="shared" ca="1" si="3"/>
        <v xml:space="preserve">'label' =&gt; 'Added By', </v>
      </c>
      <c r="F45" s="22" t="str">
        <f t="shared" ca="1" si="3"/>
        <v xml:space="preserve">'field' =&gt; 'name', </v>
      </c>
      <c r="G45" s="22" t="str">
        <f t="shared" ca="1" si="3"/>
        <v xml:space="preserve">'relation' =&gt; '523', </v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>])</v>
      </c>
    </row>
    <row r="46" spans="1:18">
      <c r="A46" s="18">
        <v>38</v>
      </c>
      <c r="B46" s="19" t="str">
        <f t="shared" ca="1" si="1"/>
        <v>-&gt;create([</v>
      </c>
      <c r="C46" s="22" t="str">
        <f t="shared" ca="1" si="3"/>
        <v xml:space="preserve">'id' =&gt; '538', </v>
      </c>
      <c r="D46" s="22" t="str">
        <f t="shared" ca="1" si="3"/>
        <v xml:space="preserve">'resource_list' =&gt; '511', </v>
      </c>
      <c r="E46" s="22" t="str">
        <f t="shared" ca="1" si="3"/>
        <v xml:space="preserve">'label' =&gt; 'Removed By', </v>
      </c>
      <c r="F46" s="22" t="str">
        <f t="shared" ca="1" si="3"/>
        <v xml:space="preserve">'field' =&gt; 'name', </v>
      </c>
      <c r="G46" s="22" t="str">
        <f t="shared" ca="1" si="3"/>
        <v xml:space="preserve">'relation' =&gt; '524', </v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>])</v>
      </c>
    </row>
    <row r="47" spans="1:18">
      <c r="A47" s="18">
        <v>39</v>
      </c>
      <c r="B47" s="19" t="str">
        <f t="shared" ca="1" si="1"/>
        <v>;</v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>\DB::statement('set foreign_key_checks = ' . $_);</v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2018-12-05T21:10:44Z</dcterms:modified>
</cp:coreProperties>
</file>