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SUS\Desktop\Office 31, Roll 19, Mili Barai\"/>
    </mc:Choice>
  </mc:AlternateContent>
  <bookViews>
    <workbookView xWindow="0" yWindow="0" windowWidth="20490" windowHeight="89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0" i="1" l="1"/>
  <c r="J9" i="1"/>
  <c r="L9" i="1"/>
  <c r="P9" i="1"/>
  <c r="R9" i="1"/>
  <c r="I9" i="1"/>
  <c r="G9" i="1"/>
  <c r="F9" i="1"/>
  <c r="S9" i="1" l="1"/>
  <c r="E23" i="1"/>
  <c r="E22" i="1"/>
  <c r="E21" i="1"/>
  <c r="J11" i="1" l="1"/>
  <c r="J12" i="1"/>
  <c r="J13" i="1"/>
  <c r="J14" i="1"/>
  <c r="J15" i="1"/>
  <c r="J16" i="1"/>
  <c r="J17" i="1"/>
  <c r="J18" i="1"/>
  <c r="I18" i="1"/>
  <c r="G10" i="1"/>
  <c r="G11" i="1"/>
  <c r="G12" i="1"/>
  <c r="G13" i="1"/>
  <c r="G14" i="1"/>
  <c r="G15" i="1"/>
  <c r="G16" i="1"/>
  <c r="G17" i="1"/>
  <c r="G18" i="1"/>
  <c r="R10" i="1" l="1"/>
  <c r="R11" i="1"/>
  <c r="R12" i="1"/>
  <c r="R13" i="1"/>
  <c r="R14" i="1"/>
  <c r="R15" i="1"/>
  <c r="R16" i="1"/>
  <c r="R17" i="1"/>
  <c r="R18" i="1"/>
  <c r="O10" i="1" l="1"/>
  <c r="O11" i="1"/>
  <c r="O12" i="1"/>
  <c r="O13" i="1"/>
  <c r="O14" i="1"/>
  <c r="O15" i="1"/>
  <c r="O16" i="1"/>
  <c r="O17" i="1"/>
  <c r="O18" i="1"/>
  <c r="O9" i="1"/>
  <c r="I10" i="1"/>
  <c r="I11" i="1"/>
  <c r="I12" i="1"/>
  <c r="I13" i="1"/>
  <c r="I14" i="1"/>
  <c r="I15" i="1"/>
  <c r="I16" i="1"/>
  <c r="I17" i="1"/>
  <c r="H10" i="1"/>
  <c r="H11" i="1"/>
  <c r="H12" i="1"/>
  <c r="H13" i="1"/>
  <c r="H14" i="1"/>
  <c r="H15" i="1"/>
  <c r="H16" i="1"/>
  <c r="H17" i="1"/>
  <c r="H18" i="1"/>
  <c r="H9" i="1"/>
  <c r="F10" i="1"/>
  <c r="F11" i="1"/>
  <c r="F12" i="1"/>
  <c r="L12" i="1" s="1"/>
  <c r="P12" i="1" s="1"/>
  <c r="S12" i="1" s="1"/>
  <c r="F13" i="1"/>
  <c r="F14" i="1"/>
  <c r="F15" i="1"/>
  <c r="F16" i="1"/>
  <c r="L16" i="1" s="1"/>
  <c r="P16" i="1" s="1"/>
  <c r="S16" i="1" s="1"/>
  <c r="F17" i="1"/>
  <c r="F18" i="1"/>
  <c r="E10" i="1"/>
  <c r="L10" i="1" s="1"/>
  <c r="P10" i="1" s="1"/>
  <c r="S10" i="1" s="1"/>
  <c r="E11" i="1"/>
  <c r="E12" i="1"/>
  <c r="E13" i="1"/>
  <c r="L13" i="1" s="1"/>
  <c r="P13" i="1" s="1"/>
  <c r="S13" i="1" s="1"/>
  <c r="E14" i="1"/>
  <c r="L14" i="1" s="1"/>
  <c r="P14" i="1" s="1"/>
  <c r="S14" i="1" s="1"/>
  <c r="E15" i="1"/>
  <c r="E16" i="1"/>
  <c r="E17" i="1"/>
  <c r="L17" i="1" s="1"/>
  <c r="P17" i="1" s="1"/>
  <c r="S17" i="1" s="1"/>
  <c r="E18" i="1"/>
  <c r="L18" i="1" s="1"/>
  <c r="P18" i="1" s="1"/>
  <c r="S18" i="1" s="1"/>
  <c r="E9" i="1"/>
  <c r="L15" i="1" l="1"/>
  <c r="P15" i="1" s="1"/>
  <c r="S15" i="1" s="1"/>
  <c r="L11" i="1"/>
  <c r="P11" i="1" s="1"/>
  <c r="S11" i="1" s="1"/>
</calcChain>
</file>

<file path=xl/sharedStrings.xml><?xml version="1.0" encoding="utf-8"?>
<sst xmlns="http://schemas.openxmlformats.org/spreadsheetml/2006/main" count="49" uniqueCount="48">
  <si>
    <t>Name</t>
  </si>
  <si>
    <t>Position</t>
  </si>
  <si>
    <t>Basic Salary</t>
  </si>
  <si>
    <t>House Rent</t>
  </si>
  <si>
    <t>Medical Aluence</t>
  </si>
  <si>
    <t>Transport Bill</t>
  </si>
  <si>
    <t>Provident FundTax</t>
  </si>
  <si>
    <t>Tax</t>
  </si>
  <si>
    <t>Advance</t>
  </si>
  <si>
    <t>Gross salary</t>
  </si>
  <si>
    <t>Total Day</t>
  </si>
  <si>
    <t>Present</t>
  </si>
  <si>
    <t>Absent</t>
  </si>
  <si>
    <t>Gross Pay</t>
  </si>
  <si>
    <t>Over Time</t>
  </si>
  <si>
    <t>Kabir</t>
  </si>
  <si>
    <t>Rahim</t>
  </si>
  <si>
    <t>Rony</t>
  </si>
  <si>
    <t>RAHAMAN COMPANY</t>
  </si>
  <si>
    <t>Salary Sheet</t>
  </si>
  <si>
    <t>Firoz</t>
  </si>
  <si>
    <t>Sumon</t>
  </si>
  <si>
    <t>Mostafizur</t>
  </si>
  <si>
    <t>Hasan</t>
  </si>
  <si>
    <t>Monir</t>
  </si>
  <si>
    <t>Saurav</t>
  </si>
  <si>
    <t>Rashad</t>
  </si>
  <si>
    <t>CO</t>
  </si>
  <si>
    <t>MD</t>
  </si>
  <si>
    <t>ED</t>
  </si>
  <si>
    <t>AGM</t>
  </si>
  <si>
    <t>Officer</t>
  </si>
  <si>
    <t>Admin</t>
  </si>
  <si>
    <t>Oparetor</t>
  </si>
  <si>
    <t>Net Payable</t>
  </si>
  <si>
    <t>Driver</t>
  </si>
  <si>
    <t>Office boy</t>
  </si>
  <si>
    <t>Month of Salary-2024</t>
  </si>
  <si>
    <t>Over Time Rate</t>
  </si>
  <si>
    <t xml:space="preserve">SI. </t>
  </si>
  <si>
    <t>Tax Status</t>
  </si>
  <si>
    <t>CIP: TAX given 5000 or above</t>
  </si>
  <si>
    <t>VIP: TAX given 3000 or above</t>
  </si>
  <si>
    <t>MODERATE: TAX given 1000 or above</t>
  </si>
  <si>
    <t>GENARAL: TAX given 450 or above</t>
  </si>
  <si>
    <t>Average =</t>
  </si>
  <si>
    <t>Minimum =</t>
  </si>
  <si>
    <t xml:space="preserve"> Maximum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</si>
</sst>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3" borderId="1" xfId="0" applyFill="1" applyBorder="1"/>
    <xf numFmtId="0" fontId="0" fillId="7" borderId="1" xfId="0" applyFill="1" applyBorder="1"/>
    <xf numFmtId="0" fontId="0" fillId="7" borderId="1" xfId="0" applyFill="1" applyBorder="1" applyAlignment="1">
      <alignment horizontal="center"/>
    </xf>
    <xf numFmtId="2" fontId="0" fillId="7" borderId="1" xfId="0" applyNumberFormat="1" applyFill="1" applyBorder="1"/>
    <xf numFmtId="0" fontId="0" fillId="8" borderId="1" xfId="0" applyFill="1" applyBorder="1"/>
    <xf numFmtId="0" fontId="0" fillId="8" borderId="1" xfId="0" applyFill="1" applyBorder="1" applyAlignment="1">
      <alignment horizontal="center"/>
    </xf>
    <xf numFmtId="0" fontId="0" fillId="5" borderId="1" xfId="0" applyFill="1" applyBorder="1" applyAlignment="1">
      <alignment wrapText="1"/>
    </xf>
    <xf numFmtId="9" fontId="0" fillId="0" borderId="1" xfId="0" applyNumberFormat="1" applyBorder="1"/>
    <xf numFmtId="0" fontId="0" fillId="9" borderId="1" xfId="0" applyFill="1" applyBorder="1"/>
    <xf numFmtId="0" fontId="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1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bn-BD"/>
              <a:t>tax</a:t>
            </a:r>
            <a:endParaRPr lang="en-US"/>
          </a:p>
        </c:rich>
      </c:tx>
      <c:layout>
        <c:manualLayout>
          <c:xMode val="edge"/>
          <c:yMode val="edge"/>
          <c:x val="0.44843744531933505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Sheet1!$B$9:$B$18</c:f>
              <c:strCache>
                <c:ptCount val="10"/>
                <c:pt idx="0">
                  <c:v>Kabir</c:v>
                </c:pt>
                <c:pt idx="1">
                  <c:v>Rahim</c:v>
                </c:pt>
                <c:pt idx="2">
                  <c:v>Rony</c:v>
                </c:pt>
                <c:pt idx="3">
                  <c:v>Firoz</c:v>
                </c:pt>
                <c:pt idx="4">
                  <c:v>Sumon</c:v>
                </c:pt>
                <c:pt idx="5">
                  <c:v>Mostafizur</c:v>
                </c:pt>
                <c:pt idx="6">
                  <c:v>Hasan</c:v>
                </c:pt>
                <c:pt idx="7">
                  <c:v>Monir</c:v>
                </c:pt>
                <c:pt idx="8">
                  <c:v>Saurav</c:v>
                </c:pt>
                <c:pt idx="9">
                  <c:v>Rashad</c:v>
                </c:pt>
              </c:strCache>
            </c:strRef>
          </c:cat>
          <c:val>
            <c:numRef>
              <c:f>Sheet1!$I$9:$I$18</c:f>
              <c:numCache>
                <c:formatCode>General</c:formatCode>
                <c:ptCount val="10"/>
                <c:pt idx="0">
                  <c:v>6000</c:v>
                </c:pt>
                <c:pt idx="1">
                  <c:v>4500</c:v>
                </c:pt>
                <c:pt idx="2">
                  <c:v>3600</c:v>
                </c:pt>
                <c:pt idx="3">
                  <c:v>2400</c:v>
                </c:pt>
                <c:pt idx="4">
                  <c:v>1350</c:v>
                </c:pt>
                <c:pt idx="5">
                  <c:v>1200</c:v>
                </c:pt>
                <c:pt idx="6">
                  <c:v>1050</c:v>
                </c:pt>
                <c:pt idx="7">
                  <c:v>750</c:v>
                </c:pt>
                <c:pt idx="8">
                  <c:v>600</c:v>
                </c:pt>
                <c:pt idx="9">
                  <c:v>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4A-4113-ADEF-21DD03C752F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74058320"/>
        <c:axId val="262602520"/>
        <c:axId val="0"/>
      </c:bar3DChart>
      <c:catAx>
        <c:axId val="374058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602520"/>
        <c:crosses val="autoZero"/>
        <c:auto val="1"/>
        <c:lblAlgn val="ctr"/>
        <c:lblOffset val="100"/>
        <c:noMultiLvlLbl val="0"/>
      </c:catAx>
      <c:valAx>
        <c:axId val="262602520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74058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133350</xdr:colOff>
      <xdr:row>26</xdr:row>
      <xdr:rowOff>0</xdr:rowOff>
    </xdr:from>
    <xdr:to>
      <xdr:col>11</xdr:col>
      <xdr:colOff>504825</xdr:colOff>
      <xdr:row>40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24"/>
  <sheetViews>
    <sheetView tabSelected="1" topLeftCell="D21" workbookViewId="0">
      <selection activeCell="E27" sqref="E27"/>
    </sheetView>
  </sheetViews>
  <sheetFormatPr defaultRowHeight="15" x14ac:dyDescent="0.25"/>
  <cols>
    <col min="1" max="1" width="12.7109375" customWidth="1"/>
    <col min="2" max="2" width="12.28515625" customWidth="1"/>
    <col min="3" max="3" width="10.42578125" customWidth="1"/>
    <col min="4" max="4" width="12.140625" customWidth="1"/>
    <col min="8" max="8" width="14.140625" customWidth="1"/>
    <col min="10" max="10" width="12.85546875" customWidth="1"/>
    <col min="18" max="18" width="16" customWidth="1"/>
    <col min="21" max="21" width="32.7109375" customWidth="1"/>
  </cols>
  <sheetData>
    <row r="1" spans="1:21" x14ac:dyDescent="0.25">
      <c r="A1" s="14" t="s">
        <v>18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</row>
    <row r="2" spans="1:21" x14ac:dyDescent="0.25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</row>
    <row r="3" spans="1:21" x14ac:dyDescent="0.25">
      <c r="A3" s="16" t="s">
        <v>19</v>
      </c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</row>
    <row r="4" spans="1:21" x14ac:dyDescent="0.25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</row>
    <row r="5" spans="1:21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21" ht="15.75" x14ac:dyDescent="0.25">
      <c r="A6" s="18" t="s">
        <v>37</v>
      </c>
      <c r="B6" s="19"/>
      <c r="C6" s="19"/>
      <c r="D6" s="19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21" x14ac:dyDescent="0.25">
      <c r="A7" s="1"/>
      <c r="B7" s="1"/>
      <c r="C7" s="1"/>
      <c r="D7" s="1"/>
      <c r="E7" s="12">
        <v>0.4</v>
      </c>
      <c r="F7" s="12">
        <v>0.1</v>
      </c>
      <c r="G7" s="12">
        <v>0.15</v>
      </c>
      <c r="H7" s="12">
        <v>0.05</v>
      </c>
      <c r="I7" s="12">
        <v>0.03</v>
      </c>
      <c r="J7" s="12"/>
      <c r="K7" s="1"/>
      <c r="L7" s="1"/>
      <c r="M7" s="1"/>
      <c r="N7" s="1"/>
      <c r="O7" s="1"/>
      <c r="P7" s="1"/>
      <c r="Q7" s="1"/>
      <c r="R7" s="1"/>
      <c r="S7" s="1"/>
    </row>
    <row r="8" spans="1:21" ht="30" x14ac:dyDescent="0.25">
      <c r="A8" s="11" t="s">
        <v>39</v>
      </c>
      <c r="B8" s="11" t="s">
        <v>0</v>
      </c>
      <c r="C8" s="11" t="s">
        <v>1</v>
      </c>
      <c r="D8" s="11" t="s">
        <v>2</v>
      </c>
      <c r="E8" s="11" t="s">
        <v>3</v>
      </c>
      <c r="F8" s="11" t="s">
        <v>4</v>
      </c>
      <c r="G8" s="11" t="s">
        <v>5</v>
      </c>
      <c r="H8" s="11" t="s">
        <v>6</v>
      </c>
      <c r="I8" s="11" t="s">
        <v>7</v>
      </c>
      <c r="J8" s="11" t="s">
        <v>40</v>
      </c>
      <c r="K8" s="11" t="s">
        <v>8</v>
      </c>
      <c r="L8" s="11" t="s">
        <v>9</v>
      </c>
      <c r="M8" s="11" t="s">
        <v>10</v>
      </c>
      <c r="N8" s="11" t="s">
        <v>11</v>
      </c>
      <c r="O8" s="11" t="s">
        <v>12</v>
      </c>
      <c r="P8" s="11" t="s">
        <v>13</v>
      </c>
      <c r="Q8" s="11" t="s">
        <v>14</v>
      </c>
      <c r="R8" s="3" t="s">
        <v>38</v>
      </c>
      <c r="S8" s="11" t="s">
        <v>34</v>
      </c>
    </row>
    <row r="9" spans="1:21" x14ac:dyDescent="0.25">
      <c r="A9" s="1">
        <v>1</v>
      </c>
      <c r="B9" s="2" t="s">
        <v>15</v>
      </c>
      <c r="C9" s="4" t="s">
        <v>27</v>
      </c>
      <c r="D9" s="5">
        <v>200000</v>
      </c>
      <c r="E9" s="6">
        <f>D9*40%</f>
        <v>80000</v>
      </c>
      <c r="F9" s="9">
        <f>D9*10%</f>
        <v>20000</v>
      </c>
      <c r="G9" s="6">
        <f>D9*15%</f>
        <v>30000</v>
      </c>
      <c r="H9" s="9">
        <f>D9*5%</f>
        <v>10000</v>
      </c>
      <c r="I9" s="6">
        <f>D9*3%</f>
        <v>6000</v>
      </c>
      <c r="J9" s="13" t="str">
        <f>IF(AND(I9&gt;=5000),"CIP",IF(AND(I9&gt;=3000),"VIP",IF(AND(I9&gt;=1000),"MODERATE",IF(AND(I9&gt;=400),"GENARAL"))))</f>
        <v>CIP</v>
      </c>
      <c r="K9" s="9">
        <v>50000</v>
      </c>
      <c r="L9" s="6">
        <f t="shared" ref="L9:L18" si="0">D9+E9+F9+G9-H9-I9-K9</f>
        <v>264000</v>
      </c>
      <c r="M9" s="10">
        <v>26</v>
      </c>
      <c r="N9" s="7">
        <v>25</v>
      </c>
      <c r="O9" s="10">
        <f>M9-N9</f>
        <v>1</v>
      </c>
      <c r="P9" s="6">
        <f>L9/M9*N9</f>
        <v>253846.15384615384</v>
      </c>
      <c r="Q9" s="10">
        <v>50</v>
      </c>
      <c r="R9" s="8">
        <f>D9/M9/8*2</f>
        <v>1923.0769230769231</v>
      </c>
      <c r="S9" s="9">
        <f>P9+Q9*R9</f>
        <v>350000</v>
      </c>
    </row>
    <row r="10" spans="1:21" x14ac:dyDescent="0.25">
      <c r="A10" s="1">
        <v>2</v>
      </c>
      <c r="B10" s="2" t="s">
        <v>16</v>
      </c>
      <c r="C10" s="4" t="s">
        <v>28</v>
      </c>
      <c r="D10" s="5">
        <v>150000</v>
      </c>
      <c r="E10" s="6">
        <f t="shared" ref="E10:E18" si="1">D10*40%</f>
        <v>60000</v>
      </c>
      <c r="F10" s="9">
        <f t="shared" ref="F10:F18" si="2">D10*10%</f>
        <v>15000</v>
      </c>
      <c r="G10" s="6">
        <f t="shared" ref="G10:G18" si="3">D10*15%</f>
        <v>22500</v>
      </c>
      <c r="H10" s="9">
        <f t="shared" ref="H10:H18" si="4">D10*5%</f>
        <v>7500</v>
      </c>
      <c r="I10" s="6">
        <f t="shared" ref="I10:I17" si="5">D10*3%</f>
        <v>4500</v>
      </c>
      <c r="J10" s="13" t="str">
        <f>IF(AND(I10&gt;=5000),"CIP",IF(AND(I10&gt;=3000),"VIP",IF(AND(I10&gt;=1000),"MODERATE",IF(AND(I10&gt;=400),"GENARAL"))))</f>
        <v>VIP</v>
      </c>
      <c r="K10" s="9"/>
      <c r="L10" s="6">
        <f t="shared" si="0"/>
        <v>235500</v>
      </c>
      <c r="M10" s="10">
        <v>26</v>
      </c>
      <c r="N10" s="7">
        <v>24</v>
      </c>
      <c r="O10" s="10">
        <f t="shared" ref="O10:O18" si="6">M10-N10</f>
        <v>2</v>
      </c>
      <c r="P10" s="6">
        <f t="shared" ref="P10:P18" si="7">L10/M10*N10</f>
        <v>217384.6153846154</v>
      </c>
      <c r="Q10" s="10">
        <v>40</v>
      </c>
      <c r="R10" s="8">
        <f t="shared" ref="R10:R18" si="8">D10/M10/8*2</f>
        <v>1442.3076923076924</v>
      </c>
      <c r="S10" s="9">
        <f t="shared" ref="S10:S18" si="9">P10+Q10*R10</f>
        <v>275076.92307692312</v>
      </c>
    </row>
    <row r="11" spans="1:21" x14ac:dyDescent="0.25">
      <c r="A11" s="1">
        <v>3</v>
      </c>
      <c r="B11" s="2" t="s">
        <v>17</v>
      </c>
      <c r="C11" s="4" t="s">
        <v>29</v>
      </c>
      <c r="D11" s="5">
        <v>120000</v>
      </c>
      <c r="E11" s="6">
        <f t="shared" si="1"/>
        <v>48000</v>
      </c>
      <c r="F11" s="9">
        <f t="shared" si="2"/>
        <v>12000</v>
      </c>
      <c r="G11" s="6">
        <f t="shared" si="3"/>
        <v>18000</v>
      </c>
      <c r="H11" s="9">
        <f t="shared" si="4"/>
        <v>6000</v>
      </c>
      <c r="I11" s="6">
        <f t="shared" si="5"/>
        <v>3600</v>
      </c>
      <c r="J11" s="13" t="str">
        <f t="shared" ref="J10:J18" si="10">IF(AND(I11&gt;=5000),"CIP",IF(AND(I11&gt;=3000),"VIP",IF(AND(I11&gt;=1000),"MODERATe",IF(AND(I11&gt;=400),"GENARAL"))))</f>
        <v>VIP</v>
      </c>
      <c r="K11" s="9"/>
      <c r="L11" s="6">
        <f t="shared" si="0"/>
        <v>188400</v>
      </c>
      <c r="M11" s="10">
        <v>26</v>
      </c>
      <c r="N11" s="7">
        <v>23</v>
      </c>
      <c r="O11" s="10">
        <f t="shared" si="6"/>
        <v>3</v>
      </c>
      <c r="P11" s="6">
        <f t="shared" si="7"/>
        <v>166661.53846153844</v>
      </c>
      <c r="Q11" s="10">
        <v>60</v>
      </c>
      <c r="R11" s="8">
        <f t="shared" si="8"/>
        <v>1153.8461538461538</v>
      </c>
      <c r="S11" s="9">
        <f t="shared" si="9"/>
        <v>235892.30769230769</v>
      </c>
    </row>
    <row r="12" spans="1:21" x14ac:dyDescent="0.25">
      <c r="A12" s="1">
        <v>4</v>
      </c>
      <c r="B12" s="2" t="s">
        <v>20</v>
      </c>
      <c r="C12" s="4" t="s">
        <v>30</v>
      </c>
      <c r="D12" s="5">
        <v>80000</v>
      </c>
      <c r="E12" s="6">
        <f t="shared" si="1"/>
        <v>32000</v>
      </c>
      <c r="F12" s="9">
        <f t="shared" si="2"/>
        <v>8000</v>
      </c>
      <c r="G12" s="6">
        <f t="shared" si="3"/>
        <v>12000</v>
      </c>
      <c r="H12" s="9">
        <f t="shared" si="4"/>
        <v>4000</v>
      </c>
      <c r="I12" s="6">
        <f t="shared" si="5"/>
        <v>2400</v>
      </c>
      <c r="J12" s="13" t="str">
        <f t="shared" si="10"/>
        <v>MODERATe</v>
      </c>
      <c r="K12" s="9"/>
      <c r="L12" s="6">
        <f t="shared" si="0"/>
        <v>125600</v>
      </c>
      <c r="M12" s="10">
        <v>26</v>
      </c>
      <c r="N12" s="7">
        <v>26</v>
      </c>
      <c r="O12" s="10">
        <f t="shared" si="6"/>
        <v>0</v>
      </c>
      <c r="P12" s="6">
        <f t="shared" si="7"/>
        <v>125600</v>
      </c>
      <c r="Q12" s="10">
        <v>100</v>
      </c>
      <c r="R12" s="8">
        <f t="shared" si="8"/>
        <v>769.23076923076928</v>
      </c>
      <c r="S12" s="9">
        <f t="shared" si="9"/>
        <v>202523.07692307694</v>
      </c>
      <c r="U12" t="s">
        <v>41</v>
      </c>
    </row>
    <row r="13" spans="1:21" x14ac:dyDescent="0.25">
      <c r="A13" s="1">
        <v>6</v>
      </c>
      <c r="B13" s="2" t="s">
        <v>21</v>
      </c>
      <c r="C13" s="4" t="s">
        <v>31</v>
      </c>
      <c r="D13" s="5">
        <v>45000</v>
      </c>
      <c r="E13" s="6">
        <f t="shared" si="1"/>
        <v>18000</v>
      </c>
      <c r="F13" s="9">
        <f t="shared" si="2"/>
        <v>4500</v>
      </c>
      <c r="G13" s="6">
        <f t="shared" si="3"/>
        <v>6750</v>
      </c>
      <c r="H13" s="9">
        <f t="shared" si="4"/>
        <v>2250</v>
      </c>
      <c r="I13" s="6">
        <f t="shared" si="5"/>
        <v>1350</v>
      </c>
      <c r="J13" s="13" t="str">
        <f t="shared" si="10"/>
        <v>MODERATe</v>
      </c>
      <c r="K13" s="9"/>
      <c r="L13" s="6">
        <f t="shared" si="0"/>
        <v>70650</v>
      </c>
      <c r="M13" s="10">
        <v>26</v>
      </c>
      <c r="N13" s="7">
        <v>26</v>
      </c>
      <c r="O13" s="10">
        <f t="shared" si="6"/>
        <v>0</v>
      </c>
      <c r="P13" s="6">
        <f t="shared" si="7"/>
        <v>70650</v>
      </c>
      <c r="Q13" s="10">
        <v>70</v>
      </c>
      <c r="R13" s="8">
        <f t="shared" si="8"/>
        <v>432.69230769230768</v>
      </c>
      <c r="S13" s="9">
        <f t="shared" si="9"/>
        <v>100938.46153846153</v>
      </c>
      <c r="U13" t="s">
        <v>42</v>
      </c>
    </row>
    <row r="14" spans="1:21" x14ac:dyDescent="0.25">
      <c r="A14" s="1">
        <v>7</v>
      </c>
      <c r="B14" s="2" t="s">
        <v>22</v>
      </c>
      <c r="C14" s="4" t="s">
        <v>31</v>
      </c>
      <c r="D14" s="5">
        <v>40000</v>
      </c>
      <c r="E14" s="6">
        <f t="shared" si="1"/>
        <v>16000</v>
      </c>
      <c r="F14" s="9">
        <f t="shared" si="2"/>
        <v>4000</v>
      </c>
      <c r="G14" s="6">
        <f t="shared" si="3"/>
        <v>6000</v>
      </c>
      <c r="H14" s="9">
        <f t="shared" si="4"/>
        <v>2000</v>
      </c>
      <c r="I14" s="6">
        <f t="shared" si="5"/>
        <v>1200</v>
      </c>
      <c r="J14" s="13" t="str">
        <f t="shared" si="10"/>
        <v>MODERATe</v>
      </c>
      <c r="K14" s="9"/>
      <c r="L14" s="6">
        <f t="shared" si="0"/>
        <v>62800</v>
      </c>
      <c r="M14" s="10">
        <v>26</v>
      </c>
      <c r="N14" s="7">
        <v>24</v>
      </c>
      <c r="O14" s="10">
        <f t="shared" si="6"/>
        <v>2</v>
      </c>
      <c r="P14" s="6">
        <f t="shared" si="7"/>
        <v>57969.230769230766</v>
      </c>
      <c r="Q14" s="10">
        <v>30</v>
      </c>
      <c r="R14" s="8">
        <f t="shared" si="8"/>
        <v>384.61538461538464</v>
      </c>
      <c r="S14" s="9">
        <f t="shared" si="9"/>
        <v>69507.692307692312</v>
      </c>
      <c r="U14" t="s">
        <v>43</v>
      </c>
    </row>
    <row r="15" spans="1:21" x14ac:dyDescent="0.25">
      <c r="A15" s="1">
        <v>8</v>
      </c>
      <c r="B15" s="2" t="s">
        <v>23</v>
      </c>
      <c r="C15" s="4" t="s">
        <v>32</v>
      </c>
      <c r="D15" s="5">
        <v>35000</v>
      </c>
      <c r="E15" s="6">
        <f t="shared" si="1"/>
        <v>14000</v>
      </c>
      <c r="F15" s="9">
        <f t="shared" si="2"/>
        <v>3500</v>
      </c>
      <c r="G15" s="6">
        <f t="shared" si="3"/>
        <v>5250</v>
      </c>
      <c r="H15" s="9">
        <f t="shared" si="4"/>
        <v>1750</v>
      </c>
      <c r="I15" s="6">
        <f t="shared" si="5"/>
        <v>1050</v>
      </c>
      <c r="J15" s="13" t="str">
        <f t="shared" si="10"/>
        <v>MODERATe</v>
      </c>
      <c r="K15" s="9"/>
      <c r="L15" s="6">
        <f t="shared" si="0"/>
        <v>54950</v>
      </c>
      <c r="M15" s="10">
        <v>26</v>
      </c>
      <c r="N15" s="7">
        <v>22</v>
      </c>
      <c r="O15" s="10">
        <f t="shared" si="6"/>
        <v>4</v>
      </c>
      <c r="P15" s="6">
        <f t="shared" si="7"/>
        <v>46496.153846153851</v>
      </c>
      <c r="Q15" s="10">
        <v>55</v>
      </c>
      <c r="R15" s="8">
        <f t="shared" si="8"/>
        <v>336.53846153846155</v>
      </c>
      <c r="S15" s="9">
        <f t="shared" si="9"/>
        <v>65005.769230769234</v>
      </c>
      <c r="U15" t="s">
        <v>44</v>
      </c>
    </row>
    <row r="16" spans="1:21" x14ac:dyDescent="0.25">
      <c r="A16" s="1">
        <v>9</v>
      </c>
      <c r="B16" s="2" t="s">
        <v>24</v>
      </c>
      <c r="C16" s="4" t="s">
        <v>33</v>
      </c>
      <c r="D16" s="5">
        <v>25000</v>
      </c>
      <c r="E16" s="6">
        <f t="shared" si="1"/>
        <v>10000</v>
      </c>
      <c r="F16" s="9">
        <f t="shared" si="2"/>
        <v>2500</v>
      </c>
      <c r="G16" s="6">
        <f t="shared" si="3"/>
        <v>3750</v>
      </c>
      <c r="H16" s="9">
        <f t="shared" si="4"/>
        <v>1250</v>
      </c>
      <c r="I16" s="6">
        <f t="shared" si="5"/>
        <v>750</v>
      </c>
      <c r="J16" s="13" t="str">
        <f t="shared" si="10"/>
        <v>GENARAL</v>
      </c>
      <c r="K16" s="9">
        <v>500</v>
      </c>
      <c r="L16" s="6">
        <f t="shared" si="0"/>
        <v>38750</v>
      </c>
      <c r="M16" s="10">
        <v>26</v>
      </c>
      <c r="N16" s="7">
        <v>25</v>
      </c>
      <c r="O16" s="10">
        <f t="shared" si="6"/>
        <v>1</v>
      </c>
      <c r="P16" s="6">
        <f t="shared" si="7"/>
        <v>37259.61538461539</v>
      </c>
      <c r="Q16" s="10">
        <v>60</v>
      </c>
      <c r="R16" s="8">
        <f t="shared" si="8"/>
        <v>240.38461538461539</v>
      </c>
      <c r="S16" s="9">
        <f t="shared" si="9"/>
        <v>51682.692307692312</v>
      </c>
    </row>
    <row r="17" spans="1:19" x14ac:dyDescent="0.25">
      <c r="A17" s="1">
        <v>10</v>
      </c>
      <c r="B17" s="2" t="s">
        <v>25</v>
      </c>
      <c r="C17" s="4" t="s">
        <v>35</v>
      </c>
      <c r="D17" s="5">
        <v>20000</v>
      </c>
      <c r="E17" s="6">
        <f t="shared" si="1"/>
        <v>8000</v>
      </c>
      <c r="F17" s="9">
        <f t="shared" si="2"/>
        <v>2000</v>
      </c>
      <c r="G17" s="6">
        <f t="shared" si="3"/>
        <v>3000</v>
      </c>
      <c r="H17" s="9">
        <f t="shared" si="4"/>
        <v>1000</v>
      </c>
      <c r="I17" s="6">
        <f t="shared" si="5"/>
        <v>600</v>
      </c>
      <c r="J17" s="13" t="str">
        <f t="shared" si="10"/>
        <v>GENARAL</v>
      </c>
      <c r="K17" s="9"/>
      <c r="L17" s="6">
        <f t="shared" si="0"/>
        <v>31400</v>
      </c>
      <c r="M17" s="10">
        <v>26</v>
      </c>
      <c r="N17" s="7">
        <v>26</v>
      </c>
      <c r="O17" s="10">
        <f t="shared" si="6"/>
        <v>0</v>
      </c>
      <c r="P17" s="6">
        <f t="shared" si="7"/>
        <v>31400</v>
      </c>
      <c r="Q17" s="10">
        <v>50</v>
      </c>
      <c r="R17" s="8">
        <f t="shared" si="8"/>
        <v>192.30769230769232</v>
      </c>
      <c r="S17" s="9">
        <f t="shared" si="9"/>
        <v>41015.384615384617</v>
      </c>
    </row>
    <row r="18" spans="1:19" x14ac:dyDescent="0.25">
      <c r="A18" s="1">
        <v>11</v>
      </c>
      <c r="B18" s="2" t="s">
        <v>26</v>
      </c>
      <c r="C18" s="4" t="s">
        <v>36</v>
      </c>
      <c r="D18" s="5">
        <v>15000</v>
      </c>
      <c r="E18" s="6">
        <f t="shared" si="1"/>
        <v>6000</v>
      </c>
      <c r="F18" s="9">
        <f t="shared" si="2"/>
        <v>1500</v>
      </c>
      <c r="G18" s="1">
        <f t="shared" si="3"/>
        <v>2250</v>
      </c>
      <c r="H18" s="9">
        <f t="shared" si="4"/>
        <v>750</v>
      </c>
      <c r="I18" s="6">
        <f>D18*3%</f>
        <v>450</v>
      </c>
      <c r="J18" s="13" t="str">
        <f t="shared" si="10"/>
        <v>GENARAL</v>
      </c>
      <c r="K18" s="9"/>
      <c r="L18" s="6">
        <f t="shared" si="0"/>
        <v>23550</v>
      </c>
      <c r="M18" s="10">
        <v>26</v>
      </c>
      <c r="N18" s="7">
        <v>26</v>
      </c>
      <c r="O18" s="10">
        <f t="shared" si="6"/>
        <v>0</v>
      </c>
      <c r="P18" s="6">
        <f t="shared" si="7"/>
        <v>23550</v>
      </c>
      <c r="Q18" s="10">
        <v>40</v>
      </c>
      <c r="R18" s="8">
        <f t="shared" si="8"/>
        <v>144.23076923076923</v>
      </c>
      <c r="S18" s="9">
        <f t="shared" si="9"/>
        <v>29319.23076923077</v>
      </c>
    </row>
    <row r="19" spans="1:19" x14ac:dyDescent="0.25">
      <c r="A19" s="1"/>
      <c r="B19" s="2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S19" s="1"/>
    </row>
    <row r="20" spans="1:19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</row>
    <row r="21" spans="1:19" x14ac:dyDescent="0.25">
      <c r="A21" s="1"/>
      <c r="B21" s="1"/>
      <c r="C21" s="1"/>
      <c r="D21" s="1" t="s">
        <v>47</v>
      </c>
      <c r="E21" s="1">
        <f>MAX(D9:D18)</f>
        <v>200000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</row>
    <row r="22" spans="1:19" x14ac:dyDescent="0.25">
      <c r="A22" s="1"/>
      <c r="B22" s="1"/>
      <c r="C22" s="1"/>
      <c r="D22" s="1" t="s">
        <v>46</v>
      </c>
      <c r="E22" s="1">
        <f>MIN(D9:D18)</f>
        <v>15000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</row>
    <row r="23" spans="1:19" x14ac:dyDescent="0.25">
      <c r="A23" s="1"/>
      <c r="B23" s="1"/>
      <c r="C23" s="1"/>
      <c r="D23" s="1" t="s">
        <v>45</v>
      </c>
      <c r="E23" s="1">
        <f>AVERAGE(D9:D18)</f>
        <v>73000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</row>
    <row r="24" spans="1:19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</row>
  </sheetData>
  <mergeCells count="3">
    <mergeCell ref="A1:S2"/>
    <mergeCell ref="A3:S4"/>
    <mergeCell ref="A6:D6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2024-10-02T07:33:51Z</dcterms:created>
  <dcterms:modified xsi:type="dcterms:W3CDTF">2024-10-07T20:58:13Z</dcterms:modified>
</cp:coreProperties>
</file>